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D:\Users\Vladimirka Telenta\Desktop\Vlatka\MZO\ZR ,PO dopisi, tablice\PO I ZR 2024\12\"/>
    </mc:Choice>
  </mc:AlternateContent>
  <xr:revisionPtr revIDLastSave="0" documentId="13_ncr:1_{7CF90EC9-DCA5-49C5-A4BA-2285CC4247A3}"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1268"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34" i="8" l="1"/>
  <c r="D28" i="8"/>
  <c r="D25" i="8"/>
  <c r="D16" i="8"/>
  <c r="D10" i="8"/>
  <c r="D7" i="8"/>
  <c r="D103" i="8"/>
  <c r="E264" i="5" l="1"/>
  <c r="E265" i="5"/>
  <c r="L1448" i="9" l="1"/>
  <c r="J1448" i="9"/>
  <c r="F318" i="9"/>
  <c r="F317" i="9"/>
  <c r="F316" i="9"/>
  <c r="F315" i="9"/>
  <c r="F314" i="9"/>
  <c r="F313" i="9"/>
  <c r="F312" i="9"/>
  <c r="F311" i="9"/>
  <c r="F310" i="9"/>
  <c r="H309" i="9"/>
  <c r="G309" i="9"/>
  <c r="E309" i="9" s="1"/>
  <c r="B309" i="9" s="1"/>
  <c r="F309" i="9"/>
  <c r="F308" i="9"/>
  <c r="H307" i="9"/>
  <c r="G307" i="9"/>
  <c r="E307" i="9" s="1"/>
  <c r="B307" i="9" s="1"/>
  <c r="F307" i="9"/>
  <c r="H306" i="9"/>
  <c r="G306" i="9"/>
  <c r="F306" i="9"/>
  <c r="E306" i="9"/>
  <c r="B306" i="9" s="1"/>
  <c r="H305" i="9"/>
  <c r="G305" i="9"/>
  <c r="F305" i="9"/>
  <c r="E305" i="9"/>
  <c r="B305" i="9" s="1"/>
  <c r="H304" i="9"/>
  <c r="G304" i="9"/>
  <c r="E304" i="9" s="1"/>
  <c r="B304" i="9" s="1"/>
  <c r="F304" i="9"/>
  <c r="H303" i="9"/>
  <c r="E303" i="9" s="1"/>
  <c r="B303" i="9" s="1"/>
  <c r="G303" i="9"/>
  <c r="F303" i="9"/>
  <c r="H302" i="9"/>
  <c r="G302" i="9"/>
  <c r="F302" i="9"/>
  <c r="E302" i="9"/>
  <c r="B302" i="9" s="1"/>
  <c r="H301" i="9"/>
  <c r="G301" i="9"/>
  <c r="F301" i="9"/>
  <c r="H300" i="9"/>
  <c r="G300" i="9"/>
  <c r="F300" i="9"/>
  <c r="H299" i="9"/>
  <c r="E299" i="9" s="1"/>
  <c r="B299" i="9" s="1"/>
  <c r="G299" i="9"/>
  <c r="F299" i="9"/>
  <c r="H298" i="9"/>
  <c r="G298" i="9"/>
  <c r="F298" i="9"/>
  <c r="H297" i="9"/>
  <c r="G297" i="9"/>
  <c r="E297" i="9" s="1"/>
  <c r="F297" i="9"/>
  <c r="H296" i="9"/>
  <c r="G296" i="9"/>
  <c r="F296" i="9"/>
  <c r="H295" i="9"/>
  <c r="E295" i="9" s="1"/>
  <c r="G295" i="9"/>
  <c r="F295" i="9"/>
  <c r="B295" i="9"/>
  <c r="H294" i="9"/>
  <c r="G294" i="9"/>
  <c r="E294" i="9" s="1"/>
  <c r="B294" i="9" s="1"/>
  <c r="F294" i="9"/>
  <c r="H293" i="9"/>
  <c r="G293" i="9"/>
  <c r="F293" i="9"/>
  <c r="H292" i="9"/>
  <c r="G292" i="9"/>
  <c r="F292" i="9"/>
  <c r="H291" i="9"/>
  <c r="F291" i="9"/>
  <c r="F290" i="9"/>
  <c r="H289" i="9"/>
  <c r="G289" i="9"/>
  <c r="E289" i="9" s="1"/>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M270" i="9"/>
  <c r="L270" i="9"/>
  <c r="F270" i="9" s="1"/>
  <c r="B270" i="9" s="1"/>
  <c r="E270" i="9"/>
  <c r="M269" i="9"/>
  <c r="L269" i="9"/>
  <c r="E269" i="9"/>
  <c r="M268" i="9"/>
  <c r="F268" i="9" s="1"/>
  <c r="L268" i="9"/>
  <c r="E268" i="9"/>
  <c r="M267" i="9"/>
  <c r="L267" i="9"/>
  <c r="F267" i="9"/>
  <c r="E267" i="9"/>
  <c r="M266" i="9"/>
  <c r="L266" i="9"/>
  <c r="F266" i="9" s="1"/>
  <c r="B266" i="9" s="1"/>
  <c r="E266" i="9"/>
  <c r="M265" i="9"/>
  <c r="L265" i="9"/>
  <c r="E265" i="9"/>
  <c r="M264" i="9"/>
  <c r="F264" i="9" s="1"/>
  <c r="L264" i="9"/>
  <c r="E264" i="9"/>
  <c r="M263" i="9"/>
  <c r="L263" i="9"/>
  <c r="F263" i="9"/>
  <c r="E263" i="9"/>
  <c r="M262" i="9"/>
  <c r="L262" i="9"/>
  <c r="F262" i="9" s="1"/>
  <c r="B262" i="9" s="1"/>
  <c r="E262" i="9"/>
  <c r="M261" i="9"/>
  <c r="L261" i="9"/>
  <c r="E261" i="9"/>
  <c r="M260" i="9"/>
  <c r="F260" i="9" s="1"/>
  <c r="L260" i="9"/>
  <c r="E260" i="9"/>
  <c r="B260" i="9" s="1"/>
  <c r="M259" i="9"/>
  <c r="L259" i="9"/>
  <c r="F259" i="9"/>
  <c r="E259" i="9"/>
  <c r="M258" i="9"/>
  <c r="L258" i="9"/>
  <c r="F258" i="9" s="1"/>
  <c r="B258" i="9" s="1"/>
  <c r="E258" i="9"/>
  <c r="M257" i="9"/>
  <c r="L257" i="9"/>
  <c r="E257" i="9"/>
  <c r="M256" i="9"/>
  <c r="L256" i="9"/>
  <c r="E256" i="9"/>
  <c r="M255" i="9"/>
  <c r="L255" i="9"/>
  <c r="F255" i="9"/>
  <c r="E255" i="9"/>
  <c r="M254" i="9"/>
  <c r="L254" i="9"/>
  <c r="F254" i="9" s="1"/>
  <c r="B254" i="9" s="1"/>
  <c r="E254" i="9"/>
  <c r="M253" i="9"/>
  <c r="L253" i="9"/>
  <c r="E253" i="9"/>
  <c r="M252" i="9"/>
  <c r="L252" i="9"/>
  <c r="E252" i="9"/>
  <c r="M251" i="9"/>
  <c r="L251" i="9"/>
  <c r="F251" i="9"/>
  <c r="E251" i="9"/>
  <c r="B251" i="9" s="1"/>
  <c r="M250" i="9"/>
  <c r="L250" i="9"/>
  <c r="F250" i="9" s="1"/>
  <c r="B250" i="9" s="1"/>
  <c r="E250" i="9"/>
  <c r="M249" i="9"/>
  <c r="L249" i="9"/>
  <c r="E249" i="9"/>
  <c r="M248" i="9"/>
  <c r="L248" i="9"/>
  <c r="E248" i="9"/>
  <c r="M247" i="9"/>
  <c r="L247" i="9"/>
  <c r="F247" i="9"/>
  <c r="E247" i="9"/>
  <c r="B247" i="9" s="1"/>
  <c r="M246" i="9"/>
  <c r="L246" i="9"/>
  <c r="F246" i="9" s="1"/>
  <c r="E246" i="9"/>
  <c r="M245" i="9"/>
  <c r="L245" i="9"/>
  <c r="E245" i="9"/>
  <c r="M244" i="9"/>
  <c r="L244" i="9"/>
  <c r="E244" i="9"/>
  <c r="M243" i="9"/>
  <c r="L243" i="9"/>
  <c r="F243" i="9"/>
  <c r="E243" i="9"/>
  <c r="B243" i="9" s="1"/>
  <c r="M242" i="9"/>
  <c r="L242" i="9"/>
  <c r="F242" i="9" s="1"/>
  <c r="E242" i="9"/>
  <c r="M241" i="9"/>
  <c r="L241" i="9"/>
  <c r="E241" i="9"/>
  <c r="M240" i="9"/>
  <c r="L240" i="9"/>
  <c r="E240" i="9"/>
  <c r="M239" i="9"/>
  <c r="L239" i="9"/>
  <c r="F239" i="9"/>
  <c r="E239" i="9"/>
  <c r="B239" i="9" s="1"/>
  <c r="M238" i="9"/>
  <c r="L238" i="9"/>
  <c r="F238" i="9" s="1"/>
  <c r="E238" i="9"/>
  <c r="M237" i="9"/>
  <c r="L237" i="9"/>
  <c r="E237" i="9"/>
  <c r="M236" i="9"/>
  <c r="L236" i="9"/>
  <c r="E236" i="9"/>
  <c r="M235" i="9"/>
  <c r="L235" i="9"/>
  <c r="F235" i="9"/>
  <c r="E235" i="9"/>
  <c r="B235" i="9" s="1"/>
  <c r="M234" i="9"/>
  <c r="L234" i="9"/>
  <c r="F234" i="9" s="1"/>
  <c r="E234" i="9"/>
  <c r="M233" i="9"/>
  <c r="L233" i="9"/>
  <c r="E233" i="9"/>
  <c r="M232" i="9"/>
  <c r="L232" i="9"/>
  <c r="E232" i="9"/>
  <c r="M231" i="9"/>
  <c r="L231" i="9"/>
  <c r="F231" i="9"/>
  <c r="E231" i="9"/>
  <c r="B231" i="9" s="1"/>
  <c r="M230" i="9"/>
  <c r="L230" i="9"/>
  <c r="F230" i="9" s="1"/>
  <c r="E230" i="9"/>
  <c r="M229" i="9"/>
  <c r="L229" i="9"/>
  <c r="E229" i="9"/>
  <c r="M228" i="9"/>
  <c r="L228" i="9"/>
  <c r="E228" i="9"/>
  <c r="M227" i="9"/>
  <c r="L227" i="9"/>
  <c r="F227" i="9"/>
  <c r="E227" i="9"/>
  <c r="B227" i="9" s="1"/>
  <c r="M226" i="9"/>
  <c r="L226" i="9"/>
  <c r="E226" i="9"/>
  <c r="M225" i="9"/>
  <c r="L225" i="9"/>
  <c r="E225" i="9"/>
  <c r="M224" i="9"/>
  <c r="L224" i="9"/>
  <c r="E224" i="9"/>
  <c r="M223" i="9"/>
  <c r="L223" i="9"/>
  <c r="F223" i="9"/>
  <c r="E223" i="9"/>
  <c r="M222" i="9"/>
  <c r="L222" i="9"/>
  <c r="F222" i="9" s="1"/>
  <c r="B222" i="9" s="1"/>
  <c r="E222" i="9"/>
  <c r="M221" i="9"/>
  <c r="L221" i="9"/>
  <c r="E221" i="9"/>
  <c r="M220" i="9"/>
  <c r="L220" i="9"/>
  <c r="E220" i="9"/>
  <c r="M219" i="9"/>
  <c r="F219" i="9" s="1"/>
  <c r="L219" i="9"/>
  <c r="E219" i="9"/>
  <c r="M218" i="9"/>
  <c r="L218" i="9"/>
  <c r="F218" i="9" s="1"/>
  <c r="B218" i="9" s="1"/>
  <c r="E218" i="9"/>
  <c r="M217" i="9"/>
  <c r="L217" i="9"/>
  <c r="E217" i="9"/>
  <c r="M216" i="9"/>
  <c r="F216" i="9" s="1"/>
  <c r="B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B158" i="9" s="1"/>
  <c r="F158" i="9"/>
  <c r="H157" i="9"/>
  <c r="G157" i="9"/>
  <c r="F157" i="9"/>
  <c r="H156" i="9"/>
  <c r="G156" i="9"/>
  <c r="F156" i="9"/>
  <c r="E156" i="9"/>
  <c r="B156" i="9" s="1"/>
  <c r="H155" i="9"/>
  <c r="G155" i="9"/>
  <c r="F155" i="9"/>
  <c r="E155" i="9"/>
  <c r="B155" i="9" s="1"/>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H146" i="9"/>
  <c r="G146" i="9"/>
  <c r="E146" i="9" s="1"/>
  <c r="B146" i="9" s="1"/>
  <c r="F146" i="9"/>
  <c r="H145" i="9"/>
  <c r="G145" i="9"/>
  <c r="E145" i="9" s="1"/>
  <c r="F145" i="9"/>
  <c r="B145" i="9"/>
  <c r="H144" i="9"/>
  <c r="G144" i="9"/>
  <c r="F144" i="9"/>
  <c r="E144" i="9"/>
  <c r="B144" i="9" s="1"/>
  <c r="F143" i="9"/>
  <c r="H142" i="9"/>
  <c r="G142" i="9"/>
  <c r="E142" i="9" s="1"/>
  <c r="B142" i="9" s="1"/>
  <c r="F142" i="9"/>
  <c r="H141" i="9"/>
  <c r="G141" i="9"/>
  <c r="E141" i="9" s="1"/>
  <c r="F141" i="9"/>
  <c r="B141" i="9"/>
  <c r="H140" i="9"/>
  <c r="G140" i="9"/>
  <c r="F140" i="9"/>
  <c r="E140" i="9"/>
  <c r="B140" i="9" s="1"/>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H126" i="9"/>
  <c r="G126" i="9"/>
  <c r="E126" i="9" s="1"/>
  <c r="B126" i="9" s="1"/>
  <c r="F126" i="9"/>
  <c r="H125" i="9"/>
  <c r="G125" i="9"/>
  <c r="E125" i="9" s="1"/>
  <c r="F125" i="9"/>
  <c r="B125" i="9"/>
  <c r="H124" i="9"/>
  <c r="G124" i="9"/>
  <c r="F124" i="9"/>
  <c r="E124" i="9"/>
  <c r="B124" i="9" s="1"/>
  <c r="H123" i="9"/>
  <c r="G123" i="9"/>
  <c r="F123" i="9"/>
  <c r="E123" i="9"/>
  <c r="H122" i="9"/>
  <c r="G122" i="9"/>
  <c r="E122" i="9" s="1"/>
  <c r="B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F47" i="9"/>
  <c r="H46" i="9"/>
  <c r="G46" i="9"/>
  <c r="F46" i="9"/>
  <c r="E46" i="9"/>
  <c r="B46" i="9" s="1"/>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G34" i="9"/>
  <c r="F34" i="9"/>
  <c r="E34" i="9"/>
  <c r="B34" i="9" s="1"/>
  <c r="H33" i="9"/>
  <c r="G33" i="9"/>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F27" i="9"/>
  <c r="H26" i="9"/>
  <c r="G26" i="9"/>
  <c r="F26" i="9"/>
  <c r="E26" i="9"/>
  <c r="B26" i="9" s="1"/>
  <c r="H25" i="9"/>
  <c r="G25" i="9"/>
  <c r="F25" i="9"/>
  <c r="E25" i="9"/>
  <c r="B25" i="9" s="1"/>
  <c r="H24" i="9"/>
  <c r="G24" i="9"/>
  <c r="E24" i="9" s="1"/>
  <c r="B24" i="9" s="1"/>
  <c r="F24" i="9"/>
  <c r="H23" i="9"/>
  <c r="G23" i="9"/>
  <c r="F23" i="9"/>
  <c r="H22" i="9"/>
  <c r="G22" i="9"/>
  <c r="F22" i="9"/>
  <c r="E22" i="9"/>
  <c r="B22" i="9" s="1"/>
  <c r="F21" i="9"/>
  <c r="F4" i="9"/>
  <c r="O3" i="9"/>
  <c r="G275" i="9" s="1"/>
  <c r="E275" i="9" s="1"/>
  <c r="I3" i="9"/>
  <c r="H3" i="9"/>
  <c r="G3" i="9"/>
  <c r="D101" i="8"/>
  <c r="D95" i="8"/>
  <c r="D90" i="8"/>
  <c r="D85" i="8"/>
  <c r="D80" i="8"/>
  <c r="D75" i="8"/>
  <c r="D70" i="8"/>
  <c r="D65" i="8"/>
  <c r="D60" i="8"/>
  <c r="D55" i="8"/>
  <c r="D49" i="8" s="1"/>
  <c r="C1524" i="1" s="1"/>
  <c r="D50" i="8"/>
  <c r="D44" i="8"/>
  <c r="D36" i="8"/>
  <c r="D26" i="8"/>
  <c r="D24" i="8" s="1"/>
  <c r="C1499" i="1" s="1"/>
  <c r="G1499" i="1" s="1"/>
  <c r="D18" i="8"/>
  <c r="D8" i="8"/>
  <c r="D6" i="8" s="1"/>
  <c r="C1481" i="1" s="1"/>
  <c r="H1481" i="1" s="1"/>
  <c r="E44" i="7"/>
  <c r="D44" i="7"/>
  <c r="E39" i="7"/>
  <c r="D39" i="7"/>
  <c r="D38" i="7" s="1"/>
  <c r="E38" i="7"/>
  <c r="E30" i="7"/>
  <c r="D30" i="7"/>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D258" i="5"/>
  <c r="F258" i="5" s="1"/>
  <c r="F257" i="5"/>
  <c r="F256" i="5"/>
  <c r="F255" i="5"/>
  <c r="F254" i="5"/>
  <c r="F253" i="5"/>
  <c r="F252" i="5"/>
  <c r="F251" i="5"/>
  <c r="E250" i="5"/>
  <c r="F250" i="5" s="1"/>
  <c r="D250" i="5"/>
  <c r="F249" i="5"/>
  <c r="F248" i="5"/>
  <c r="F247" i="5"/>
  <c r="E246" i="5"/>
  <c r="E245" i="5" s="1"/>
  <c r="D1222" i="1" s="1"/>
  <c r="D246" i="5"/>
  <c r="F244" i="5"/>
  <c r="F243" i="5"/>
  <c r="E242" i="5"/>
  <c r="D242" i="5"/>
  <c r="F242" i="5" s="1"/>
  <c r="F241" i="5"/>
  <c r="F240" i="5"/>
  <c r="F239" i="5"/>
  <c r="E239" i="5"/>
  <c r="E238" i="5" s="1"/>
  <c r="D239" i="5"/>
  <c r="D238" i="5"/>
  <c r="F236" i="5"/>
  <c r="F235" i="5"/>
  <c r="E234" i="5"/>
  <c r="D234" i="5"/>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D149" i="5"/>
  <c r="G291" i="9" s="1"/>
  <c r="F148" i="5"/>
  <c r="F147" i="5"/>
  <c r="E146" i="5"/>
  <c r="D146" i="5"/>
  <c r="F145" i="5"/>
  <c r="F144" i="5"/>
  <c r="F143" i="5"/>
  <c r="F142" i="5"/>
  <c r="E142" i="5"/>
  <c r="D142" i="5"/>
  <c r="F141" i="5"/>
  <c r="F140" i="5"/>
  <c r="F139" i="5"/>
  <c r="F138" i="5"/>
  <c r="F137" i="5"/>
  <c r="F136" i="5"/>
  <c r="F135" i="5"/>
  <c r="E135" i="5"/>
  <c r="D135" i="5"/>
  <c r="D134" i="5" s="1"/>
  <c r="E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D79" i="5"/>
  <c r="E78" i="5"/>
  <c r="F78" i="5" s="1"/>
  <c r="D78" i="5"/>
  <c r="F77" i="5"/>
  <c r="F76" i="5"/>
  <c r="F75" i="5"/>
  <c r="F74" i="5"/>
  <c r="F73" i="5"/>
  <c r="F72" i="5"/>
  <c r="F71" i="5"/>
  <c r="E70" i="5"/>
  <c r="D70" i="5"/>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1007" i="1" s="1"/>
  <c r="G1007" i="1" s="1"/>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09" i="1"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F418" i="4" s="1"/>
  <c r="D418" i="4"/>
  <c r="F417" i="4"/>
  <c r="E417" i="4"/>
  <c r="D417" i="4"/>
  <c r="E416" i="4"/>
  <c r="D411" i="1" s="1"/>
  <c r="H411" i="1" s="1"/>
  <c r="D416" i="4"/>
  <c r="F411" i="4"/>
  <c r="F410" i="4"/>
  <c r="F409" i="4"/>
  <c r="F406" i="4"/>
  <c r="F405" i="4"/>
  <c r="F404" i="4"/>
  <c r="F403" i="4"/>
  <c r="E402" i="4"/>
  <c r="D402" i="4"/>
  <c r="F402" i="4" s="1"/>
  <c r="F401" i="4"/>
  <c r="E400" i="4"/>
  <c r="D395" i="1" s="1"/>
  <c r="D400" i="4"/>
  <c r="F400" i="4" s="1"/>
  <c r="F399" i="4"/>
  <c r="F398" i="4"/>
  <c r="F397" i="4"/>
  <c r="E397" i="4"/>
  <c r="E396" i="4" s="1"/>
  <c r="D391" i="1" s="1"/>
  <c r="D397" i="4"/>
  <c r="D396" i="4"/>
  <c r="F396" i="4" s="1"/>
  <c r="F395" i="4"/>
  <c r="F394" i="4"/>
  <c r="F393" i="4"/>
  <c r="F392"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F317" i="4" s="1"/>
  <c r="D317" i="4"/>
  <c r="F316" i="4"/>
  <c r="F315" i="4"/>
  <c r="F314" i="4"/>
  <c r="F313" i="4"/>
  <c r="E312" i="4"/>
  <c r="D312" i="4"/>
  <c r="D311" i="4"/>
  <c r="F310" i="4"/>
  <c r="F309" i="4"/>
  <c r="F308" i="4"/>
  <c r="F307" i="4"/>
  <c r="F306" i="4"/>
  <c r="F305" i="4"/>
  <c r="E304" i="4"/>
  <c r="D304" i="4"/>
  <c r="F303" i="4"/>
  <c r="F302" i="4"/>
  <c r="F301" i="4"/>
  <c r="F300" i="4"/>
  <c r="E300" i="4"/>
  <c r="D300" i="4"/>
  <c r="E299" i="4"/>
  <c r="F296" i="4"/>
  <c r="F295" i="4"/>
  <c r="F294" i="4"/>
  <c r="F293" i="4"/>
  <c r="F292" i="4"/>
  <c r="E288" i="4"/>
  <c r="D284" i="1" s="1"/>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F264" i="4" s="1"/>
  <c r="D264" i="4"/>
  <c r="D263" i="4"/>
  <c r="F262" i="4"/>
  <c r="F261" i="4"/>
  <c r="F260" i="4"/>
  <c r="E259" i="4"/>
  <c r="D259" i="4"/>
  <c r="F259" i="4" s="1"/>
  <c r="F258" i="4"/>
  <c r="F257" i="4"/>
  <c r="F256" i="4"/>
  <c r="F255" i="4"/>
  <c r="F254" i="4"/>
  <c r="E253" i="4"/>
  <c r="D253" i="4"/>
  <c r="E252" i="4"/>
  <c r="F251" i="4"/>
  <c r="F250" i="4"/>
  <c r="F249" i="4"/>
  <c r="F248" i="4"/>
  <c r="E247" i="4"/>
  <c r="F247" i="4" s="1"/>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E215" i="4" s="1"/>
  <c r="F215" i="4" s="1"/>
  <c r="D216" i="4"/>
  <c r="D215" i="4"/>
  <c r="F214" i="4"/>
  <c r="F213" i="4"/>
  <c r="F212" i="4"/>
  <c r="F211" i="4"/>
  <c r="E210" i="4"/>
  <c r="D206" i="1"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7" i="4"/>
  <c r="C173" i="1"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40" i="4"/>
  <c r="D139" i="4"/>
  <c r="F138" i="4"/>
  <c r="F137" i="4"/>
  <c r="F136" i="4"/>
  <c r="F135" i="4"/>
  <c r="E134" i="4"/>
  <c r="F134" i="4" s="1"/>
  <c r="D134" i="4"/>
  <c r="D133" i="4"/>
  <c r="F132" i="4"/>
  <c r="F131" i="4"/>
  <c r="F130" i="4"/>
  <c r="F129" i="4"/>
  <c r="E128" i="4"/>
  <c r="D128" i="4"/>
  <c r="F127" i="4"/>
  <c r="F126" i="4"/>
  <c r="E125" i="4"/>
  <c r="F125" i="4" s="1"/>
  <c r="D125" i="4"/>
  <c r="D124" i="4" s="1"/>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F54" i="4" s="1"/>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36" i="3"/>
  <c r="G36" i="3"/>
  <c r="B36" i="3"/>
  <c r="G35" i="3"/>
  <c r="B35" i="3"/>
  <c r="G34" i="3"/>
  <c r="B34" i="3"/>
  <c r="I33" i="3"/>
  <c r="G33" i="3"/>
  <c r="B33" i="3"/>
  <c r="H32" i="3"/>
  <c r="G32" i="3"/>
  <c r="B32" i="3"/>
  <c r="H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G1577" i="1" s="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H1523" i="1"/>
  <c r="G1523" i="1"/>
  <c r="C1523" i="1"/>
  <c r="H1522" i="1"/>
  <c r="G1522" i="1"/>
  <c r="C1522" i="1"/>
  <c r="C1521" i="1"/>
  <c r="H1521" i="1" s="1"/>
  <c r="C1520" i="1"/>
  <c r="C1516" i="1"/>
  <c r="H1515" i="1"/>
  <c r="G1515" i="1"/>
  <c r="C1515" i="1"/>
  <c r="H1514" i="1"/>
  <c r="G1514" i="1"/>
  <c r="C1514" i="1"/>
  <c r="C1513" i="1"/>
  <c r="H1513" i="1" s="1"/>
  <c r="C1512" i="1"/>
  <c r="H1511" i="1"/>
  <c r="G1511" i="1"/>
  <c r="C1511" i="1"/>
  <c r="H1510" i="1"/>
  <c r="G1510" i="1"/>
  <c r="C1510" i="1"/>
  <c r="C1509" i="1"/>
  <c r="H1509" i="1" s="1"/>
  <c r="C1508" i="1"/>
  <c r="H1507" i="1"/>
  <c r="G1507" i="1"/>
  <c r="C1507" i="1"/>
  <c r="H1506" i="1"/>
  <c r="G1506" i="1"/>
  <c r="C1506" i="1"/>
  <c r="C1505" i="1"/>
  <c r="H1505" i="1" s="1"/>
  <c r="C1504" i="1"/>
  <c r="H1503" i="1"/>
  <c r="C1503" i="1"/>
  <c r="G1503" i="1" s="1"/>
  <c r="H1502" i="1"/>
  <c r="C1502" i="1"/>
  <c r="G1502" i="1" s="1"/>
  <c r="C1500" i="1"/>
  <c r="H1498" i="1"/>
  <c r="G1498" i="1"/>
  <c r="C1498" i="1"/>
  <c r="C1497" i="1"/>
  <c r="H1497" i="1" s="1"/>
  <c r="C1496" i="1"/>
  <c r="H1495" i="1"/>
  <c r="G1495" i="1"/>
  <c r="C1495" i="1"/>
  <c r="H1494" i="1"/>
  <c r="G1494" i="1"/>
  <c r="C1494" i="1"/>
  <c r="G1493" i="1"/>
  <c r="C1493" i="1"/>
  <c r="H1493" i="1" s="1"/>
  <c r="C1492" i="1"/>
  <c r="C1491" i="1"/>
  <c r="H1491" i="1" s="1"/>
  <c r="H1490" i="1"/>
  <c r="G1490" i="1"/>
  <c r="C1490" i="1"/>
  <c r="C1489" i="1"/>
  <c r="H1489" i="1" s="1"/>
  <c r="C1488" i="1"/>
  <c r="H1487" i="1"/>
  <c r="G1487" i="1"/>
  <c r="C1487" i="1"/>
  <c r="C1486" i="1"/>
  <c r="H1486" i="1" s="1"/>
  <c r="C1485" i="1"/>
  <c r="H1485" i="1" s="1"/>
  <c r="C1484" i="1"/>
  <c r="C1483" i="1"/>
  <c r="H1483" i="1" s="1"/>
  <c r="C1482" i="1"/>
  <c r="H1482" i="1" s="1"/>
  <c r="C1480" i="1"/>
  <c r="D1479" i="1"/>
  <c r="J1479" i="1" s="1"/>
  <c r="C1479" i="1"/>
  <c r="H1478" i="1"/>
  <c r="D1478" i="1"/>
  <c r="C1478" i="1"/>
  <c r="D1477" i="1"/>
  <c r="J1477" i="1" s="1"/>
  <c r="C1477" i="1"/>
  <c r="H1476" i="1"/>
  <c r="D1476" i="1"/>
  <c r="C1476" i="1"/>
  <c r="C1475" i="1"/>
  <c r="J1474" i="1"/>
  <c r="D1474" i="1"/>
  <c r="G1474" i="1" s="1"/>
  <c r="I1474" i="1" s="1"/>
  <c r="C1474" i="1"/>
  <c r="H1474" i="1" s="1"/>
  <c r="D1473" i="1"/>
  <c r="C1473" i="1"/>
  <c r="J1472" i="1"/>
  <c r="D1472" i="1"/>
  <c r="G1472" i="1" s="1"/>
  <c r="I1472" i="1" s="1"/>
  <c r="C1472" i="1"/>
  <c r="H1472" i="1" s="1"/>
  <c r="D1471" i="1"/>
  <c r="C1471" i="1"/>
  <c r="H1470" i="1"/>
  <c r="D1470" i="1"/>
  <c r="C1470" i="1"/>
  <c r="G1470" i="1" s="1"/>
  <c r="C1469" i="1"/>
  <c r="D1468" i="1"/>
  <c r="J1468" i="1" s="1"/>
  <c r="C1468" i="1"/>
  <c r="H1468" i="1" s="1"/>
  <c r="D1467" i="1"/>
  <c r="C1467" i="1"/>
  <c r="H1467" i="1" s="1"/>
  <c r="D1466" i="1"/>
  <c r="J1466" i="1" s="1"/>
  <c r="C1466" i="1"/>
  <c r="H1466" i="1" s="1"/>
  <c r="D1465" i="1"/>
  <c r="C1465" i="1"/>
  <c r="D1464" i="1"/>
  <c r="J1464" i="1" s="1"/>
  <c r="C1464" i="1"/>
  <c r="H1464" i="1" s="1"/>
  <c r="D1463" i="1"/>
  <c r="C1463" i="1"/>
  <c r="H1463" i="1" s="1"/>
  <c r="D1462" i="1"/>
  <c r="J1462" i="1" s="1"/>
  <c r="C1462" i="1"/>
  <c r="H1462" i="1" s="1"/>
  <c r="D1461" i="1"/>
  <c r="G1461" i="1" s="1"/>
  <c r="C1461" i="1"/>
  <c r="H1461" i="1" s="1"/>
  <c r="D1460" i="1"/>
  <c r="C1460" i="1"/>
  <c r="J1459" i="1"/>
  <c r="D1459" i="1"/>
  <c r="G1459" i="1" s="1"/>
  <c r="I1459" i="1" s="1"/>
  <c r="C1459" i="1"/>
  <c r="H1459" i="1" s="1"/>
  <c r="D1458" i="1"/>
  <c r="C1458" i="1"/>
  <c r="J1457" i="1"/>
  <c r="D1457" i="1"/>
  <c r="G1457" i="1" s="1"/>
  <c r="I1457" i="1" s="1"/>
  <c r="C1457" i="1"/>
  <c r="H1457" i="1" s="1"/>
  <c r="D1456" i="1"/>
  <c r="C1456" i="1"/>
  <c r="J1455" i="1"/>
  <c r="D1455" i="1"/>
  <c r="G1455" i="1" s="1"/>
  <c r="I1455" i="1" s="1"/>
  <c r="C1455" i="1"/>
  <c r="H1455" i="1" s="1"/>
  <c r="D1454" i="1"/>
  <c r="G1454" i="1" s="1"/>
  <c r="C1454" i="1"/>
  <c r="D1453" i="1"/>
  <c r="H1452" i="1"/>
  <c r="D1452" i="1"/>
  <c r="C1452" i="1"/>
  <c r="D1451" i="1"/>
  <c r="J1451" i="1" s="1"/>
  <c r="C1451" i="1"/>
  <c r="H1450" i="1"/>
  <c r="D1450" i="1"/>
  <c r="C1450" i="1"/>
  <c r="D1449" i="1"/>
  <c r="J1449" i="1" s="1"/>
  <c r="C1449" i="1"/>
  <c r="H1448" i="1"/>
  <c r="D1448" i="1"/>
  <c r="C1448" i="1"/>
  <c r="D1447" i="1"/>
  <c r="J1447" i="1" s="1"/>
  <c r="C1447" i="1"/>
  <c r="H1446" i="1"/>
  <c r="D1446" i="1"/>
  <c r="C1446" i="1"/>
  <c r="D1445" i="1"/>
  <c r="C1445" i="1"/>
  <c r="J1445" i="1" s="1"/>
  <c r="H1444" i="1"/>
  <c r="G1444" i="1"/>
  <c r="I1444" i="1" s="1"/>
  <c r="D1444" i="1"/>
  <c r="C1444" i="1"/>
  <c r="J1444" i="1" s="1"/>
  <c r="D1443" i="1"/>
  <c r="C1443" i="1"/>
  <c r="H1442" i="1"/>
  <c r="G1442" i="1"/>
  <c r="I1442" i="1" s="1"/>
  <c r="D1442" i="1"/>
  <c r="C1442" i="1"/>
  <c r="J1442" i="1" s="1"/>
  <c r="D1441" i="1"/>
  <c r="C1441" i="1"/>
  <c r="H1440" i="1"/>
  <c r="G1440" i="1"/>
  <c r="I1440" i="1" s="1"/>
  <c r="D1440" i="1"/>
  <c r="C1440" i="1"/>
  <c r="J1440" i="1" s="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H1354" i="1" s="1"/>
  <c r="G1353" i="1"/>
  <c r="D1353" i="1"/>
  <c r="C1353" i="1"/>
  <c r="H1353" i="1" s="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H1247" i="1" s="1"/>
  <c r="C1247" i="1"/>
  <c r="H1246" i="1"/>
  <c r="G1246" i="1"/>
  <c r="D1246" i="1"/>
  <c r="C1246" i="1"/>
  <c r="H1245" i="1"/>
  <c r="G1245" i="1"/>
  <c r="D1245" i="1"/>
  <c r="C1245" i="1"/>
  <c r="G1244" i="1"/>
  <c r="D1244" i="1"/>
  <c r="H1244" i="1" s="1"/>
  <c r="C1244" i="1"/>
  <c r="G1243" i="1"/>
  <c r="D1243" i="1"/>
  <c r="H1243" i="1" s="1"/>
  <c r="C1243" i="1"/>
  <c r="H1242" i="1"/>
  <c r="G1242" i="1"/>
  <c r="D1242" i="1"/>
  <c r="C1242" i="1"/>
  <c r="H1241" i="1"/>
  <c r="D1241" i="1"/>
  <c r="G1241" i="1" s="1"/>
  <c r="C1241" i="1"/>
  <c r="D1240" i="1"/>
  <c r="G1240" i="1" s="1"/>
  <c r="C1240" i="1"/>
  <c r="H1239" i="1"/>
  <c r="G1239" i="1"/>
  <c r="D1239" i="1"/>
  <c r="C1239" i="1"/>
  <c r="H1238" i="1"/>
  <c r="G1238" i="1"/>
  <c r="D1238" i="1"/>
  <c r="C1238" i="1"/>
  <c r="H1237" i="1"/>
  <c r="G1237" i="1"/>
  <c r="D1237" i="1"/>
  <c r="C1237" i="1"/>
  <c r="C1236" i="1"/>
  <c r="C1235" i="1"/>
  <c r="H1234" i="1"/>
  <c r="G1234" i="1"/>
  <c r="D1234" i="1"/>
  <c r="C1234" i="1"/>
  <c r="G1233" i="1"/>
  <c r="D1233" i="1"/>
  <c r="H1233" i="1" s="1"/>
  <c r="C1233" i="1"/>
  <c r="D1232" i="1"/>
  <c r="H1232" i="1" s="1"/>
  <c r="C1232" i="1"/>
  <c r="H1231" i="1"/>
  <c r="G1231" i="1"/>
  <c r="D1231" i="1"/>
  <c r="C1231" i="1"/>
  <c r="D1230" i="1"/>
  <c r="H1230" i="1" s="1"/>
  <c r="C1230" i="1"/>
  <c r="D1229" i="1"/>
  <c r="H1229" i="1" s="1"/>
  <c r="C1229" i="1"/>
  <c r="H1228" i="1"/>
  <c r="G1228" i="1"/>
  <c r="D1228" i="1"/>
  <c r="C1228" i="1"/>
  <c r="D1227" i="1"/>
  <c r="H1227" i="1" s="1"/>
  <c r="C1227" i="1"/>
  <c r="H1226" i="1"/>
  <c r="G1226" i="1"/>
  <c r="D1226" i="1"/>
  <c r="C1226" i="1"/>
  <c r="H1225" i="1"/>
  <c r="G1225" i="1"/>
  <c r="D1225" i="1"/>
  <c r="C1225" i="1"/>
  <c r="D1224" i="1"/>
  <c r="H1224" i="1" s="1"/>
  <c r="C1224" i="1"/>
  <c r="D1223" i="1"/>
  <c r="H1223" i="1" s="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D1213" i="1"/>
  <c r="G1213" i="1" s="1"/>
  <c r="C1213" i="1"/>
  <c r="H1212" i="1"/>
  <c r="G1212" i="1"/>
  <c r="D1212" i="1"/>
  <c r="C1212" i="1"/>
  <c r="H1211" i="1"/>
  <c r="D1211" i="1"/>
  <c r="G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H1156" i="1" s="1"/>
  <c r="C1156" i="1"/>
  <c r="D1155" i="1"/>
  <c r="H1155" i="1" s="1"/>
  <c r="C1155" i="1"/>
  <c r="D1151" i="1"/>
  <c r="G1151" i="1" s="1"/>
  <c r="C1151" i="1"/>
  <c r="H1150" i="1"/>
  <c r="G1150" i="1"/>
  <c r="D1150" i="1"/>
  <c r="C1150" i="1"/>
  <c r="D1149" i="1"/>
  <c r="G1149" i="1" s="1"/>
  <c r="C1149" i="1"/>
  <c r="C1148" i="1"/>
  <c r="H1147" i="1"/>
  <c r="G1147" i="1"/>
  <c r="D1147" i="1"/>
  <c r="C1147" i="1"/>
  <c r="H1146" i="1"/>
  <c r="G1146" i="1"/>
  <c r="D1146" i="1"/>
  <c r="C1146" i="1"/>
  <c r="H1145" i="1"/>
  <c r="G1145" i="1"/>
  <c r="D1145" i="1"/>
  <c r="C1145" i="1"/>
  <c r="D1144" i="1"/>
  <c r="H1144" i="1" s="1"/>
  <c r="C1144" i="1"/>
  <c r="H1143" i="1"/>
  <c r="G1143" i="1"/>
  <c r="D1143" i="1"/>
  <c r="C1143" i="1"/>
  <c r="D1142" i="1"/>
  <c r="H1142" i="1" s="1"/>
  <c r="C1142" i="1"/>
  <c r="G1141" i="1"/>
  <c r="D1141" i="1"/>
  <c r="H1141" i="1" s="1"/>
  <c r="C1141" i="1"/>
  <c r="H1140" i="1"/>
  <c r="G1140" i="1"/>
  <c r="D1140" i="1"/>
  <c r="C1140" i="1"/>
  <c r="H1139" i="1"/>
  <c r="G1139" i="1"/>
  <c r="D1139" i="1"/>
  <c r="C1139" i="1"/>
  <c r="D1138" i="1"/>
  <c r="H1138" i="1" s="1"/>
  <c r="C1138" i="1"/>
  <c r="H1137" i="1"/>
  <c r="D1137" i="1"/>
  <c r="G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H1117" i="1" s="1"/>
  <c r="C1117" i="1"/>
  <c r="H1116" i="1"/>
  <c r="G1116" i="1"/>
  <c r="D1116" i="1"/>
  <c r="C1116" i="1"/>
  <c r="H1115" i="1"/>
  <c r="G1115" i="1"/>
  <c r="D1115" i="1"/>
  <c r="C1115" i="1"/>
  <c r="H1114" i="1"/>
  <c r="G1114" i="1"/>
  <c r="D1114" i="1"/>
  <c r="C1114" i="1"/>
  <c r="D1113" i="1"/>
  <c r="H1113" i="1" s="1"/>
  <c r="C1113" i="1"/>
  <c r="D1112" i="1"/>
  <c r="H1112" i="1" s="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H1064" i="1" s="1"/>
  <c r="C1064" i="1"/>
  <c r="H1063" i="1"/>
  <c r="G1063" i="1"/>
  <c r="D1063" i="1"/>
  <c r="C1063" i="1"/>
  <c r="D1062" i="1"/>
  <c r="H1062" i="1" s="1"/>
  <c r="C1062" i="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H1054" i="1"/>
  <c r="D1054" i="1"/>
  <c r="G1054" i="1" s="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D1031" i="1"/>
  <c r="H1031" i="1" s="1"/>
  <c r="C1031" i="1"/>
  <c r="D1030" i="1"/>
  <c r="H1030" i="1" s="1"/>
  <c r="C1030" i="1"/>
  <c r="H1029" i="1"/>
  <c r="G1029" i="1"/>
  <c r="D1029" i="1"/>
  <c r="C1029" i="1"/>
  <c r="D1028" i="1"/>
  <c r="H1028" i="1" s="1"/>
  <c r="C1028" i="1"/>
  <c r="G1027" i="1"/>
  <c r="D1027" i="1"/>
  <c r="H1027" i="1" s="1"/>
  <c r="C1027" i="1"/>
  <c r="D1026" i="1"/>
  <c r="H1026" i="1" s="1"/>
  <c r="C1026" i="1"/>
  <c r="H1025" i="1"/>
  <c r="G1025" i="1"/>
  <c r="D1025" i="1"/>
  <c r="C1025" i="1"/>
  <c r="H1024" i="1"/>
  <c r="G1024" i="1"/>
  <c r="D1024" i="1"/>
  <c r="C1024" i="1"/>
  <c r="D1023" i="1"/>
  <c r="G1023" i="1" s="1"/>
  <c r="C1023" i="1"/>
  <c r="H1022" i="1"/>
  <c r="G1022" i="1"/>
  <c r="D1022" i="1"/>
  <c r="C1022" i="1"/>
  <c r="H1021" i="1"/>
  <c r="G1021" i="1"/>
  <c r="D1021" i="1"/>
  <c r="C1021" i="1"/>
  <c r="H1020" i="1"/>
  <c r="G1020" i="1"/>
  <c r="D1020" i="1"/>
  <c r="C1020" i="1"/>
  <c r="H1019" i="1"/>
  <c r="G1019" i="1"/>
  <c r="D1019" i="1"/>
  <c r="C1019" i="1"/>
  <c r="D1018" i="1"/>
  <c r="H1018" i="1" s="1"/>
  <c r="C1018" i="1"/>
  <c r="H1017" i="1"/>
  <c r="D1017" i="1"/>
  <c r="G1017" i="1" s="1"/>
  <c r="C1017" i="1"/>
  <c r="H1016" i="1"/>
  <c r="G1016" i="1"/>
  <c r="D1016" i="1"/>
  <c r="C1016" i="1"/>
  <c r="H1015" i="1"/>
  <c r="G1015" i="1"/>
  <c r="D1015" i="1"/>
  <c r="C1015" i="1"/>
  <c r="H1014" i="1"/>
  <c r="D1014" i="1"/>
  <c r="G1014" i="1" s="1"/>
  <c r="C1014" i="1"/>
  <c r="D1013" i="1"/>
  <c r="H1013" i="1" s="1"/>
  <c r="C1013" i="1"/>
  <c r="H1012" i="1"/>
  <c r="G1012" i="1"/>
  <c r="D1012" i="1"/>
  <c r="C1012" i="1"/>
  <c r="H1011" i="1"/>
  <c r="G1011" i="1"/>
  <c r="D1011" i="1"/>
  <c r="C1011" i="1"/>
  <c r="H1010" i="1"/>
  <c r="G1010" i="1"/>
  <c r="D1010" i="1"/>
  <c r="C1010" i="1"/>
  <c r="H1009" i="1"/>
  <c r="G1009" i="1"/>
  <c r="D1009" i="1"/>
  <c r="C1009" i="1"/>
  <c r="D1008" i="1"/>
  <c r="G1008" i="1" s="1"/>
  <c r="C1008" i="1"/>
  <c r="C1007" i="1"/>
  <c r="D1006" i="1"/>
  <c r="G1006" i="1" s="1"/>
  <c r="C1006" i="1"/>
  <c r="H1005" i="1"/>
  <c r="G1005" i="1"/>
  <c r="D1005" i="1"/>
  <c r="C1005" i="1"/>
  <c r="H1004" i="1"/>
  <c r="D1004" i="1"/>
  <c r="G1004" i="1" s="1"/>
  <c r="C1004" i="1"/>
  <c r="H1003" i="1"/>
  <c r="G1003" i="1"/>
  <c r="D1003" i="1"/>
  <c r="C1003" i="1"/>
  <c r="D1002" i="1"/>
  <c r="G1002" i="1" s="1"/>
  <c r="C1002" i="1"/>
  <c r="D1001" i="1"/>
  <c r="G1001" i="1" s="1"/>
  <c r="C1001" i="1"/>
  <c r="D1000" i="1"/>
  <c r="G1000" i="1" s="1"/>
  <c r="C1000" i="1"/>
  <c r="D999" i="1"/>
  <c r="G999" i="1" s="1"/>
  <c r="C999" i="1"/>
  <c r="D998" i="1"/>
  <c r="G998" i="1" s="1"/>
  <c r="C998" i="1"/>
  <c r="D997" i="1"/>
  <c r="G997" i="1" s="1"/>
  <c r="C997" i="1"/>
  <c r="D996" i="1"/>
  <c r="G996" i="1" s="1"/>
  <c r="C996" i="1"/>
  <c r="H995" i="1"/>
  <c r="G995" i="1"/>
  <c r="D995" i="1"/>
  <c r="C995" i="1"/>
  <c r="H994" i="1"/>
  <c r="G994" i="1"/>
  <c r="D994" i="1"/>
  <c r="C994" i="1"/>
  <c r="D993" i="1"/>
  <c r="H993" i="1" s="1"/>
  <c r="C993" i="1"/>
  <c r="H992" i="1"/>
  <c r="G992" i="1"/>
  <c r="D992" i="1"/>
  <c r="C992" i="1"/>
  <c r="D991" i="1"/>
  <c r="H991" i="1" s="1"/>
  <c r="C991" i="1"/>
  <c r="D989" i="1"/>
  <c r="H989" i="1" s="1"/>
  <c r="C989" i="1"/>
  <c r="D988" i="1"/>
  <c r="H988" i="1" s="1"/>
  <c r="C988" i="1"/>
  <c r="H987" i="1"/>
  <c r="G987" i="1"/>
  <c r="D987" i="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G812"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G716" i="1"/>
  <c r="D716" i="1"/>
  <c r="H716" i="1" s="1"/>
  <c r="C716" i="1"/>
  <c r="H715" i="1"/>
  <c r="G715" i="1"/>
  <c r="D715" i="1"/>
  <c r="C715" i="1"/>
  <c r="D714" i="1"/>
  <c r="H714" i="1" s="1"/>
  <c r="C714" i="1"/>
  <c r="D713" i="1"/>
  <c r="H713" i="1" s="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G645" i="1" s="1"/>
  <c r="C645" i="1"/>
  <c r="D644" i="1"/>
  <c r="H644" i="1" s="1"/>
  <c r="C644" i="1"/>
  <c r="H643" i="1"/>
  <c r="D643" i="1"/>
  <c r="G643" i="1" s="1"/>
  <c r="C643" i="1"/>
  <c r="D642" i="1"/>
  <c r="G642" i="1" s="1"/>
  <c r="C642" i="1"/>
  <c r="D641" i="1"/>
  <c r="G641" i="1" s="1"/>
  <c r="C641" i="1"/>
  <c r="H632"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G413" i="1" s="1"/>
  <c r="C413" i="1"/>
  <c r="D412" i="1"/>
  <c r="H412" i="1" s="1"/>
  <c r="C412" i="1"/>
  <c r="C411" i="1"/>
  <c r="D406" i="1"/>
  <c r="G406" i="1" s="1"/>
  <c r="C406" i="1"/>
  <c r="D405" i="1"/>
  <c r="H405" i="1" s="1"/>
  <c r="C405" i="1"/>
  <c r="D404" i="1"/>
  <c r="H404" i="1" s="1"/>
  <c r="C404" i="1"/>
  <c r="H401" i="1"/>
  <c r="G401" i="1"/>
  <c r="D401" i="1"/>
  <c r="C401" i="1"/>
  <c r="H400" i="1"/>
  <c r="G400" i="1"/>
  <c r="D400" i="1"/>
  <c r="C400" i="1"/>
  <c r="D399" i="1"/>
  <c r="G399" i="1" s="1"/>
  <c r="C399" i="1"/>
  <c r="H398" i="1"/>
  <c r="G398" i="1"/>
  <c r="D398" i="1"/>
  <c r="C398" i="1"/>
  <c r="D397" i="1"/>
  <c r="G397" i="1" s="1"/>
  <c r="C397" i="1"/>
  <c r="H396" i="1"/>
  <c r="G396" i="1"/>
  <c r="D396" i="1"/>
  <c r="C396" i="1"/>
  <c r="C395" i="1"/>
  <c r="H394" i="1"/>
  <c r="G394" i="1"/>
  <c r="D394" i="1"/>
  <c r="C394" i="1"/>
  <c r="H393" i="1"/>
  <c r="G393" i="1"/>
  <c r="D393" i="1"/>
  <c r="C393" i="1"/>
  <c r="H392" i="1"/>
  <c r="G392" i="1"/>
  <c r="D392" i="1"/>
  <c r="C392"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D369" i="1"/>
  <c r="H369" i="1" s="1"/>
  <c r="C369" i="1"/>
  <c r="D368" i="1"/>
  <c r="H368" i="1" s="1"/>
  <c r="C368" i="1"/>
  <c r="D367" i="1"/>
  <c r="H367" i="1" s="1"/>
  <c r="C367" i="1"/>
  <c r="D366" i="1"/>
  <c r="H366" i="1" s="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D355" i="1"/>
  <c r="H355" i="1" s="1"/>
  <c r="C355" i="1"/>
  <c r="D354" i="1"/>
  <c r="H354" i="1" s="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D313" i="1"/>
  <c r="G313" i="1" s="1"/>
  <c r="C313" i="1"/>
  <c r="H312" i="1"/>
  <c r="D312" i="1"/>
  <c r="G312" i="1" s="1"/>
  <c r="C312" i="1"/>
  <c r="H311" i="1"/>
  <c r="G311" i="1"/>
  <c r="D311" i="1"/>
  <c r="C311" i="1"/>
  <c r="H310" i="1"/>
  <c r="G310" i="1"/>
  <c r="D310" i="1"/>
  <c r="C310" i="1"/>
  <c r="H309" i="1"/>
  <c r="G309" i="1"/>
  <c r="D309" i="1"/>
  <c r="C309" i="1"/>
  <c r="H308" i="1"/>
  <c r="D308" i="1"/>
  <c r="G308" i="1" s="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G291" i="1" s="1"/>
  <c r="C291" i="1"/>
  <c r="D290" i="1"/>
  <c r="H290" i="1" s="1"/>
  <c r="C290" i="1"/>
  <c r="G289" i="1"/>
  <c r="D289" i="1"/>
  <c r="H289" i="1" s="1"/>
  <c r="C289" i="1"/>
  <c r="D288" i="1"/>
  <c r="H288" i="1" s="1"/>
  <c r="C288"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H263" i="1" s="1"/>
  <c r="C263" i="1"/>
  <c r="D262" i="1"/>
  <c r="H262" i="1" s="1"/>
  <c r="C262" i="1"/>
  <c r="D261" i="1"/>
  <c r="H261" i="1" s="1"/>
  <c r="C261" i="1"/>
  <c r="D260" i="1"/>
  <c r="H260" i="1" s="1"/>
  <c r="C260" i="1"/>
  <c r="C259" i="1"/>
  <c r="H258" i="1"/>
  <c r="G258" i="1"/>
  <c r="D258" i="1"/>
  <c r="C258" i="1"/>
  <c r="H257" i="1"/>
  <c r="G257" i="1"/>
  <c r="D257" i="1"/>
  <c r="C257" i="1"/>
  <c r="G256" i="1"/>
  <c r="D256" i="1"/>
  <c r="H256" i="1" s="1"/>
  <c r="C256" i="1"/>
  <c r="G255"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D244" i="1"/>
  <c r="H244" i="1" s="1"/>
  <c r="C244" i="1"/>
  <c r="D243" i="1"/>
  <c r="H243" i="1" s="1"/>
  <c r="C243" i="1"/>
  <c r="H242" i="1"/>
  <c r="G242" i="1"/>
  <c r="D242" i="1"/>
  <c r="C242" i="1"/>
  <c r="H241" i="1"/>
  <c r="D241" i="1"/>
  <c r="G241" i="1" s="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G222" i="1"/>
  <c r="D222" i="1"/>
  <c r="H222" i="1" s="1"/>
  <c r="C222" i="1"/>
  <c r="G221" i="1"/>
  <c r="D221" i="1"/>
  <c r="H221" i="1" s="1"/>
  <c r="C221" i="1"/>
  <c r="D219" i="1"/>
  <c r="H219" i="1" s="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1" i="1" s="1"/>
  <c r="C211" i="1"/>
  <c r="H210" i="1"/>
  <c r="G210" i="1"/>
  <c r="D210" i="1"/>
  <c r="C210" i="1"/>
  <c r="D209" i="1"/>
  <c r="H209" i="1" s="1"/>
  <c r="C209" i="1"/>
  <c r="G208" i="1"/>
  <c r="D208" i="1"/>
  <c r="H208" i="1" s="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D190" i="1"/>
  <c r="H190" i="1" s="1"/>
  <c r="C190" i="1"/>
  <c r="D189" i="1"/>
  <c r="H189" i="1" s="1"/>
  <c r="C189" i="1"/>
  <c r="D188" i="1"/>
  <c r="H188" i="1" s="1"/>
  <c r="C188" i="1"/>
  <c r="D187" i="1"/>
  <c r="H187" i="1" s="1"/>
  <c r="C187" i="1"/>
  <c r="G186" i="1"/>
  <c r="D186" i="1"/>
  <c r="H186" i="1" s="1"/>
  <c r="C186" i="1"/>
  <c r="H185" i="1"/>
  <c r="G185" i="1"/>
  <c r="D185" i="1"/>
  <c r="C185" i="1"/>
  <c r="D184" i="1"/>
  <c r="H184" i="1" s="1"/>
  <c r="C184" i="1"/>
  <c r="D183" i="1"/>
  <c r="H183" i="1" s="1"/>
  <c r="C183" i="1"/>
  <c r="G182" i="1"/>
  <c r="D182" i="1"/>
  <c r="H182" i="1" s="1"/>
  <c r="C182" i="1"/>
  <c r="H181" i="1"/>
  <c r="D181" i="1"/>
  <c r="G181" i="1" s="1"/>
  <c r="C181" i="1"/>
  <c r="H180" i="1"/>
  <c r="D180" i="1"/>
  <c r="G180" i="1" s="1"/>
  <c r="C180" i="1"/>
  <c r="H179" i="1"/>
  <c r="G179" i="1"/>
  <c r="D179" i="1"/>
  <c r="C179" i="1"/>
  <c r="D178" i="1"/>
  <c r="H178" i="1" s="1"/>
  <c r="C178" i="1"/>
  <c r="D177" i="1"/>
  <c r="H177" i="1" s="1"/>
  <c r="C177" i="1"/>
  <c r="D176" i="1"/>
  <c r="H176" i="1" s="1"/>
  <c r="C176" i="1"/>
  <c r="D175" i="1"/>
  <c r="H175" i="1" s="1"/>
  <c r="C175" i="1"/>
  <c r="D174" i="1"/>
  <c r="H174" i="1" s="1"/>
  <c r="C174" i="1"/>
  <c r="D173" i="1"/>
  <c r="D172" i="1"/>
  <c r="G172" i="1" s="1"/>
  <c r="C172" i="1"/>
  <c r="H171" i="1"/>
  <c r="G171" i="1"/>
  <c r="D171" i="1"/>
  <c r="C171" i="1"/>
  <c r="H170" i="1"/>
  <c r="G170" i="1"/>
  <c r="D170" i="1"/>
  <c r="C170" i="1"/>
  <c r="D169" i="1"/>
  <c r="G169" i="1" s="1"/>
  <c r="C169" i="1"/>
  <c r="D168" i="1"/>
  <c r="G168" i="1" s="1"/>
  <c r="C168" i="1"/>
  <c r="D167" i="1"/>
  <c r="G167" i="1" s="1"/>
  <c r="C167" i="1"/>
  <c r="G166" i="1"/>
  <c r="D166" i="1"/>
  <c r="H166" i="1" s="1"/>
  <c r="C166" i="1"/>
  <c r="H165" i="1"/>
  <c r="D165" i="1"/>
  <c r="G165" i="1" s="1"/>
  <c r="C165" i="1"/>
  <c r="H164" i="1"/>
  <c r="G164" i="1"/>
  <c r="D164" i="1"/>
  <c r="C164" i="1"/>
  <c r="H163" i="1"/>
  <c r="G163" i="1"/>
  <c r="D163" i="1"/>
  <c r="C163" i="1"/>
  <c r="H162" i="1"/>
  <c r="G162" i="1"/>
  <c r="D162" i="1"/>
  <c r="C162" i="1"/>
  <c r="D161" i="1"/>
  <c r="H161" i="1" s="1"/>
  <c r="C161" i="1"/>
  <c r="H160" i="1"/>
  <c r="D160" i="1"/>
  <c r="G160" i="1" s="1"/>
  <c r="C160" i="1"/>
  <c r="H158" i="1"/>
  <c r="G158" i="1"/>
  <c r="D158" i="1"/>
  <c r="C158" i="1"/>
  <c r="D157" i="1"/>
  <c r="G157" i="1" s="1"/>
  <c r="C157" i="1"/>
  <c r="H156" i="1"/>
  <c r="G156" i="1"/>
  <c r="D156" i="1"/>
  <c r="C156" i="1"/>
  <c r="D155" i="1"/>
  <c r="G155" i="1" s="1"/>
  <c r="C155" i="1"/>
  <c r="D154" i="1"/>
  <c r="G154" i="1" s="1"/>
  <c r="C154" i="1"/>
  <c r="D153" i="1"/>
  <c r="G153" i="1" s="1"/>
  <c r="C153" i="1"/>
  <c r="H152" i="1"/>
  <c r="G152" i="1"/>
  <c r="D152" i="1"/>
  <c r="C152" i="1"/>
  <c r="D151" i="1"/>
  <c r="G151" i="1" s="1"/>
  <c r="C151" i="1"/>
  <c r="D150" i="1"/>
  <c r="H150" i="1" s="1"/>
  <c r="C150" i="1"/>
  <c r="D149" i="1"/>
  <c r="H149" i="1" s="1"/>
  <c r="C149" i="1"/>
  <c r="C148" i="1"/>
  <c r="H146" i="1"/>
  <c r="G146" i="1"/>
  <c r="D146" i="1"/>
  <c r="C146" i="1"/>
  <c r="H145" i="1"/>
  <c r="D145" i="1"/>
  <c r="G145" i="1" s="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H131" i="1"/>
  <c r="G131" i="1"/>
  <c r="D131" i="1"/>
  <c r="C131" i="1"/>
  <c r="H130" i="1"/>
  <c r="D130" i="1"/>
  <c r="G130" i="1" s="1"/>
  <c r="C130" i="1"/>
  <c r="C129" i="1"/>
  <c r="H128" i="1"/>
  <c r="G128" i="1"/>
  <c r="D128" i="1"/>
  <c r="C128" i="1"/>
  <c r="H127" i="1"/>
  <c r="G127" i="1"/>
  <c r="D127" i="1"/>
  <c r="C127" i="1"/>
  <c r="H126" i="1"/>
  <c r="D126" i="1"/>
  <c r="G126" i="1" s="1"/>
  <c r="C126" i="1"/>
  <c r="H125" i="1"/>
  <c r="D125" i="1"/>
  <c r="G125" i="1" s="1"/>
  <c r="C125"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D82" i="1"/>
  <c r="H82" i="1" s="1"/>
  <c r="C82" i="1"/>
  <c r="H81" i="1"/>
  <c r="D81" i="1"/>
  <c r="G81" i="1" s="1"/>
  <c r="C81" i="1"/>
  <c r="H80" i="1"/>
  <c r="G80" i="1"/>
  <c r="D80" i="1"/>
  <c r="C80" i="1"/>
  <c r="H79" i="1"/>
  <c r="D79" i="1"/>
  <c r="G79" i="1" s="1"/>
  <c r="C79" i="1"/>
  <c r="H77" i="1"/>
  <c r="G77" i="1"/>
  <c r="D77" i="1"/>
  <c r="C77" i="1"/>
  <c r="H76" i="1"/>
  <c r="G76" i="1"/>
  <c r="D76" i="1"/>
  <c r="C76" i="1"/>
  <c r="H75" i="1"/>
  <c r="G75" i="1"/>
  <c r="D75" i="1"/>
  <c r="C75" i="1"/>
  <c r="H74"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D54" i="1"/>
  <c r="G54" i="1" s="1"/>
  <c r="C54" i="1"/>
  <c r="H53" i="1"/>
  <c r="D53" i="1"/>
  <c r="G53" i="1" s="1"/>
  <c r="C53" i="1"/>
  <c r="H52" i="1"/>
  <c r="G52" i="1"/>
  <c r="D52" i="1"/>
  <c r="C52" i="1"/>
  <c r="D51" i="1"/>
  <c r="H51" i="1" s="1"/>
  <c r="C51"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82" i="1" l="1"/>
  <c r="G83" i="1"/>
  <c r="F215" i="9"/>
  <c r="E298" i="9"/>
  <c r="B298" i="9" s="1"/>
  <c r="H54" i="1"/>
  <c r="D50" i="1"/>
  <c r="G50" i="1" s="1"/>
  <c r="E293" i="9"/>
  <c r="B293" i="9" s="1"/>
  <c r="G288" i="1"/>
  <c r="E33" i="9"/>
  <c r="B33" i="9" s="1"/>
  <c r="E287" i="9"/>
  <c r="B287" i="9" s="1"/>
  <c r="B275" i="9"/>
  <c r="E23" i="9"/>
  <c r="B23" i="9" s="1"/>
  <c r="G1482" i="1"/>
  <c r="G1576" i="1"/>
  <c r="H1577" i="1"/>
  <c r="C1501" i="1"/>
  <c r="H1499" i="1"/>
  <c r="G1491" i="1"/>
  <c r="G1486" i="1"/>
  <c r="G1483" i="1"/>
  <c r="E141" i="6"/>
  <c r="G1064" i="1"/>
  <c r="G1056" i="1"/>
  <c r="G1062" i="1"/>
  <c r="G1236" i="1"/>
  <c r="H1236" i="1"/>
  <c r="G1232" i="1"/>
  <c r="G1230" i="1"/>
  <c r="E284" i="9"/>
  <c r="B284" i="9" s="1"/>
  <c r="G1227" i="1"/>
  <c r="G1229" i="1"/>
  <c r="E283" i="9"/>
  <c r="B283" i="9" s="1"/>
  <c r="G1223" i="1"/>
  <c r="G1224" i="1"/>
  <c r="E237" i="5"/>
  <c r="D1214" i="1" s="1"/>
  <c r="F246" i="5"/>
  <c r="G1264" i="1"/>
  <c r="G1263" i="1"/>
  <c r="G1165" i="1"/>
  <c r="G1157" i="1"/>
  <c r="G1160" i="1"/>
  <c r="G1156" i="1"/>
  <c r="G1155" i="1"/>
  <c r="H1240" i="1"/>
  <c r="G1247" i="1"/>
  <c r="E286" i="9"/>
  <c r="B286" i="9" s="1"/>
  <c r="H1151" i="1"/>
  <c r="H1149" i="1"/>
  <c r="G1142" i="1"/>
  <c r="G1144" i="1"/>
  <c r="H1124" i="1"/>
  <c r="G1138" i="1"/>
  <c r="F146" i="5"/>
  <c r="G1112" i="1"/>
  <c r="G1113" i="1"/>
  <c r="G1117" i="1"/>
  <c r="G989" i="1"/>
  <c r="G986" i="1"/>
  <c r="G1033" i="1"/>
  <c r="G1030" i="1"/>
  <c r="G1031" i="1"/>
  <c r="H1023" i="1"/>
  <c r="G1028" i="1"/>
  <c r="G1026" i="1"/>
  <c r="G1013" i="1"/>
  <c r="G1018" i="1"/>
  <c r="H1008" i="1"/>
  <c r="F29" i="5"/>
  <c r="H1006" i="1"/>
  <c r="H1007" i="1"/>
  <c r="H1002" i="1"/>
  <c r="E12" i="5"/>
  <c r="D990" i="1" s="1"/>
  <c r="H1001" i="1"/>
  <c r="H1000" i="1"/>
  <c r="H999" i="1"/>
  <c r="H997" i="1"/>
  <c r="H998" i="1"/>
  <c r="G993" i="1"/>
  <c r="H996" i="1"/>
  <c r="G991" i="1"/>
  <c r="G988" i="1"/>
  <c r="G631" i="1"/>
  <c r="G714" i="1"/>
  <c r="G713" i="1"/>
  <c r="E40" i="9"/>
  <c r="B40" i="9" s="1"/>
  <c r="G644" i="1"/>
  <c r="H642" i="1"/>
  <c r="H645" i="1"/>
  <c r="H641" i="1"/>
  <c r="H406" i="1"/>
  <c r="H397" i="1"/>
  <c r="H399" i="1"/>
  <c r="G404" i="1"/>
  <c r="E644" i="4"/>
  <c r="D638" i="1" s="1"/>
  <c r="G405" i="1"/>
  <c r="G411" i="1"/>
  <c r="G412" i="1"/>
  <c r="H291" i="1"/>
  <c r="G290" i="1"/>
  <c r="H413" i="1"/>
  <c r="G366" i="1"/>
  <c r="G386" i="1"/>
  <c r="G388" i="1"/>
  <c r="F391" i="4"/>
  <c r="G378" i="1"/>
  <c r="G379" i="1"/>
  <c r="F383" i="4"/>
  <c r="G371" i="1"/>
  <c r="G369" i="1"/>
  <c r="G368" i="1"/>
  <c r="G367" i="1"/>
  <c r="G355" i="1"/>
  <c r="G351" i="1"/>
  <c r="G354" i="1"/>
  <c r="G263" i="1"/>
  <c r="G262" i="1"/>
  <c r="G260" i="1"/>
  <c r="G261" i="1"/>
  <c r="F226" i="9"/>
  <c r="B226" i="9" s="1"/>
  <c r="E68" i="9"/>
  <c r="B68" i="9" s="1"/>
  <c r="G243" i="1"/>
  <c r="G244" i="1"/>
  <c r="E224" i="4"/>
  <c r="D220" i="1" s="1"/>
  <c r="G211" i="1"/>
  <c r="G219" i="1"/>
  <c r="G209" i="1"/>
  <c r="G207" i="1"/>
  <c r="G191" i="1"/>
  <c r="G190" i="1"/>
  <c r="G189" i="1"/>
  <c r="G188" i="1"/>
  <c r="G184" i="1"/>
  <c r="G187" i="1"/>
  <c r="B223" i="9"/>
  <c r="E47" i="9"/>
  <c r="B47" i="9" s="1"/>
  <c r="G183" i="1"/>
  <c r="E44" i="9"/>
  <c r="B44" i="9" s="1"/>
  <c r="B219" i="9"/>
  <c r="E43" i="9"/>
  <c r="B43" i="9" s="1"/>
  <c r="G178" i="1"/>
  <c r="G177" i="1"/>
  <c r="E163" i="4"/>
  <c r="D159" i="1" s="1"/>
  <c r="G176" i="1"/>
  <c r="G175" i="1"/>
  <c r="G174" i="1"/>
  <c r="H172" i="1"/>
  <c r="H169" i="1"/>
  <c r="H168" i="1"/>
  <c r="H167" i="1"/>
  <c r="F164" i="4"/>
  <c r="G161" i="1"/>
  <c r="H155" i="1"/>
  <c r="H157" i="1"/>
  <c r="H154" i="1"/>
  <c r="G149" i="1"/>
  <c r="H153" i="1"/>
  <c r="H151" i="1"/>
  <c r="E152" i="4"/>
  <c r="D148" i="1" s="1"/>
  <c r="G150" i="1"/>
  <c r="B215" i="9"/>
  <c r="E27" i="9"/>
  <c r="B27" i="9" s="1"/>
  <c r="E32" i="9"/>
  <c r="B32" i="9" s="1"/>
  <c r="E301" i="9"/>
  <c r="B301" i="9" s="1"/>
  <c r="E5" i="7"/>
  <c r="H1454" i="1"/>
  <c r="D22" i="7"/>
  <c r="C1453" i="1" s="1"/>
  <c r="H1453" i="1" s="1"/>
  <c r="E124" i="4"/>
  <c r="D120" i="1" s="1"/>
  <c r="H120" i="1" s="1"/>
  <c r="H113" i="1"/>
  <c r="E82" i="4"/>
  <c r="D78" i="1" s="1"/>
  <c r="G73" i="1"/>
  <c r="E50" i="4"/>
  <c r="D46" i="1" s="1"/>
  <c r="H50" i="1"/>
  <c r="G51" i="1"/>
  <c r="E421" i="4"/>
  <c r="D415" i="1" s="1"/>
  <c r="E311" i="4"/>
  <c r="D306" i="1" s="1"/>
  <c r="G284" i="1"/>
  <c r="H284" i="1"/>
  <c r="H395" i="1"/>
  <c r="G395" i="1"/>
  <c r="G206" i="1"/>
  <c r="H206" i="1"/>
  <c r="G509" i="1"/>
  <c r="H509" i="1"/>
  <c r="H173" i="1"/>
  <c r="G173" i="1"/>
  <c r="H391" i="1"/>
  <c r="G391" i="1"/>
  <c r="G1447" i="1"/>
  <c r="I1447" i="1" s="1"/>
  <c r="G1449" i="1"/>
  <c r="I1449" i="1" s="1"/>
  <c r="G1451" i="1"/>
  <c r="G1456" i="1"/>
  <c r="J1456" i="1"/>
  <c r="G1458" i="1"/>
  <c r="I1458" i="1" s="1"/>
  <c r="J1458" i="1"/>
  <c r="G1460" i="1"/>
  <c r="J1460" i="1"/>
  <c r="G1473" i="1"/>
  <c r="J1473" i="1"/>
  <c r="G1475" i="1"/>
  <c r="G1477" i="1"/>
  <c r="G1479" i="1"/>
  <c r="G1481" i="1"/>
  <c r="H1488" i="1"/>
  <c r="G1488" i="1"/>
  <c r="G1497" i="1"/>
  <c r="G1505" i="1"/>
  <c r="H1512" i="1"/>
  <c r="G1512" i="1"/>
  <c r="H1524" i="1"/>
  <c r="G1524" i="1"/>
  <c r="F7" i="4"/>
  <c r="F51" i="4"/>
  <c r="D50" i="4"/>
  <c r="F107" i="4"/>
  <c r="D106" i="4"/>
  <c r="E196" i="4"/>
  <c r="D192" i="1" s="1"/>
  <c r="H308" i="9"/>
  <c r="E176" i="5"/>
  <c r="F5" i="6"/>
  <c r="H24" i="3"/>
  <c r="F114" i="6"/>
  <c r="H27" i="3"/>
  <c r="I31" i="3"/>
  <c r="D1469" i="1"/>
  <c r="H1469" i="1" s="1"/>
  <c r="I32" i="3"/>
  <c r="D1475" i="1"/>
  <c r="H1355" i="1"/>
  <c r="G1355" i="1"/>
  <c r="H1357" i="1"/>
  <c r="G1357" i="1"/>
  <c r="H1361" i="1"/>
  <c r="G1361" i="1"/>
  <c r="H1365" i="1"/>
  <c r="G1365" i="1"/>
  <c r="H1371" i="1"/>
  <c r="G1371" i="1"/>
  <c r="H1375" i="1"/>
  <c r="G1375" i="1"/>
  <c r="H1381" i="1"/>
  <c r="G1381" i="1"/>
  <c r="H1387" i="1"/>
  <c r="G1387" i="1"/>
  <c r="H1389" i="1"/>
  <c r="G1389" i="1"/>
  <c r="H1393" i="1"/>
  <c r="G1393" i="1"/>
  <c r="H1397" i="1"/>
  <c r="G1397" i="1"/>
  <c r="H1401" i="1"/>
  <c r="G1401" i="1"/>
  <c r="H1405" i="1"/>
  <c r="G1405" i="1"/>
  <c r="H1409" i="1"/>
  <c r="G1409" i="1"/>
  <c r="H1413" i="1"/>
  <c r="G1413" i="1"/>
  <c r="H1419" i="1"/>
  <c r="G1419" i="1"/>
  <c r="H1427" i="1"/>
  <c r="G1427" i="1"/>
  <c r="H1429" i="1"/>
  <c r="G1429" i="1"/>
  <c r="H1433" i="1"/>
  <c r="G1433" i="1"/>
  <c r="H1437" i="1"/>
  <c r="G1437" i="1"/>
  <c r="H1439" i="1"/>
  <c r="G1439" i="1"/>
  <c r="I1439" i="1" s="1"/>
  <c r="H1443" i="1"/>
  <c r="G1443" i="1"/>
  <c r="G1465" i="1"/>
  <c r="I1465" i="1" s="1"/>
  <c r="J1465" i="1"/>
  <c r="H1508" i="1"/>
  <c r="G1508" i="1"/>
  <c r="H1520" i="1"/>
  <c r="G1520" i="1"/>
  <c r="C55" i="1"/>
  <c r="C1299"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C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G1462" i="1"/>
  <c r="I1462" i="1" s="1"/>
  <c r="G1464" i="1"/>
  <c r="I1464" i="1" s="1"/>
  <c r="H1465" i="1"/>
  <c r="G1466" i="1"/>
  <c r="I1466" i="1" s="1"/>
  <c r="G1468" i="1"/>
  <c r="I1468" i="1" s="1"/>
  <c r="H1475" i="1"/>
  <c r="G1485" i="1"/>
  <c r="H1492" i="1"/>
  <c r="G1492" i="1"/>
  <c r="H1500" i="1"/>
  <c r="G1500" i="1"/>
  <c r="G1509" i="1"/>
  <c r="H1516" i="1"/>
  <c r="G1516" i="1"/>
  <c r="G1521" i="1"/>
  <c r="I23" i="3"/>
  <c r="F594" i="4"/>
  <c r="D593" i="4"/>
  <c r="E68" i="5"/>
  <c r="F119" i="5"/>
  <c r="D118" i="5"/>
  <c r="F207" i="5"/>
  <c r="D206" i="5"/>
  <c r="E258" i="5"/>
  <c r="D1235" i="1" s="1"/>
  <c r="F259" i="5"/>
  <c r="F99" i="6"/>
  <c r="D89" i="6"/>
  <c r="H1359" i="1"/>
  <c r="G1359" i="1"/>
  <c r="H1363" i="1"/>
  <c r="G1363" i="1"/>
  <c r="H1367" i="1"/>
  <c r="G1367" i="1"/>
  <c r="H1369" i="1"/>
  <c r="G1369" i="1"/>
  <c r="H1373" i="1"/>
  <c r="G1373" i="1"/>
  <c r="H1377" i="1"/>
  <c r="G1377" i="1"/>
  <c r="H1379" i="1"/>
  <c r="G1379" i="1"/>
  <c r="H1385" i="1"/>
  <c r="G1385" i="1"/>
  <c r="H1391" i="1"/>
  <c r="G1391" i="1"/>
  <c r="H1395" i="1"/>
  <c r="G1395" i="1"/>
  <c r="H1399" i="1"/>
  <c r="G1399" i="1"/>
  <c r="H1403" i="1"/>
  <c r="G1403" i="1"/>
  <c r="H1407" i="1"/>
  <c r="G1407" i="1"/>
  <c r="H1411" i="1"/>
  <c r="G1411" i="1"/>
  <c r="H1415" i="1"/>
  <c r="G1415" i="1"/>
  <c r="H1417" i="1"/>
  <c r="G1417" i="1"/>
  <c r="H1421" i="1"/>
  <c r="G1421" i="1"/>
  <c r="H1425" i="1"/>
  <c r="G1425" i="1"/>
  <c r="H1431" i="1"/>
  <c r="G1431" i="1"/>
  <c r="H1441" i="1"/>
  <c r="G1441" i="1"/>
  <c r="I1441" i="1" s="1"/>
  <c r="H1445" i="1"/>
  <c r="G1445" i="1"/>
  <c r="G1463" i="1"/>
  <c r="I1463" i="1" s="1"/>
  <c r="J1463" i="1"/>
  <c r="G1467" i="1"/>
  <c r="I1467" i="1" s="1"/>
  <c r="J1467" i="1"/>
  <c r="H1484" i="1"/>
  <c r="G1484" i="1"/>
  <c r="F177" i="4"/>
  <c r="D163" i="4"/>
  <c r="D43" i="8"/>
  <c r="C1519" i="1"/>
  <c r="G1471" i="1"/>
  <c r="J1471" i="1"/>
  <c r="D108" i="1"/>
  <c r="D124" i="1"/>
  <c r="D1148" i="1"/>
  <c r="D1154" i="1"/>
  <c r="D1215" i="1"/>
  <c r="G1354" i="1"/>
  <c r="J1439" i="1"/>
  <c r="J1441" i="1"/>
  <c r="J1443" i="1"/>
  <c r="G1446" i="1"/>
  <c r="I1446" i="1" s="1"/>
  <c r="J1446" i="1"/>
  <c r="H1447" i="1"/>
  <c r="G1448" i="1"/>
  <c r="I1448" i="1" s="1"/>
  <c r="J1448" i="1"/>
  <c r="H1449" i="1"/>
  <c r="G1450" i="1"/>
  <c r="I1450" i="1" s="1"/>
  <c r="J1450" i="1"/>
  <c r="H1451" i="1"/>
  <c r="G1452" i="1"/>
  <c r="I1452" i="1" s="1"/>
  <c r="J1452" i="1"/>
  <c r="H1456" i="1"/>
  <c r="H1458" i="1"/>
  <c r="H1460" i="1"/>
  <c r="H1471" i="1"/>
  <c r="H1473" i="1"/>
  <c r="G1476" i="1"/>
  <c r="I1476" i="1" s="1"/>
  <c r="J1476" i="1"/>
  <c r="H1477" i="1"/>
  <c r="G1478" i="1"/>
  <c r="I1478" i="1" s="1"/>
  <c r="J1478" i="1"/>
  <c r="H1479" i="1"/>
  <c r="H1480" i="1"/>
  <c r="G1480" i="1"/>
  <c r="G1489" i="1"/>
  <c r="H1496" i="1"/>
  <c r="G1496" i="1"/>
  <c r="H1504" i="1"/>
  <c r="G1504" i="1"/>
  <c r="G1513" i="1"/>
  <c r="F128" i="4"/>
  <c r="F455" i="4"/>
  <c r="D421" i="4"/>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68" i="4"/>
  <c r="F83" i="4"/>
  <c r="D82" i="4"/>
  <c r="F139" i="4"/>
  <c r="F364" i="4"/>
  <c r="D363" i="4"/>
  <c r="D643" i="4"/>
  <c r="F416" i="4"/>
  <c r="D644" i="4"/>
  <c r="D580" i="4"/>
  <c r="F585" i="4"/>
  <c r="F8" i="5"/>
  <c r="F112" i="4"/>
  <c r="F140" i="4"/>
  <c r="F210" i="4"/>
  <c r="F225" i="4"/>
  <c r="D224" i="4"/>
  <c r="F253" i="4"/>
  <c r="D252" i="4"/>
  <c r="F629" i="4"/>
  <c r="D625" i="4"/>
  <c r="D177" i="5"/>
  <c r="F180" i="5"/>
  <c r="F130" i="6"/>
  <c r="D129" i="6"/>
  <c r="H30" i="3"/>
  <c r="E363" i="4"/>
  <c r="D358" i="1" s="1"/>
  <c r="E643" i="4"/>
  <c r="D637" i="1" s="1"/>
  <c r="E593" i="4"/>
  <c r="D587" i="1" s="1"/>
  <c r="E7" i="5"/>
  <c r="D12" i="5"/>
  <c r="F45" i="5"/>
  <c r="F70" i="5"/>
  <c r="D69" i="5"/>
  <c r="F234" i="5"/>
  <c r="D245" i="5"/>
  <c r="D42" i="8"/>
  <c r="D299" i="4"/>
  <c r="F304" i="4"/>
  <c r="F460" i="4"/>
  <c r="D459" i="4"/>
  <c r="E472" i="4"/>
  <c r="D466" i="1" s="1"/>
  <c r="E484" i="4"/>
  <c r="D478" i="1" s="1"/>
  <c r="F238" i="5"/>
  <c r="E133" i="4"/>
  <c r="E263" i="4"/>
  <c r="F312" i="4"/>
  <c r="D351" i="4"/>
  <c r="F356" i="4"/>
  <c r="E459" i="4"/>
  <c r="D453" i="1" s="1"/>
  <c r="F530" i="4"/>
  <c r="D529" i="4"/>
  <c r="D190" i="5"/>
  <c r="F36" i="6"/>
  <c r="D35" i="6"/>
  <c r="E291" i="9"/>
  <c r="B291"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L213" i="9"/>
  <c r="G209" i="9"/>
  <c r="E209" i="9" s="1"/>
  <c r="B209" i="9" s="1"/>
  <c r="G205" i="9"/>
  <c r="E205" i="9" s="1"/>
  <c r="B205" i="9" s="1"/>
  <c r="G201" i="9"/>
  <c r="E201" i="9" s="1"/>
  <c r="B201" i="9" s="1"/>
  <c r="G197" i="9"/>
  <c r="E197" i="9" s="1"/>
  <c r="B197" i="9" s="1"/>
  <c r="G193" i="9"/>
  <c r="E193" i="9" s="1"/>
  <c r="B193" i="9" s="1"/>
  <c r="G165" i="9"/>
  <c r="E165" i="9" s="1"/>
  <c r="B165" i="9" s="1"/>
  <c r="G164" i="9"/>
  <c r="E164" i="9" s="1"/>
  <c r="B164" i="9" s="1"/>
  <c r="G163" i="9"/>
  <c r="E163" i="9" s="1"/>
  <c r="B163" i="9" s="1"/>
  <c r="G162" i="9"/>
  <c r="E162" i="9" s="1"/>
  <c r="B162" i="9" s="1"/>
  <c r="G161" i="9"/>
  <c r="E161" i="9" s="1"/>
  <c r="B161" i="9" s="1"/>
  <c r="G210" i="9"/>
  <c r="E210" i="9" s="1"/>
  <c r="B210" i="9" s="1"/>
  <c r="G206" i="9"/>
  <c r="E206" i="9" s="1"/>
  <c r="B206" i="9" s="1"/>
  <c r="G202" i="9"/>
  <c r="E202" i="9" s="1"/>
  <c r="B202" i="9" s="1"/>
  <c r="G198" i="9"/>
  <c r="E198" i="9" s="1"/>
  <c r="B198" i="9" s="1"/>
  <c r="G194" i="9"/>
  <c r="E194" i="9" s="1"/>
  <c r="B194" i="9" s="1"/>
  <c r="G211" i="9"/>
  <c r="E211" i="9" s="1"/>
  <c r="B211" i="9" s="1"/>
  <c r="G207" i="9"/>
  <c r="E207" i="9" s="1"/>
  <c r="B207" i="9" s="1"/>
  <c r="G203" i="9"/>
  <c r="E203" i="9" s="1"/>
  <c r="B203" i="9" s="1"/>
  <c r="G199" i="9"/>
  <c r="E199" i="9" s="1"/>
  <c r="B199" i="9" s="1"/>
  <c r="G195" i="9"/>
  <c r="E195" i="9" s="1"/>
  <c r="B195" i="9" s="1"/>
  <c r="G167" i="9"/>
  <c r="E167" i="9" s="1"/>
  <c r="B167" i="9" s="1"/>
  <c r="H166" i="9"/>
  <c r="I10" i="9"/>
  <c r="B98" i="9"/>
  <c r="B102" i="9"/>
  <c r="B106" i="9"/>
  <c r="B110" i="9"/>
  <c r="B114" i="9"/>
  <c r="B118" i="9"/>
  <c r="H165" i="9"/>
  <c r="L192" i="9"/>
  <c r="F192" i="9" s="1"/>
  <c r="G200" i="9"/>
  <c r="E200" i="9" s="1"/>
  <c r="B200" i="9" s="1"/>
  <c r="G208" i="9"/>
  <c r="E208" i="9" s="1"/>
  <c r="B208" i="9" s="1"/>
  <c r="M213" i="9"/>
  <c r="B264" i="9"/>
  <c r="E290" i="9"/>
  <c r="B290" i="9" s="1"/>
  <c r="E97" i="9"/>
  <c r="B97" i="9" s="1"/>
  <c r="E101" i="9"/>
  <c r="B101" i="9" s="1"/>
  <c r="E105" i="9"/>
  <c r="B105" i="9" s="1"/>
  <c r="E109" i="9"/>
  <c r="B109" i="9" s="1"/>
  <c r="E113" i="9"/>
  <c r="B113" i="9" s="1"/>
  <c r="E117" i="9"/>
  <c r="B117" i="9" s="1"/>
  <c r="E121" i="9"/>
  <c r="B121" i="9" s="1"/>
  <c r="B127" i="9"/>
  <c r="E137" i="9"/>
  <c r="B137" i="9" s="1"/>
  <c r="B147" i="9"/>
  <c r="E157" i="9"/>
  <c r="B157" i="9" s="1"/>
  <c r="B252" i="9"/>
  <c r="B268" i="9"/>
  <c r="B95" i="9"/>
  <c r="B99" i="9"/>
  <c r="B103" i="9"/>
  <c r="B107" i="9"/>
  <c r="B111" i="9"/>
  <c r="B115" i="9"/>
  <c r="B119" i="9"/>
  <c r="B123" i="9"/>
  <c r="E133" i="9"/>
  <c r="B133" i="9" s="1"/>
  <c r="B139" i="9"/>
  <c r="E153" i="9"/>
  <c r="B153" i="9" s="1"/>
  <c r="B159" i="9"/>
  <c r="G166" i="9"/>
  <c r="E166" i="9" s="1"/>
  <c r="B166" i="9" s="1"/>
  <c r="G196" i="9"/>
  <c r="E196" i="9" s="1"/>
  <c r="B196" i="9" s="1"/>
  <c r="G204" i="9"/>
  <c r="E204" i="9" s="1"/>
  <c r="B204" i="9" s="1"/>
  <c r="G212" i="9"/>
  <c r="E212" i="9" s="1"/>
  <c r="B212" i="9" s="1"/>
  <c r="B230" i="9"/>
  <c r="B234" i="9"/>
  <c r="B238" i="9"/>
  <c r="B242" i="9"/>
  <c r="B246" i="9"/>
  <c r="B255" i="9"/>
  <c r="B259" i="9"/>
  <c r="B263" i="9"/>
  <c r="B267" i="9"/>
  <c r="B271" i="9"/>
  <c r="B289" i="9"/>
  <c r="E273" i="9"/>
  <c r="B273" i="9" s="1"/>
  <c r="E288" i="9"/>
  <c r="B288" i="9" s="1"/>
  <c r="B297" i="9"/>
  <c r="F217" i="9"/>
  <c r="B217" i="9" s="1"/>
  <c r="F220" i="9"/>
  <c r="B220" i="9" s="1"/>
  <c r="F221" i="9"/>
  <c r="B221" i="9" s="1"/>
  <c r="F224" i="9"/>
  <c r="B224" i="9" s="1"/>
  <c r="F225" i="9"/>
  <c r="B225" i="9" s="1"/>
  <c r="F228" i="9"/>
  <c r="B228" i="9" s="1"/>
  <c r="F229" i="9"/>
  <c r="B229" i="9" s="1"/>
  <c r="F232" i="9"/>
  <c r="B232" i="9" s="1"/>
  <c r="F233" i="9"/>
  <c r="B233" i="9" s="1"/>
  <c r="F236" i="9"/>
  <c r="B236" i="9" s="1"/>
  <c r="F237" i="9"/>
  <c r="B237" i="9" s="1"/>
  <c r="F240" i="9"/>
  <c r="B240" i="9" s="1"/>
  <c r="F241" i="9"/>
  <c r="B241" i="9" s="1"/>
  <c r="F244" i="9"/>
  <c r="B244" i="9" s="1"/>
  <c r="F245" i="9"/>
  <c r="B245" i="9" s="1"/>
  <c r="F248" i="9"/>
  <c r="B248" i="9" s="1"/>
  <c r="F249" i="9"/>
  <c r="B249" i="9" s="1"/>
  <c r="F252" i="9"/>
  <c r="F253" i="9"/>
  <c r="B253" i="9" s="1"/>
  <c r="F256" i="9"/>
  <c r="B256" i="9" s="1"/>
  <c r="F257" i="9"/>
  <c r="B257" i="9" s="1"/>
  <c r="F261" i="9"/>
  <c r="B261" i="9" s="1"/>
  <c r="F265" i="9"/>
  <c r="B265" i="9" s="1"/>
  <c r="F269" i="9"/>
  <c r="B269" i="9" s="1"/>
  <c r="F277" i="9"/>
  <c r="E292" i="9"/>
  <c r="B292" i="9" s="1"/>
  <c r="E296" i="9"/>
  <c r="B296" i="9" s="1"/>
  <c r="E300" i="9"/>
  <c r="B300" i="9" s="1"/>
  <c r="G313" i="9" l="1"/>
  <c r="E313" i="9" s="1"/>
  <c r="B313" i="9" s="1"/>
  <c r="H1501" i="1"/>
  <c r="G1501" i="1"/>
  <c r="I28" i="3"/>
  <c r="D1435" i="1"/>
  <c r="E350" i="4"/>
  <c r="E408" i="4" s="1"/>
  <c r="D403" i="1" s="1"/>
  <c r="F196" i="4"/>
  <c r="F152" i="4"/>
  <c r="H148" i="1"/>
  <c r="G148" i="1"/>
  <c r="G21" i="9"/>
  <c r="H21" i="9"/>
  <c r="I29" i="3"/>
  <c r="D1436" i="1"/>
  <c r="G1453" i="1"/>
  <c r="D5" i="7"/>
  <c r="F124" i="4"/>
  <c r="G120" i="1"/>
  <c r="H306" i="1"/>
  <c r="G306" i="1"/>
  <c r="E298" i="4"/>
  <c r="D293" i="1" s="1"/>
  <c r="F311" i="4"/>
  <c r="G310" i="9"/>
  <c r="E310" i="9" s="1"/>
  <c r="B310" i="9" s="1"/>
  <c r="F190" i="5"/>
  <c r="C1167" i="1"/>
  <c r="F133" i="4"/>
  <c r="D129" i="1"/>
  <c r="F459" i="4"/>
  <c r="C453" i="1"/>
  <c r="F299" i="4"/>
  <c r="D298" i="4"/>
  <c r="C294" i="1"/>
  <c r="G308" i="9"/>
  <c r="E308" i="9" s="1"/>
  <c r="B308" i="9" s="1"/>
  <c r="D176" i="5"/>
  <c r="F177" i="5"/>
  <c r="C1154" i="1"/>
  <c r="F252" i="4"/>
  <c r="C248" i="1"/>
  <c r="E6" i="4"/>
  <c r="F643" i="4"/>
  <c r="C637" i="1"/>
  <c r="F421" i="4"/>
  <c r="D420" i="4"/>
  <c r="C415" i="1"/>
  <c r="H1215" i="1"/>
  <c r="G1215" i="1"/>
  <c r="H108" i="1"/>
  <c r="G108" i="1"/>
  <c r="G1519" i="1"/>
  <c r="H1519" i="1"/>
  <c r="H1235" i="1"/>
  <c r="G1235" i="1"/>
  <c r="E528" i="4"/>
  <c r="E175" i="5"/>
  <c r="D1152" i="1" s="1"/>
  <c r="I22" i="3"/>
  <c r="D1153" i="1"/>
  <c r="F106" i="4"/>
  <c r="C102" i="1"/>
  <c r="D6" i="4"/>
  <c r="I1477" i="1"/>
  <c r="D528" i="4"/>
  <c r="F529" i="4"/>
  <c r="C523" i="1"/>
  <c r="D350" i="4"/>
  <c r="F351" i="4"/>
  <c r="C346" i="1"/>
  <c r="F245" i="5"/>
  <c r="C1222" i="1"/>
  <c r="F129" i="6"/>
  <c r="C1423" i="1"/>
  <c r="F625" i="4"/>
  <c r="C619" i="1"/>
  <c r="D237" i="5"/>
  <c r="F580" i="4"/>
  <c r="C574" i="1"/>
  <c r="F363" i="4"/>
  <c r="C358" i="1"/>
  <c r="F82" i="4"/>
  <c r="C78" i="1"/>
  <c r="I35" i="3"/>
  <c r="C1518" i="1"/>
  <c r="F89" i="6"/>
  <c r="C1383" i="1"/>
  <c r="G311" i="9"/>
  <c r="E311" i="9" s="1"/>
  <c r="B311" i="9" s="1"/>
  <c r="F206" i="5"/>
  <c r="C1183" i="1"/>
  <c r="I21" i="3"/>
  <c r="D1046" i="1"/>
  <c r="D151" i="4"/>
  <c r="H1408" i="1"/>
  <c r="G1408" i="1"/>
  <c r="I1460" i="1"/>
  <c r="I1456" i="1"/>
  <c r="F213" i="9"/>
  <c r="H25" i="3"/>
  <c r="F35" i="6"/>
  <c r="C1329" i="1"/>
  <c r="H478" i="1"/>
  <c r="G478" i="1"/>
  <c r="H19" i="9"/>
  <c r="E19" i="9" s="1"/>
  <c r="B19" i="9" s="1"/>
  <c r="F12" i="5"/>
  <c r="C990" i="1"/>
  <c r="F224" i="4"/>
  <c r="C220" i="1"/>
  <c r="D7" i="5"/>
  <c r="F644" i="4"/>
  <c r="C638" i="1"/>
  <c r="E420" i="4"/>
  <c r="H1148" i="1"/>
  <c r="G1148" i="1"/>
  <c r="I1471" i="1"/>
  <c r="F163" i="4"/>
  <c r="C159" i="1"/>
  <c r="G1469" i="1"/>
  <c r="F593" i="4"/>
  <c r="C587" i="1"/>
  <c r="G1299" i="1"/>
  <c r="H1299" i="1"/>
  <c r="I1443" i="1"/>
  <c r="D141" i="6"/>
  <c r="H192" i="1"/>
  <c r="G192" i="1"/>
  <c r="F50" i="4"/>
  <c r="C46" i="1"/>
  <c r="I1451" i="1"/>
  <c r="F263" i="4"/>
  <c r="D259" i="1"/>
  <c r="G466" i="1"/>
  <c r="H466" i="1"/>
  <c r="K1451" i="9"/>
  <c r="G314" i="9"/>
  <c r="E314" i="9" s="1"/>
  <c r="B314" i="9" s="1"/>
  <c r="I34" i="3"/>
  <c r="C1517" i="1"/>
  <c r="D68" i="5"/>
  <c r="F69" i="5"/>
  <c r="C1047" i="1"/>
  <c r="E6" i="5"/>
  <c r="I20" i="3"/>
  <c r="D985" i="1"/>
  <c r="G316" i="9"/>
  <c r="E316" i="9" s="1"/>
  <c r="H29" i="3"/>
  <c r="C1436" i="1"/>
  <c r="H124" i="1"/>
  <c r="G124" i="1"/>
  <c r="F118" i="5"/>
  <c r="C1096" i="1"/>
  <c r="H55" i="1"/>
  <c r="G55" i="1"/>
  <c r="G318" i="9"/>
  <c r="E318" i="9" s="1"/>
  <c r="E151" i="4"/>
  <c r="I1479" i="1"/>
  <c r="I1473" i="1"/>
  <c r="E312" i="9" l="1"/>
  <c r="E407" i="4"/>
  <c r="D402" i="1" s="1"/>
  <c r="D345" i="1"/>
  <c r="E21" i="9"/>
  <c r="B21" i="9" s="1"/>
  <c r="E289" i="4"/>
  <c r="E290" i="4" s="1"/>
  <c r="D286" i="1" s="1"/>
  <c r="I17" i="3"/>
  <c r="D147" i="1"/>
  <c r="H1436" i="1"/>
  <c r="G1436" i="1"/>
  <c r="H21" i="3"/>
  <c r="F68" i="5"/>
  <c r="C1046" i="1"/>
  <c r="G1222" i="1"/>
  <c r="H1222" i="1"/>
  <c r="E317" i="9"/>
  <c r="B318" i="9"/>
  <c r="G1096" i="1"/>
  <c r="H1096" i="1"/>
  <c r="G78" i="1"/>
  <c r="H78" i="1"/>
  <c r="H523" i="1"/>
  <c r="G523" i="1"/>
  <c r="F420" i="4"/>
  <c r="D635" i="4"/>
  <c r="C414" i="1"/>
  <c r="B316" i="9"/>
  <c r="E315" i="9"/>
  <c r="I10" i="3" s="1"/>
  <c r="B213" i="9"/>
  <c r="G1183" i="1"/>
  <c r="H1183" i="1"/>
  <c r="H1423" i="1"/>
  <c r="G1423" i="1"/>
  <c r="H346" i="1"/>
  <c r="G346" i="1"/>
  <c r="G102" i="1"/>
  <c r="H102" i="1"/>
  <c r="G248" i="1"/>
  <c r="H248" i="1"/>
  <c r="F176" i="5"/>
  <c r="H22" i="3"/>
  <c r="D175" i="5"/>
  <c r="C1153" i="1"/>
  <c r="H294" i="1"/>
  <c r="G294" i="1"/>
  <c r="G587" i="1"/>
  <c r="H587" i="1"/>
  <c r="E635" i="4"/>
  <c r="D629" i="1" s="1"/>
  <c r="D414" i="1"/>
  <c r="H220" i="1"/>
  <c r="G220" i="1"/>
  <c r="G619" i="1"/>
  <c r="H619" i="1"/>
  <c r="D408" i="4"/>
  <c r="F350" i="4"/>
  <c r="C345" i="1"/>
  <c r="G415" i="1"/>
  <c r="H415" i="1"/>
  <c r="H1154" i="1"/>
  <c r="G1154" i="1"/>
  <c r="H278" i="9"/>
  <c r="D984" i="1"/>
  <c r="H1517" i="1"/>
  <c r="G1517" i="1"/>
  <c r="H11" i="3"/>
  <c r="H638" i="1"/>
  <c r="G638" i="1"/>
  <c r="H1383" i="1"/>
  <c r="G1383" i="1"/>
  <c r="G574" i="1"/>
  <c r="H574" i="1"/>
  <c r="F6" i="4"/>
  <c r="H16" i="3"/>
  <c r="D412" i="4"/>
  <c r="D290" i="4"/>
  <c r="C2" i="1"/>
  <c r="E412" i="4"/>
  <c r="I16" i="3"/>
  <c r="D2" i="1"/>
  <c r="G453" i="1"/>
  <c r="H453" i="1"/>
  <c r="H1167" i="1"/>
  <c r="G1167" i="1"/>
  <c r="H1047" i="1"/>
  <c r="G1047" i="1"/>
  <c r="H990" i="1"/>
  <c r="G990" i="1"/>
  <c r="G259" i="1"/>
  <c r="H259" i="1"/>
  <c r="H46" i="1"/>
  <c r="G46" i="1"/>
  <c r="H28" i="3"/>
  <c r="F141" i="6"/>
  <c r="C1435" i="1"/>
  <c r="H9" i="3"/>
  <c r="G159" i="1"/>
  <c r="H159" i="1"/>
  <c r="D6" i="5"/>
  <c r="F7" i="5"/>
  <c r="H20" i="3"/>
  <c r="C985" i="1"/>
  <c r="G1329" i="1"/>
  <c r="H1329" i="1"/>
  <c r="H17" i="3"/>
  <c r="D289" i="4"/>
  <c r="F151" i="4"/>
  <c r="C147" i="1"/>
  <c r="H1518" i="1"/>
  <c r="G1518" i="1"/>
  <c r="G358" i="1"/>
  <c r="H358" i="1"/>
  <c r="F237" i="5"/>
  <c r="H23" i="3"/>
  <c r="C1214" i="1"/>
  <c r="D636" i="4"/>
  <c r="F528" i="4"/>
  <c r="C522" i="1"/>
  <c r="E636" i="4"/>
  <c r="D630" i="1" s="1"/>
  <c r="D522" i="1"/>
  <c r="H637" i="1"/>
  <c r="G637" i="1"/>
  <c r="D407" i="4"/>
  <c r="F298" i="4"/>
  <c r="C293" i="1"/>
  <c r="H129" i="1"/>
  <c r="G129" i="1"/>
  <c r="G293" i="1" l="1"/>
  <c r="H293" i="1"/>
  <c r="K3" i="9"/>
  <c r="I9" i="3"/>
  <c r="H2" i="1"/>
  <c r="G2" i="1"/>
  <c r="F407" i="4"/>
  <c r="C402" i="1"/>
  <c r="G285" i="9"/>
  <c r="E285" i="9" s="1"/>
  <c r="B285" i="9" s="1"/>
  <c r="G278" i="9"/>
  <c r="E278" i="9" s="1"/>
  <c r="F6" i="5"/>
  <c r="C984" i="1"/>
  <c r="F290" i="4"/>
  <c r="C286" i="1"/>
  <c r="E639" i="4"/>
  <c r="D407" i="1"/>
  <c r="F408" i="4"/>
  <c r="C403" i="1"/>
  <c r="F175" i="5"/>
  <c r="C1152" i="1"/>
  <c r="F636" i="4"/>
  <c r="C630" i="1"/>
  <c r="H147" i="1"/>
  <c r="G147" i="1"/>
  <c r="N3" i="9"/>
  <c r="I11" i="3"/>
  <c r="G414" i="1"/>
  <c r="H414" i="1"/>
  <c r="G1214" i="1"/>
  <c r="H1214" i="1"/>
  <c r="H1435" i="1"/>
  <c r="G1435" i="1"/>
  <c r="H345" i="1"/>
  <c r="G345" i="1"/>
  <c r="F635" i="4"/>
  <c r="C629" i="1"/>
  <c r="G1046" i="1"/>
  <c r="H1046" i="1"/>
  <c r="H522" i="1"/>
  <c r="G522" i="1"/>
  <c r="D413" i="4"/>
  <c r="D291" i="4"/>
  <c r="F289" i="4"/>
  <c r="C285" i="1"/>
  <c r="H985" i="1"/>
  <c r="G985" i="1"/>
  <c r="D639" i="4"/>
  <c r="F412" i="4"/>
  <c r="C407" i="1"/>
  <c r="H1153" i="1"/>
  <c r="G1153" i="1"/>
  <c r="E291" i="4"/>
  <c r="D287" i="1" s="1"/>
  <c r="D285" i="1"/>
  <c r="E413" i="4"/>
  <c r="F291" i="4" l="1"/>
  <c r="C287" i="1"/>
  <c r="G630" i="1"/>
  <c r="H630" i="1"/>
  <c r="D633" i="1"/>
  <c r="G407" i="1"/>
  <c r="H407" i="1"/>
  <c r="D415" i="4"/>
  <c r="D640" i="4"/>
  <c r="D641" i="4" s="1"/>
  <c r="F413" i="4"/>
  <c r="C408" i="1"/>
  <c r="G286" i="1"/>
  <c r="H286" i="1"/>
  <c r="B278" i="9"/>
  <c r="E277" i="9"/>
  <c r="D414" i="4"/>
  <c r="H285" i="1"/>
  <c r="G285" i="1"/>
  <c r="G629" i="1"/>
  <c r="H629" i="1"/>
  <c r="H1152" i="1"/>
  <c r="G1152" i="1"/>
  <c r="G403" i="1"/>
  <c r="H403" i="1"/>
  <c r="E640" i="4"/>
  <c r="E641" i="4" s="1"/>
  <c r="E415" i="4"/>
  <c r="D410" i="1" s="1"/>
  <c r="D408" i="1"/>
  <c r="F639" i="4"/>
  <c r="C633" i="1"/>
  <c r="E414" i="4"/>
  <c r="D409" i="1" s="1"/>
  <c r="H8" i="3"/>
  <c r="G984" i="1"/>
  <c r="H984" i="1"/>
  <c r="G402" i="1"/>
  <c r="H402" i="1"/>
  <c r="D635" i="1" l="1"/>
  <c r="F641" i="4"/>
  <c r="C635" i="1"/>
  <c r="M3" i="9"/>
  <c r="I8" i="3"/>
  <c r="F414" i="4"/>
  <c r="C409" i="1"/>
  <c r="F415" i="4"/>
  <c r="C410" i="1"/>
  <c r="G287" i="1"/>
  <c r="H287" i="1"/>
  <c r="E642" i="4"/>
  <c r="D634" i="1"/>
  <c r="D642" i="4"/>
  <c r="D645" i="4" s="1"/>
  <c r="F640" i="4"/>
  <c r="C634" i="1"/>
  <c r="H408" i="1"/>
  <c r="G408" i="1"/>
  <c r="H633" i="1"/>
  <c r="G633" i="1"/>
  <c r="H18" i="3" l="1"/>
  <c r="C639" i="1"/>
  <c r="G410" i="1"/>
  <c r="H410" i="1"/>
  <c r="H634" i="1"/>
  <c r="G634" i="1"/>
  <c r="E646" i="4"/>
  <c r="D636" i="1"/>
  <c r="D646" i="4"/>
  <c r="F642" i="4"/>
  <c r="C636" i="1"/>
  <c r="G409" i="1"/>
  <c r="H409" i="1"/>
  <c r="H635" i="1"/>
  <c r="G635" i="1"/>
  <c r="E645" i="4"/>
  <c r="G276" i="9" s="1"/>
  <c r="E276" i="9" s="1"/>
  <c r="B276" i="9" s="1"/>
  <c r="D639" i="1" l="1"/>
  <c r="H7" i="3" s="1"/>
  <c r="I18" i="3"/>
  <c r="F646" i="4"/>
  <c r="H19" i="3"/>
  <c r="C640" i="1"/>
  <c r="G636" i="1"/>
  <c r="H636" i="1"/>
  <c r="D640" i="1"/>
  <c r="I19" i="3"/>
  <c r="F645" i="4"/>
  <c r="H640" i="1" l="1"/>
  <c r="G640" i="1"/>
  <c r="J3" i="9"/>
  <c r="G639" i="1"/>
  <c r="H639" i="1"/>
  <c r="L272" i="9" l="1"/>
  <c r="H274" i="9"/>
  <c r="M272" i="9"/>
  <c r="G274" i="9"/>
  <c r="G18" i="9"/>
  <c r="H18" i="9"/>
  <c r="J8" i="9"/>
  <c r="I13" i="9"/>
  <c r="J5" i="9"/>
  <c r="L16" i="9"/>
  <c r="J6" i="9"/>
  <c r="I11" i="9"/>
  <c r="H17" i="9"/>
  <c r="I8" i="9"/>
  <c r="M15" i="9"/>
  <c r="J9" i="9"/>
  <c r="I9" i="9"/>
  <c r="G15" i="9"/>
  <c r="I6" i="9"/>
  <c r="K12" i="9"/>
  <c r="G17" i="9"/>
  <c r="I7" i="9"/>
  <c r="K13" i="9"/>
  <c r="K10" i="9"/>
  <c r="G16" i="9"/>
  <c r="I5" i="9"/>
  <c r="K11" i="9"/>
  <c r="H16" i="9"/>
  <c r="K8" i="9"/>
  <c r="J13" i="9"/>
  <c r="K9" i="9"/>
  <c r="L15" i="9"/>
  <c r="K6" i="9"/>
  <c r="J11" i="9"/>
  <c r="I17" i="9"/>
  <c r="K7" i="9"/>
  <c r="J12" i="9"/>
  <c r="J17" i="9"/>
  <c r="H15" i="9"/>
  <c r="K5" i="9"/>
  <c r="J10" i="9"/>
  <c r="M16" i="9"/>
  <c r="J7" i="9"/>
  <c r="I12" i="9"/>
  <c r="E10" i="9" l="1"/>
  <c r="B10" i="9" s="1"/>
  <c r="E12" i="9"/>
  <c r="B12" i="9" s="1"/>
  <c r="F15" i="9"/>
  <c r="E11" i="9"/>
  <c r="B11" i="9" s="1"/>
  <c r="E13" i="9"/>
  <c r="B13" i="9" s="1"/>
  <c r="E274" i="9"/>
  <c r="B274" i="9" s="1"/>
  <c r="E17" i="9"/>
  <c r="B17" i="9" s="1"/>
  <c r="E18" i="9"/>
  <c r="B18" i="9" s="1"/>
  <c r="E6" i="9"/>
  <c r="B6" i="9" s="1"/>
  <c r="E5" i="9"/>
  <c r="E7" i="9"/>
  <c r="B7" i="9" s="1"/>
  <c r="E15" i="9"/>
  <c r="E8" i="9"/>
  <c r="B8" i="9" s="1"/>
  <c r="F16" i="9"/>
  <c r="E16" i="9"/>
  <c r="E9" i="9"/>
  <c r="B9" i="9" s="1"/>
  <c r="F272" i="9"/>
  <c r="F14" i="9" l="1"/>
  <c r="E20" i="9"/>
  <c r="I7" i="3" s="1"/>
  <c r="B16" i="9"/>
  <c r="B272" i="9"/>
  <c r="F20" i="9"/>
  <c r="F3" i="9" s="1"/>
  <c r="E14" i="9"/>
  <c r="B15"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<sst xmlns="http://schemas.openxmlformats.org/spreadsheetml/2006/main" count="4374" uniqueCount="3426">
  <si>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</si>
  <si>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</si>
  <si>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</si>
  <si>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</si>
  <si>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</si>
  <si>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</si>
  <si>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</si>
  <si>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</si>
  <si>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</si>
  <si>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</si>
  <si>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</si>
  <si>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</si>
  <si>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</si>
  <si>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</si>
  <si>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</si>
  <si>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</si>
  <si>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</si>
  <si>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</si>
  <si>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</si>
  <si>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</si>
  <si>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</si>
  <si>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</si>
  <si>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</si>
  <si>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</si>
  <si>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</si>
  <si>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</si>
  <si>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</si>
  <si>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</si>
  <si>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</si>
  <si>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</si>
  <si>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</si>
  <si>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RIJECI, POMORSKI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</si>
  <si>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</si>
  <si>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</si>
  <si>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</si>
  <si>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</si>
  <si>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</si>
  <si>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</si>
  <si>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</si>
  <si>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</si>
  <si>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</si>
  <si>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</si>
  <si>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</si>
  <si>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</si>
  <si>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</si>
  <si>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</si>
  <si>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</si>
  <si>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</si>
  <si>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</si>
  <si>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22568 - SVEUČILIŠTE U RIJECI, POMORSKI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</si>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</sst>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6185373.1099999994</v>
      </c>
      <c r="D2" s="6">
        <f>'PR-RAS'!E6</f>
        <v>6739797.8400000008</v>
      </c>
      <c r="E2" s="6">
        <v>0</v>
      </c>
      <c r="F2" s="6">
        <v>0</v>
      </c>
      <c r="G2" s="7">
        <f t="shared" ref="G2:G264" si="0">(B2/1000)*(C2*1+D2*2)</f>
        <v>19664.968789999999</v>
      </c>
      <c r="H2" s="7">
        <f t="shared" ref="H2:H264" si="1">ABS(C2-ROUND(C2,0))+ABS(D2-ROUND(D2,0))</f>
        <v>0.26999999862164259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766925.42999999993</v>
      </c>
      <c r="D46" s="1">
        <f>'PR-RAS'!E50</f>
        <v>802644.75999999989</v>
      </c>
      <c r="E46" s="1">
        <v>0</v>
      </c>
      <c r="F46" s="1">
        <v>0</v>
      </c>
      <c r="G46" s="2">
        <f t="shared" si="0"/>
        <v>106749.67274999998</v>
      </c>
      <c r="H46" s="2">
        <f t="shared" si="1"/>
        <v>0.67000000004190952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678767.2</v>
      </c>
      <c r="D50" s="1">
        <f>'PR-RAS'!E54</f>
        <v>642330.27999999991</v>
      </c>
      <c r="E50" s="1">
        <v>0</v>
      </c>
      <c r="F50" s="1">
        <v>0</v>
      </c>
      <c r="G50" s="2">
        <f t="shared" si="0"/>
        <v>96207.960239999986</v>
      </c>
      <c r="H50" s="2">
        <f t="shared" si="1"/>
        <v>0.47999999986495823</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9589.83</v>
      </c>
      <c r="D51" s="1">
        <f>'PR-RAS'!E55</f>
        <v>14916.57</v>
      </c>
      <c r="E51" s="1">
        <v>0</v>
      </c>
      <c r="F51" s="1">
        <v>0</v>
      </c>
      <c r="G51" s="2">
        <f t="shared" si="0"/>
        <v>1971.1485000000002</v>
      </c>
      <c r="H51" s="2">
        <f t="shared" si="1"/>
        <v>0.6000000000003638</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619522.54</v>
      </c>
      <c r="D53" s="1">
        <f>'PR-RAS'!E57</f>
        <v>600609.96</v>
      </c>
      <c r="E53" s="1">
        <v>0</v>
      </c>
      <c r="F53" s="1">
        <v>0</v>
      </c>
      <c r="G53" s="2">
        <f t="shared" si="0"/>
        <v>94678.607919999995</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49654.83</v>
      </c>
      <c r="D54" s="1">
        <f>'PR-RAS'!E58</f>
        <v>26803.75</v>
      </c>
      <c r="E54" s="1">
        <v>0</v>
      </c>
      <c r="F54" s="1">
        <v>0</v>
      </c>
      <c r="G54" s="2">
        <f t="shared" si="0"/>
        <v>5472.9034899999997</v>
      </c>
      <c r="H54" s="2">
        <f t="shared" si="1"/>
        <v>0.41999999999825377</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500</v>
      </c>
      <c r="D64" s="1">
        <f>'PR-RAS'!E68</f>
        <v>0</v>
      </c>
      <c r="E64" s="1">
        <v>0</v>
      </c>
      <c r="F64" s="1">
        <v>0</v>
      </c>
      <c r="G64" s="2">
        <f t="shared" si="0"/>
        <v>31.5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500</v>
      </c>
      <c r="D65" s="1">
        <f>'PR-RAS'!E69</f>
        <v>0</v>
      </c>
      <c r="E65" s="1">
        <v>0</v>
      </c>
      <c r="F65" s="1">
        <v>0</v>
      </c>
      <c r="G65" s="2">
        <f t="shared" si="0"/>
        <v>32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87658.23000000001</v>
      </c>
      <c r="D73" s="1">
        <f>'PR-RAS'!E77</f>
        <v>160314.47999999998</v>
      </c>
      <c r="E73" s="1">
        <v>0</v>
      </c>
      <c r="F73" s="1">
        <v>0</v>
      </c>
      <c r="G73" s="2">
        <f t="shared" si="0"/>
        <v>29396.677679999993</v>
      </c>
      <c r="H73" s="2">
        <f t="shared" si="1"/>
        <v>0.70999999999185093</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52089.62</v>
      </c>
      <c r="D74" s="1">
        <f>'PR-RAS'!E78</f>
        <v>52234.25</v>
      </c>
      <c r="E74" s="1">
        <v>0</v>
      </c>
      <c r="F74" s="1">
        <v>0</v>
      </c>
      <c r="G74" s="2">
        <f t="shared" si="0"/>
        <v>11428.742759999999</v>
      </c>
      <c r="H74" s="2">
        <f t="shared" si="1"/>
        <v>0.62999999999738066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5888.8</v>
      </c>
      <c r="D75" s="1">
        <f>'PR-RAS'!E79</f>
        <v>1165</v>
      </c>
      <c r="E75" s="1">
        <v>0</v>
      </c>
      <c r="F75" s="1">
        <v>0</v>
      </c>
      <c r="G75" s="2">
        <f t="shared" si="0"/>
        <v>608.19119999999987</v>
      </c>
      <c r="H75" s="2">
        <f t="shared" si="1"/>
        <v>0.1999999999998181</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29679.81</v>
      </c>
      <c r="D76" s="1">
        <f>'PR-RAS'!E80</f>
        <v>106915.23</v>
      </c>
      <c r="E76" s="1">
        <v>0</v>
      </c>
      <c r="F76" s="1">
        <v>0</v>
      </c>
      <c r="G76" s="2">
        <f t="shared" si="0"/>
        <v>18263.270249999998</v>
      </c>
      <c r="H76" s="2">
        <f t="shared" si="1"/>
        <v>0.41999999999461579</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793.06999999999994</v>
      </c>
      <c r="D78" s="1">
        <f>'PR-RAS'!E82</f>
        <v>4945.6400000000003</v>
      </c>
      <c r="E78" s="1">
        <v>0</v>
      </c>
      <c r="F78" s="1">
        <v>0</v>
      </c>
      <c r="G78" s="2">
        <f t="shared" si="0"/>
        <v>822.69495000000006</v>
      </c>
      <c r="H78" s="2">
        <f t="shared" si="1"/>
        <v>0.42999999999960892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107.8</v>
      </c>
      <c r="D79" s="1">
        <f>'PR-RAS'!E83</f>
        <v>4945.6400000000003</v>
      </c>
      <c r="E79" s="1">
        <v>0</v>
      </c>
      <c r="F79" s="1">
        <v>0</v>
      </c>
      <c r="G79" s="2">
        <f t="shared" si="0"/>
        <v>779.92823999999996</v>
      </c>
      <c r="H79" s="2">
        <f t="shared" si="1"/>
        <v>0.55999999999967542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12.45</v>
      </c>
      <c r="D81" s="1">
        <f>'PR-RAS'!E85</f>
        <v>4913.26</v>
      </c>
      <c r="E81" s="1">
        <v>0</v>
      </c>
      <c r="F81" s="1">
        <v>0</v>
      </c>
      <c r="G81" s="2">
        <f t="shared" si="0"/>
        <v>787.11760000000015</v>
      </c>
      <c r="H81" s="2">
        <f t="shared" si="1"/>
        <v>0.71000000000021757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81.44</v>
      </c>
      <c r="D82" s="1">
        <f>'PR-RAS'!E86</f>
        <v>0</v>
      </c>
      <c r="E82" s="1">
        <v>0</v>
      </c>
      <c r="F82" s="1">
        <v>0</v>
      </c>
      <c r="G82" s="2">
        <f t="shared" si="0"/>
        <v>6.5966399999999998</v>
      </c>
      <c r="H82" s="2">
        <f t="shared" si="1"/>
        <v>0.43999999999999773</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13.91</v>
      </c>
      <c r="D83" s="1">
        <f>'PR-RAS'!E87</f>
        <v>32.380000000000003</v>
      </c>
      <c r="E83" s="1">
        <v>0</v>
      </c>
      <c r="F83" s="1">
        <v>0</v>
      </c>
      <c r="G83" s="2">
        <f t="shared" si="0"/>
        <v>6.4509400000000001</v>
      </c>
      <c r="H83" s="2">
        <f t="shared" si="1"/>
        <v>0.47000000000000242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685.27</v>
      </c>
      <c r="D87" s="1">
        <f>'PR-RAS'!E91</f>
        <v>0</v>
      </c>
      <c r="E87" s="1">
        <v>0</v>
      </c>
      <c r="F87" s="1">
        <v>0</v>
      </c>
      <c r="G87" s="2">
        <f t="shared" si="0"/>
        <v>58.933219999999992</v>
      </c>
      <c r="H87" s="2">
        <f t="shared" si="1"/>
        <v>0.26999999999998181</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685.27</v>
      </c>
      <c r="D92" s="1">
        <f>'PR-RAS'!E96</f>
        <v>0</v>
      </c>
      <c r="E92" s="1">
        <v>0</v>
      </c>
      <c r="F92" s="1">
        <v>0</v>
      </c>
      <c r="G92" s="2">
        <f t="shared" si="0"/>
        <v>62.359569999999998</v>
      </c>
      <c r="H92" s="2">
        <f t="shared" si="1"/>
        <v>0.26999999999998181</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724177.84</v>
      </c>
      <c r="D102" s="1">
        <f>'PR-RAS'!E106</f>
        <v>857050.43</v>
      </c>
      <c r="E102" s="1">
        <v>0</v>
      </c>
      <c r="F102" s="1">
        <v>0</v>
      </c>
      <c r="G102" s="2">
        <f t="shared" si="0"/>
        <v>246266.14870000005</v>
      </c>
      <c r="H102" s="2">
        <f t="shared" si="1"/>
        <v>0.59000000008381903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724177.84</v>
      </c>
      <c r="D108" s="1">
        <f>'PR-RAS'!E112</f>
        <v>857050.43</v>
      </c>
      <c r="E108" s="1">
        <v>0</v>
      </c>
      <c r="F108" s="1">
        <v>0</v>
      </c>
      <c r="G108" s="2">
        <f t="shared" si="0"/>
        <v>260895.82090000002</v>
      </c>
      <c r="H108" s="2">
        <f t="shared" si="1"/>
        <v>0.59000000008381903</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724177.84</v>
      </c>
      <c r="D113" s="1">
        <f>'PR-RAS'!E117</f>
        <v>857050.43</v>
      </c>
      <c r="E113" s="1">
        <v>0</v>
      </c>
      <c r="F113" s="1">
        <v>0</v>
      </c>
      <c r="G113" s="2">
        <f t="shared" si="0"/>
        <v>273087.21440000006</v>
      </c>
      <c r="H113" s="2">
        <f t="shared" si="1"/>
        <v>0.59000000008381903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889306.89999999991</v>
      </c>
      <c r="D120" s="1">
        <f>'PR-RAS'!E124</f>
        <v>691020.3600000001</v>
      </c>
      <c r="E120" s="1">
        <v>0</v>
      </c>
      <c r="F120" s="1">
        <v>0</v>
      </c>
      <c r="G120" s="2">
        <f t="shared" si="0"/>
        <v>270290.36677999998</v>
      </c>
      <c r="H120" s="2">
        <f t="shared" si="1"/>
        <v>0.46000000019557774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825772.5199999999</v>
      </c>
      <c r="D121" s="1">
        <f>'PR-RAS'!E125</f>
        <v>604943.93000000005</v>
      </c>
      <c r="E121" s="1">
        <v>0</v>
      </c>
      <c r="F121" s="1">
        <v>0</v>
      </c>
      <c r="G121" s="2">
        <f t="shared" si="0"/>
        <v>244279.24559999997</v>
      </c>
      <c r="H121" s="2">
        <f t="shared" si="1"/>
        <v>0.55000000004656613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568.08000000000004</v>
      </c>
      <c r="D122" s="1">
        <f>'PR-RAS'!E126</f>
        <v>1377.91</v>
      </c>
      <c r="E122" s="1">
        <v>0</v>
      </c>
      <c r="F122" s="1">
        <v>0</v>
      </c>
      <c r="G122" s="2">
        <f t="shared" si="0"/>
        <v>402.19189999999998</v>
      </c>
      <c r="H122" s="2">
        <f t="shared" si="1"/>
        <v>0.16999999999995907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825204.44</v>
      </c>
      <c r="D123" s="1">
        <f>'PR-RAS'!E127</f>
        <v>603566.02</v>
      </c>
      <c r="E123" s="1">
        <v>0</v>
      </c>
      <c r="F123" s="1">
        <v>0</v>
      </c>
      <c r="G123" s="2">
        <f t="shared" si="0"/>
        <v>247945.05056</v>
      </c>
      <c r="H123" s="2">
        <f t="shared" si="1"/>
        <v>0.4599999999627471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63534.380000000005</v>
      </c>
      <c r="D124" s="1">
        <f>'PR-RAS'!E128</f>
        <v>86076.430000000008</v>
      </c>
      <c r="E124" s="1">
        <v>0</v>
      </c>
      <c r="F124" s="1">
        <v>0</v>
      </c>
      <c r="G124" s="2">
        <f t="shared" si="0"/>
        <v>28989.53052</v>
      </c>
      <c r="H124" s="2">
        <f t="shared" si="1"/>
        <v>0.81000000001222361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63125.97</v>
      </c>
      <c r="D125" s="1">
        <f>'PR-RAS'!E129</f>
        <v>84603.05</v>
      </c>
      <c r="E125" s="1">
        <v>0</v>
      </c>
      <c r="F125" s="1">
        <v>0</v>
      </c>
      <c r="G125" s="2">
        <f t="shared" si="0"/>
        <v>28809.17668</v>
      </c>
      <c r="H125" s="2">
        <f t="shared" si="1"/>
        <v>8.000000000174623E-2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408.41</v>
      </c>
      <c r="D126" s="1">
        <f>'PR-RAS'!E130</f>
        <v>1473.38</v>
      </c>
      <c r="E126" s="1">
        <v>0</v>
      </c>
      <c r="F126" s="1">
        <v>0</v>
      </c>
      <c r="G126" s="2">
        <f t="shared" si="0"/>
        <v>419.39625000000001</v>
      </c>
      <c r="H126" s="2">
        <f t="shared" si="1"/>
        <v>0.79000000000013415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3799120.3499999996</v>
      </c>
      <c r="D129" s="1">
        <f>'PR-RAS'!E133</f>
        <v>4383202.71</v>
      </c>
      <c r="E129" s="1">
        <v>0</v>
      </c>
      <c r="F129" s="1">
        <v>0</v>
      </c>
      <c r="G129" s="2">
        <f t="shared" si="0"/>
        <v>1608387.29856</v>
      </c>
      <c r="H129" s="2">
        <f t="shared" si="1"/>
        <v>0.63999999966472387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3799120.3499999996</v>
      </c>
      <c r="D130" s="1">
        <f>'PR-RAS'!E134</f>
        <v>4383202.71</v>
      </c>
      <c r="E130" s="1">
        <v>0</v>
      </c>
      <c r="F130" s="1">
        <v>0</v>
      </c>
      <c r="G130" s="2">
        <f t="shared" si="0"/>
        <v>1620952.82433</v>
      </c>
      <c r="H130" s="2">
        <f t="shared" si="1"/>
        <v>0.63999999966472387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3783218.05</v>
      </c>
      <c r="D131" s="1">
        <f>'PR-RAS'!E135</f>
        <v>4359122.47</v>
      </c>
      <c r="E131" s="1">
        <v>0</v>
      </c>
      <c r="F131" s="1">
        <v>0</v>
      </c>
      <c r="G131" s="2">
        <f t="shared" si="0"/>
        <v>1625190.1886999998</v>
      </c>
      <c r="H131" s="2">
        <f t="shared" si="1"/>
        <v>0.51999999955296516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15902.3</v>
      </c>
      <c r="D132" s="1">
        <f>'PR-RAS'!E136</f>
        <v>24080.240000000002</v>
      </c>
      <c r="E132" s="1">
        <v>0</v>
      </c>
      <c r="F132" s="1">
        <v>0</v>
      </c>
      <c r="G132" s="2">
        <f t="shared" si="0"/>
        <v>8392.2241800000011</v>
      </c>
      <c r="H132" s="2">
        <f t="shared" si="1"/>
        <v>0.54000000000087311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5049.5200000000004</v>
      </c>
      <c r="D135" s="1">
        <f>'PR-RAS'!E139</f>
        <v>933.94</v>
      </c>
      <c r="E135" s="1">
        <v>0</v>
      </c>
      <c r="F135" s="1">
        <v>0</v>
      </c>
      <c r="G135" s="2">
        <f t="shared" si="0"/>
        <v>926.93160000000012</v>
      </c>
      <c r="H135" s="2">
        <f t="shared" si="1"/>
        <v>0.53999999999950887</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552.39</v>
      </c>
      <c r="D136" s="1">
        <f>'PR-RAS'!E140</f>
        <v>402.7</v>
      </c>
      <c r="E136" s="1">
        <v>0</v>
      </c>
      <c r="F136" s="1">
        <v>0</v>
      </c>
      <c r="G136" s="2">
        <f t="shared" si="0"/>
        <v>183.30165</v>
      </c>
      <c r="H136" s="2">
        <f t="shared" si="1"/>
        <v>0.68999999999999773</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552.39</v>
      </c>
      <c r="D145" s="1">
        <f>'PR-RAS'!E149</f>
        <v>402.7</v>
      </c>
      <c r="E145" s="1">
        <v>0</v>
      </c>
      <c r="F145" s="1">
        <v>0</v>
      </c>
      <c r="G145" s="2">
        <f t="shared" si="0"/>
        <v>195.52175999999997</v>
      </c>
      <c r="H145" s="2">
        <f t="shared" si="1"/>
        <v>0.68999999999999773</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4497.13</v>
      </c>
      <c r="D146" s="1">
        <f>'PR-RAS'!E150</f>
        <v>531.24</v>
      </c>
      <c r="E146" s="1">
        <v>0</v>
      </c>
      <c r="F146" s="1">
        <v>0</v>
      </c>
      <c r="G146" s="2">
        <f t="shared" si="0"/>
        <v>806.14345000000003</v>
      </c>
      <c r="H146" s="2">
        <f t="shared" si="1"/>
        <v>0.37000000000011823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5950660.6800000006</v>
      </c>
      <c r="D147" s="1">
        <f>'PR-RAS'!E151</f>
        <v>6864652.0200000005</v>
      </c>
      <c r="E147" s="1">
        <v>0</v>
      </c>
      <c r="F147" s="1">
        <v>0</v>
      </c>
      <c r="G147" s="2">
        <f t="shared" si="0"/>
        <v>2873274.8491200004</v>
      </c>
      <c r="H147" s="2">
        <f t="shared" si="1"/>
        <v>0.33999999985098839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4470806.7</v>
      </c>
      <c r="D148" s="1">
        <f>'PR-RAS'!E152</f>
        <v>5142351.37</v>
      </c>
      <c r="E148" s="1">
        <v>0</v>
      </c>
      <c r="F148" s="1">
        <v>0</v>
      </c>
      <c r="G148" s="2">
        <f t="shared" si="0"/>
        <v>2169059.8876800002</v>
      </c>
      <c r="H148" s="2">
        <f t="shared" si="1"/>
        <v>0.66999999992549419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3660809.21</v>
      </c>
      <c r="D149" s="1">
        <f>'PR-RAS'!E153</f>
        <v>4175059.19</v>
      </c>
      <c r="E149" s="1">
        <v>0</v>
      </c>
      <c r="F149" s="1">
        <v>0</v>
      </c>
      <c r="G149" s="2">
        <f t="shared" si="0"/>
        <v>1777617.2833199999</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3653359.48</v>
      </c>
      <c r="D150" s="1">
        <f>'PR-RAS'!E154</f>
        <v>4171712.41</v>
      </c>
      <c r="E150" s="1">
        <v>0</v>
      </c>
      <c r="F150" s="1">
        <v>0</v>
      </c>
      <c r="G150" s="2">
        <f t="shared" si="0"/>
        <v>1787520.8607000001</v>
      </c>
      <c r="H150" s="2">
        <f t="shared" si="1"/>
        <v>0.89000000013038516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5496.66</v>
      </c>
      <c r="D151" s="1">
        <f>'PR-RAS'!E155</f>
        <v>1392.65</v>
      </c>
      <c r="E151" s="1">
        <v>0</v>
      </c>
      <c r="F151" s="1">
        <v>0</v>
      </c>
      <c r="G151" s="2">
        <f t="shared" si="0"/>
        <v>1242.2939999999999</v>
      </c>
      <c r="H151" s="2">
        <f t="shared" si="1"/>
        <v>0.69000000000005457</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1953.07</v>
      </c>
      <c r="D153" s="1">
        <f>'PR-RAS'!E157</f>
        <v>1954.13</v>
      </c>
      <c r="E153" s="1">
        <v>0</v>
      </c>
      <c r="F153" s="1">
        <v>0</v>
      </c>
      <c r="G153" s="2">
        <f t="shared" si="0"/>
        <v>890.92215999999996</v>
      </c>
      <c r="H153" s="2">
        <f t="shared" si="1"/>
        <v>0.20000000000004547</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206834.44</v>
      </c>
      <c r="D154" s="1">
        <f>'PR-RAS'!E158</f>
        <v>278628.38</v>
      </c>
      <c r="E154" s="1">
        <v>0</v>
      </c>
      <c r="F154" s="1">
        <v>0</v>
      </c>
      <c r="G154" s="2">
        <f t="shared" si="0"/>
        <v>116905.95359999999</v>
      </c>
      <c r="H154" s="2">
        <f t="shared" si="1"/>
        <v>0.82000000000698492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603163.05000000005</v>
      </c>
      <c r="D155" s="1">
        <f>'PR-RAS'!E159</f>
        <v>688663.8</v>
      </c>
      <c r="E155" s="1">
        <v>0</v>
      </c>
      <c r="F155" s="1">
        <v>0</v>
      </c>
      <c r="G155" s="2">
        <f t="shared" si="0"/>
        <v>304995.5601</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603074.49</v>
      </c>
      <c r="D157" s="1">
        <f>'PR-RAS'!E161</f>
        <v>688643.37</v>
      </c>
      <c r="E157" s="1">
        <v>0</v>
      </c>
      <c r="F157" s="1">
        <v>0</v>
      </c>
      <c r="G157" s="2">
        <f t="shared" si="0"/>
        <v>308936.35187999997</v>
      </c>
      <c r="H157" s="2">
        <f t="shared" si="1"/>
        <v>0.85999999998603016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88.56</v>
      </c>
      <c r="D158" s="1">
        <f>'PR-RAS'!E162</f>
        <v>20.43</v>
      </c>
      <c r="E158" s="1">
        <v>0</v>
      </c>
      <c r="F158" s="1">
        <v>0</v>
      </c>
      <c r="G158" s="2">
        <f t="shared" si="0"/>
        <v>20.318940000000001</v>
      </c>
      <c r="H158" s="2">
        <f t="shared" si="1"/>
        <v>0.86999999999999744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1387353.76</v>
      </c>
      <c r="D159" s="1">
        <f>'PR-RAS'!E163</f>
        <v>1480471.1500000001</v>
      </c>
      <c r="E159" s="1">
        <v>0</v>
      </c>
      <c r="F159" s="1">
        <v>0</v>
      </c>
      <c r="G159" s="2">
        <f t="shared" si="0"/>
        <v>687030.77748000005</v>
      </c>
      <c r="H159" s="2">
        <f t="shared" si="1"/>
        <v>0.39000000013038516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214843.93</v>
      </c>
      <c r="D160" s="1">
        <f>'PR-RAS'!E164</f>
        <v>306277.68</v>
      </c>
      <c r="E160" s="1">
        <v>0</v>
      </c>
      <c r="F160" s="1">
        <v>0</v>
      </c>
      <c r="G160" s="2">
        <f t="shared" si="0"/>
        <v>131556.48711000002</v>
      </c>
      <c r="H160" s="2">
        <f t="shared" si="1"/>
        <v>0.39000000001396984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117959.66</v>
      </c>
      <c r="D161" s="1">
        <f>'PR-RAS'!E165</f>
        <v>211279.72</v>
      </c>
      <c r="E161" s="1">
        <v>0</v>
      </c>
      <c r="F161" s="1">
        <v>0</v>
      </c>
      <c r="G161" s="2">
        <f t="shared" si="0"/>
        <v>86483.055999999997</v>
      </c>
      <c r="H161" s="2">
        <f t="shared" si="1"/>
        <v>0.61999999999534339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66312.23</v>
      </c>
      <c r="D162" s="1">
        <f>'PR-RAS'!E166</f>
        <v>62999.29</v>
      </c>
      <c r="E162" s="1">
        <v>0</v>
      </c>
      <c r="F162" s="1">
        <v>0</v>
      </c>
      <c r="G162" s="2">
        <f t="shared" si="0"/>
        <v>30962.040410000001</v>
      </c>
      <c r="H162" s="2">
        <f t="shared" si="1"/>
        <v>0.51999999999679858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30543.24</v>
      </c>
      <c r="D163" s="1">
        <f>'PR-RAS'!E167</f>
        <v>31998.67</v>
      </c>
      <c r="E163" s="1">
        <v>0</v>
      </c>
      <c r="F163" s="1">
        <v>0</v>
      </c>
      <c r="G163" s="2">
        <f t="shared" si="0"/>
        <v>15315.573960000002</v>
      </c>
      <c r="H163" s="2">
        <f t="shared" si="1"/>
        <v>0.57000000000334694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28.8</v>
      </c>
      <c r="D164" s="1">
        <f>'PR-RAS'!E168</f>
        <v>0</v>
      </c>
      <c r="E164" s="1">
        <v>0</v>
      </c>
      <c r="F164" s="1">
        <v>0</v>
      </c>
      <c r="G164" s="2">
        <f t="shared" si="0"/>
        <v>4.6943999999999999</v>
      </c>
      <c r="H164" s="2">
        <f t="shared" si="1"/>
        <v>0.19999999999999929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140534.53999999998</v>
      </c>
      <c r="D165" s="1">
        <f>'PR-RAS'!E169</f>
        <v>145099.1</v>
      </c>
      <c r="E165" s="1">
        <v>0</v>
      </c>
      <c r="F165" s="1">
        <v>0</v>
      </c>
      <c r="G165" s="2">
        <f t="shared" si="0"/>
        <v>70640.16936</v>
      </c>
      <c r="H165" s="2">
        <f t="shared" si="1"/>
        <v>0.56000000002677552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33486.89</v>
      </c>
      <c r="D166" s="1">
        <f>'PR-RAS'!E170</f>
        <v>33610.76</v>
      </c>
      <c r="E166" s="1">
        <v>0</v>
      </c>
      <c r="F166" s="1">
        <v>0</v>
      </c>
      <c r="G166" s="2">
        <f t="shared" si="0"/>
        <v>16616.887650000001</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3761.47</v>
      </c>
      <c r="D167" s="1">
        <f>'PR-RAS'!E171</f>
        <v>13471.42</v>
      </c>
      <c r="E167" s="1">
        <v>0</v>
      </c>
      <c r="F167" s="1">
        <v>0</v>
      </c>
      <c r="G167" s="2">
        <f t="shared" si="0"/>
        <v>5096.9154600000002</v>
      </c>
      <c r="H167" s="2">
        <f t="shared" si="1"/>
        <v>0.88999999999987267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68350.14</v>
      </c>
      <c r="D168" s="1">
        <f>'PR-RAS'!E172</f>
        <v>58024.55</v>
      </c>
      <c r="E168" s="1">
        <v>0</v>
      </c>
      <c r="F168" s="1">
        <v>0</v>
      </c>
      <c r="G168" s="2">
        <f t="shared" si="0"/>
        <v>30794.67308</v>
      </c>
      <c r="H168" s="2">
        <f t="shared" si="1"/>
        <v>0.58999999999650754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33333.99</v>
      </c>
      <c r="D169" s="1">
        <f>'PR-RAS'!E173</f>
        <v>38497.65</v>
      </c>
      <c r="E169" s="1">
        <v>0</v>
      </c>
      <c r="F169" s="1">
        <v>0</v>
      </c>
      <c r="G169" s="2">
        <f t="shared" si="0"/>
        <v>18535.320720000003</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1602.05</v>
      </c>
      <c r="D172" s="1">
        <f>'PR-RAS'!E176</f>
        <v>1494.72</v>
      </c>
      <c r="E172" s="1">
        <v>0</v>
      </c>
      <c r="F172" s="1">
        <v>0</v>
      </c>
      <c r="G172" s="2">
        <f t="shared" si="0"/>
        <v>785.14479000000006</v>
      </c>
      <c r="H172" s="2">
        <f t="shared" si="1"/>
        <v>0.32999999999992724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923329.69</v>
      </c>
      <c r="D173" s="1">
        <f>'PR-RAS'!E177</f>
        <v>919792.24000000011</v>
      </c>
      <c r="E173" s="1">
        <v>0</v>
      </c>
      <c r="F173" s="1">
        <v>0</v>
      </c>
      <c r="G173" s="2">
        <f t="shared" si="0"/>
        <v>475221.23723999993</v>
      </c>
      <c r="H173" s="2">
        <f t="shared" si="1"/>
        <v>0.55000000016298145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23973.49</v>
      </c>
      <c r="D174" s="1">
        <f>'PR-RAS'!E178</f>
        <v>8086.88</v>
      </c>
      <c r="E174" s="1">
        <v>0</v>
      </c>
      <c r="F174" s="1">
        <v>0</v>
      </c>
      <c r="G174" s="2">
        <f t="shared" si="0"/>
        <v>6945.4742499999993</v>
      </c>
      <c r="H174" s="2">
        <f t="shared" si="1"/>
        <v>0.61000000000149157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108281.56</v>
      </c>
      <c r="D175" s="1">
        <f>'PR-RAS'!E179</f>
        <v>73901.97</v>
      </c>
      <c r="E175" s="1">
        <v>0</v>
      </c>
      <c r="F175" s="1">
        <v>0</v>
      </c>
      <c r="G175" s="2">
        <f t="shared" si="0"/>
        <v>44558.877</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24955.1</v>
      </c>
      <c r="D176" s="1">
        <f>'PR-RAS'!E180</f>
        <v>40307.15</v>
      </c>
      <c r="E176" s="1">
        <v>0</v>
      </c>
      <c r="F176" s="1">
        <v>0</v>
      </c>
      <c r="G176" s="2">
        <f t="shared" si="0"/>
        <v>18474.644999999997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35195.97</v>
      </c>
      <c r="D177" s="1">
        <f>'PR-RAS'!E181</f>
        <v>27494.94</v>
      </c>
      <c r="E177" s="1">
        <v>0</v>
      </c>
      <c r="F177" s="1">
        <v>0</v>
      </c>
      <c r="G177" s="2">
        <f t="shared" si="0"/>
        <v>15872.7096</v>
      </c>
      <c r="H177" s="2">
        <f t="shared" si="1"/>
        <v>9.0000000000145519E-2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132763</v>
      </c>
      <c r="D178" s="1">
        <f>'PR-RAS'!E182</f>
        <v>141986.59</v>
      </c>
      <c r="E178" s="1">
        <v>0</v>
      </c>
      <c r="F178" s="1">
        <v>0</v>
      </c>
      <c r="G178" s="2">
        <f t="shared" si="0"/>
        <v>73762.30386</v>
      </c>
      <c r="H178" s="2">
        <f t="shared" si="1"/>
        <v>0.41000000000349246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6810.15</v>
      </c>
      <c r="D179" s="1">
        <f>'PR-RAS'!E183</f>
        <v>8228.61</v>
      </c>
      <c r="E179" s="1">
        <v>0</v>
      </c>
      <c r="F179" s="1">
        <v>0</v>
      </c>
      <c r="G179" s="2">
        <f t="shared" si="0"/>
        <v>4141.5918600000005</v>
      </c>
      <c r="H179" s="2">
        <f t="shared" si="1"/>
        <v>0.53999999999905413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547253.59</v>
      </c>
      <c r="D180" s="1">
        <f>'PR-RAS'!E184</f>
        <v>516324.43</v>
      </c>
      <c r="E180" s="1">
        <v>0</v>
      </c>
      <c r="F180" s="1">
        <v>0</v>
      </c>
      <c r="G180" s="2">
        <f t="shared" si="0"/>
        <v>282802.53855</v>
      </c>
      <c r="H180" s="2">
        <f t="shared" si="1"/>
        <v>0.84000000002561137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22364.39</v>
      </c>
      <c r="D181" s="1">
        <f>'PR-RAS'!E185</f>
        <v>52214.51</v>
      </c>
      <c r="E181" s="1">
        <v>0</v>
      </c>
      <c r="F181" s="1">
        <v>0</v>
      </c>
      <c r="G181" s="2">
        <f t="shared" si="0"/>
        <v>22822.8138</v>
      </c>
      <c r="H181" s="2">
        <f t="shared" si="1"/>
        <v>0.87999999999738066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21732.44</v>
      </c>
      <c r="D182" s="1">
        <f>'PR-RAS'!E186</f>
        <v>51247.16</v>
      </c>
      <c r="E182" s="1">
        <v>0</v>
      </c>
      <c r="F182" s="1">
        <v>0</v>
      </c>
      <c r="G182" s="2">
        <f t="shared" si="0"/>
        <v>22485.043560000002</v>
      </c>
      <c r="H182" s="2">
        <f t="shared" si="1"/>
        <v>0.60000000000218279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12996.11</v>
      </c>
      <c r="D183" s="1">
        <f>'PR-RAS'!E187</f>
        <v>8430.36</v>
      </c>
      <c r="E183" s="1">
        <v>0</v>
      </c>
      <c r="F183" s="1">
        <v>0</v>
      </c>
      <c r="G183" s="2">
        <f t="shared" si="0"/>
        <v>5433.9430600000005</v>
      </c>
      <c r="H183" s="2">
        <f t="shared" si="1"/>
        <v>0.47000000000116415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95649.489999999991</v>
      </c>
      <c r="D184" s="1">
        <f>'PR-RAS'!E188</f>
        <v>100871.77</v>
      </c>
      <c r="E184" s="1">
        <v>0</v>
      </c>
      <c r="F184" s="1">
        <v>0</v>
      </c>
      <c r="G184" s="2">
        <f t="shared" si="0"/>
        <v>54422.924490000005</v>
      </c>
      <c r="H184" s="2">
        <f t="shared" si="1"/>
        <v>0.71999999998661224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6043.92</v>
      </c>
      <c r="D186" s="1">
        <f>'PR-RAS'!E190</f>
        <v>5031.97</v>
      </c>
      <c r="E186" s="1">
        <v>0</v>
      </c>
      <c r="F186" s="1">
        <v>0</v>
      </c>
      <c r="G186" s="2">
        <f t="shared" si="0"/>
        <v>2979.9540999999999</v>
      </c>
      <c r="H186" s="2">
        <f t="shared" si="1"/>
        <v>0.10999999999967258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45489.61</v>
      </c>
      <c r="D187" s="1">
        <f>'PR-RAS'!E191</f>
        <v>58948.160000000003</v>
      </c>
      <c r="E187" s="1">
        <v>0</v>
      </c>
      <c r="F187" s="1">
        <v>0</v>
      </c>
      <c r="G187" s="2">
        <f t="shared" si="0"/>
        <v>30389.78298</v>
      </c>
      <c r="H187" s="2">
        <f t="shared" si="1"/>
        <v>0.55000000000291038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6740.49</v>
      </c>
      <c r="D188" s="1">
        <f>'PR-RAS'!E192</f>
        <v>3304.44</v>
      </c>
      <c r="E188" s="1">
        <v>0</v>
      </c>
      <c r="F188" s="1">
        <v>0</v>
      </c>
      <c r="G188" s="2">
        <f t="shared" si="0"/>
        <v>2496.3321899999996</v>
      </c>
      <c r="H188" s="2">
        <f t="shared" si="1"/>
        <v>0.92999999999983629</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10095.24</v>
      </c>
      <c r="D189" s="1">
        <f>'PR-RAS'!E193</f>
        <v>9958.15</v>
      </c>
      <c r="E189" s="1">
        <v>0</v>
      </c>
      <c r="F189" s="1">
        <v>0</v>
      </c>
      <c r="G189" s="2">
        <f t="shared" si="0"/>
        <v>5642.1695200000004</v>
      </c>
      <c r="H189" s="2">
        <f t="shared" si="1"/>
        <v>0.38999999999941792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1918.08</v>
      </c>
      <c r="D190" s="1">
        <f>'PR-RAS'!E194</f>
        <v>1090.99</v>
      </c>
      <c r="E190" s="1">
        <v>0</v>
      </c>
      <c r="F190" s="1">
        <v>0</v>
      </c>
      <c r="G190" s="2">
        <f t="shared" si="0"/>
        <v>774.91133999999988</v>
      </c>
      <c r="H190" s="2">
        <f t="shared" si="1"/>
        <v>8.9999999999918145E-2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25362.15</v>
      </c>
      <c r="D191" s="1">
        <f>'PR-RAS'!E195</f>
        <v>22538.06</v>
      </c>
      <c r="E191" s="1">
        <v>0</v>
      </c>
      <c r="F191" s="1">
        <v>0</v>
      </c>
      <c r="G191" s="2">
        <f t="shared" si="0"/>
        <v>13383.2713</v>
      </c>
      <c r="H191" s="2">
        <f t="shared" si="1"/>
        <v>0.21000000000276486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7704.74</v>
      </c>
      <c r="D192" s="1">
        <f>'PR-RAS'!E196</f>
        <v>7367.0400000000009</v>
      </c>
      <c r="E192" s="1">
        <v>0</v>
      </c>
      <c r="F192" s="1">
        <v>0</v>
      </c>
      <c r="G192" s="2">
        <f t="shared" si="0"/>
        <v>4285.8146200000001</v>
      </c>
      <c r="H192" s="2">
        <f t="shared" si="1"/>
        <v>0.30000000000109139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7704.74</v>
      </c>
      <c r="D206" s="1">
        <f>'PR-RAS'!E210</f>
        <v>7367.0400000000009</v>
      </c>
      <c r="E206" s="1">
        <v>0</v>
      </c>
      <c r="F206" s="1">
        <v>0</v>
      </c>
      <c r="G206" s="2">
        <f t="shared" si="0"/>
        <v>4599.9580999999998</v>
      </c>
      <c r="H206" s="2">
        <f t="shared" si="1"/>
        <v>0.30000000000109139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4879.53</v>
      </c>
      <c r="D207" s="1">
        <f>'PR-RAS'!E211</f>
        <v>5472.68</v>
      </c>
      <c r="E207" s="1">
        <v>0</v>
      </c>
      <c r="F207" s="1">
        <v>0</v>
      </c>
      <c r="G207" s="2">
        <f t="shared" si="0"/>
        <v>3259.9273399999997</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780.14</v>
      </c>
      <c r="D208" s="1">
        <f>'PR-RAS'!E212</f>
        <v>1292.6400000000001</v>
      </c>
      <c r="E208" s="1">
        <v>0</v>
      </c>
      <c r="F208" s="1">
        <v>0</v>
      </c>
      <c r="G208" s="2">
        <f t="shared" si="0"/>
        <v>696.64193999999998</v>
      </c>
      <c r="H208" s="2">
        <f t="shared" si="1"/>
        <v>0.49999999999988631</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2045.07</v>
      </c>
      <c r="D209" s="1">
        <f>'PR-RAS'!E213</f>
        <v>601.72</v>
      </c>
      <c r="E209" s="1">
        <v>0</v>
      </c>
      <c r="F209" s="1">
        <v>0</v>
      </c>
      <c r="G209" s="2">
        <f t="shared" si="0"/>
        <v>675.69007999999997</v>
      </c>
      <c r="H209" s="2">
        <f t="shared" si="1"/>
        <v>0.34999999999990905</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11921.25</v>
      </c>
      <c r="D211" s="1">
        <f>'PR-RAS'!E215</f>
        <v>114914.31</v>
      </c>
      <c r="E211" s="1">
        <v>0</v>
      </c>
      <c r="F211" s="1">
        <v>0</v>
      </c>
      <c r="G211" s="2">
        <f t="shared" si="0"/>
        <v>50767.472699999998</v>
      </c>
      <c r="H211" s="2">
        <f t="shared" si="1"/>
        <v>0.55999999999767169</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11921.25</v>
      </c>
      <c r="D219" s="1">
        <f>'PR-RAS'!E223</f>
        <v>114914.31</v>
      </c>
      <c r="E219" s="1">
        <v>0</v>
      </c>
      <c r="F219" s="1">
        <v>0</v>
      </c>
      <c r="G219" s="2">
        <f t="shared" si="0"/>
        <v>52701.471659999996</v>
      </c>
      <c r="H219" s="2">
        <f t="shared" si="1"/>
        <v>0.55999999999767169</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57739.13</v>
      </c>
      <c r="D220" s="1">
        <f>'PR-RAS'!E224</f>
        <v>98204.82</v>
      </c>
      <c r="E220" s="1">
        <v>0</v>
      </c>
      <c r="F220" s="1">
        <v>0</v>
      </c>
      <c r="G220" s="2">
        <f t="shared" si="0"/>
        <v>55658.580630000004</v>
      </c>
      <c r="H220" s="2">
        <f t="shared" si="1"/>
        <v>0.30999999999039574</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29015.22</v>
      </c>
      <c r="E221" s="1">
        <v>0</v>
      </c>
      <c r="F221" s="1">
        <v>0</v>
      </c>
      <c r="G221" s="2">
        <f t="shared" si="0"/>
        <v>12766.6968</v>
      </c>
      <c r="H221" s="2">
        <f t="shared" si="1"/>
        <v>0.22000000000116415</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29015.22</v>
      </c>
      <c r="E222" s="1">
        <v>0</v>
      </c>
      <c r="F222" s="1">
        <v>0</v>
      </c>
      <c r="G222" s="2">
        <f t="shared" si="0"/>
        <v>12824.72724</v>
      </c>
      <c r="H222" s="2">
        <f t="shared" si="1"/>
        <v>0.22000000000116415</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11495.86</v>
      </c>
      <c r="E240" s="1">
        <v>0</v>
      </c>
      <c r="F240" s="1">
        <v>0</v>
      </c>
      <c r="G240" s="2">
        <f t="shared" si="0"/>
        <v>5495.0210800000004</v>
      </c>
      <c r="H240" s="2">
        <f t="shared" si="1"/>
        <v>0.13999999999941792</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11495.86</v>
      </c>
      <c r="E241" s="1">
        <v>0</v>
      </c>
      <c r="F241" s="1">
        <v>0</v>
      </c>
      <c r="G241" s="2">
        <f t="shared" si="0"/>
        <v>5518.0128000000004</v>
      </c>
      <c r="H241" s="2">
        <f t="shared" si="1"/>
        <v>0.13999999999941792</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57739.13</v>
      </c>
      <c r="D243" s="1">
        <f>'PR-RAS'!E247</f>
        <v>57693.74</v>
      </c>
      <c r="E243" s="1">
        <v>0</v>
      </c>
      <c r="F243" s="1">
        <v>0</v>
      </c>
      <c r="G243" s="2">
        <f t="shared" si="0"/>
        <v>41896.639619999994</v>
      </c>
      <c r="H243" s="2">
        <f t="shared" si="1"/>
        <v>0.38999999999941792</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57739.13</v>
      </c>
      <c r="D244" s="1">
        <f>'PR-RAS'!E248</f>
        <v>57693.74</v>
      </c>
      <c r="E244" s="1">
        <v>0</v>
      </c>
      <c r="F244" s="1">
        <v>0</v>
      </c>
      <c r="G244" s="2">
        <f t="shared" si="0"/>
        <v>42069.766229999994</v>
      </c>
      <c r="H244" s="2">
        <f t="shared" si="1"/>
        <v>0.38999999999941792</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1139.82</v>
      </c>
      <c r="D248" s="1">
        <f>'PR-RAS'!E252</f>
        <v>4571.93</v>
      </c>
      <c r="E248" s="1">
        <v>0</v>
      </c>
      <c r="F248" s="1">
        <v>0</v>
      </c>
      <c r="G248" s="2">
        <f t="shared" si="0"/>
        <v>2540.0689600000001</v>
      </c>
      <c r="H248" s="2">
        <f t="shared" si="1"/>
        <v>0.24999999999977263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1139.82</v>
      </c>
      <c r="D255" s="1">
        <f>'PR-RAS'!E259</f>
        <v>4571.93</v>
      </c>
      <c r="E255" s="1">
        <v>0</v>
      </c>
      <c r="F255" s="1">
        <v>0</v>
      </c>
      <c r="G255" s="2">
        <f t="shared" si="0"/>
        <v>2612.0547200000001</v>
      </c>
      <c r="H255" s="2">
        <f t="shared" si="1"/>
        <v>0.24999999999977263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1139.82</v>
      </c>
      <c r="D256" s="1">
        <f>'PR-RAS'!E260</f>
        <v>4571.93</v>
      </c>
      <c r="E256" s="1">
        <v>0</v>
      </c>
      <c r="F256" s="1">
        <v>0</v>
      </c>
      <c r="G256" s="2">
        <f t="shared" si="0"/>
        <v>2622.3384000000001</v>
      </c>
      <c r="H256" s="2">
        <f t="shared" si="1"/>
        <v>0.24999999999977263</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13995.28</v>
      </c>
      <c r="D259" s="1">
        <f>'PR-RAS'!E263</f>
        <v>16771.400000000001</v>
      </c>
      <c r="E259" s="1">
        <v>0</v>
      </c>
      <c r="F259" s="1">
        <v>0</v>
      </c>
      <c r="G259" s="2">
        <f t="shared" si="0"/>
        <v>12264.824640000001</v>
      </c>
      <c r="H259" s="2">
        <f t="shared" si="1"/>
        <v>0.68000000000211003</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13995.28</v>
      </c>
      <c r="D260" s="1">
        <f>'PR-RAS'!E264</f>
        <v>16771.400000000001</v>
      </c>
      <c r="E260" s="1">
        <v>0</v>
      </c>
      <c r="F260" s="1">
        <v>0</v>
      </c>
      <c r="G260" s="2">
        <f t="shared" si="0"/>
        <v>12312.362720000001</v>
      </c>
      <c r="H260" s="2">
        <f t="shared" si="1"/>
        <v>0.68000000000211003</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3791.43</v>
      </c>
      <c r="D261" s="1">
        <f>'PR-RAS'!E265</f>
        <v>4150</v>
      </c>
      <c r="E261" s="1">
        <v>0</v>
      </c>
      <c r="F261" s="1">
        <v>0</v>
      </c>
      <c r="G261" s="2">
        <f t="shared" si="0"/>
        <v>3143.7718</v>
      </c>
      <c r="H261" s="2">
        <f t="shared" si="1"/>
        <v>0.42999999999983629</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10203.85</v>
      </c>
      <c r="D262" s="1">
        <f>'PR-RAS'!E266</f>
        <v>1102.05</v>
      </c>
      <c r="E262" s="1">
        <v>0</v>
      </c>
      <c r="F262" s="1">
        <v>0</v>
      </c>
      <c r="G262" s="2">
        <f t="shared" si="0"/>
        <v>3238.4749500000003</v>
      </c>
      <c r="H262" s="2">
        <f t="shared" si="1"/>
        <v>0.19999999999959073</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11519.35</v>
      </c>
      <c r="E263" s="1">
        <v>0</v>
      </c>
      <c r="F263" s="1">
        <v>0</v>
      </c>
      <c r="G263" s="2">
        <f t="shared" si="0"/>
        <v>6036.1394</v>
      </c>
      <c r="H263" s="2">
        <f t="shared" si="1"/>
        <v>0.3500000000003638</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5950660.6800000006</v>
      </c>
      <c r="D285" s="1">
        <f>'PR-RAS'!E289</f>
        <v>6864652.0200000005</v>
      </c>
      <c r="E285" s="1">
        <v>0</v>
      </c>
      <c r="F285" s="1">
        <v>0</v>
      </c>
      <c r="G285" s="2">
        <f t="shared" si="8"/>
        <v>5589109.9804800004</v>
      </c>
      <c r="H285" s="2">
        <f t="shared" si="9"/>
        <v>0.33999999985098839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234712.42999999877</v>
      </c>
      <c r="D286" s="1">
        <f>'PR-RAS'!E290</f>
        <v>0</v>
      </c>
      <c r="E286" s="1">
        <v>0</v>
      </c>
      <c r="F286" s="1">
        <v>0</v>
      </c>
      <c r="G286" s="2">
        <f t="shared" si="8"/>
        <v>66893.042549999649</v>
      </c>
      <c r="H286" s="2">
        <f t="shared" si="9"/>
        <v>0.4299999987706542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124854.1799999997</v>
      </c>
      <c r="E287" s="1">
        <v>0</v>
      </c>
      <c r="F287" s="1">
        <v>0</v>
      </c>
      <c r="G287" s="2">
        <f t="shared" si="8"/>
        <v>71416.590959999827</v>
      </c>
      <c r="H287" s="2">
        <f t="shared" si="9"/>
        <v>0.17999999970197678</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553148.75</v>
      </c>
      <c r="D288" s="1">
        <f>'PR-RAS'!E292</f>
        <v>513575.82</v>
      </c>
      <c r="E288" s="1">
        <v>0</v>
      </c>
      <c r="F288" s="1">
        <v>0</v>
      </c>
      <c r="G288" s="2">
        <f t="shared" si="8"/>
        <v>453546.21192999999</v>
      </c>
      <c r="H288" s="2">
        <f t="shared" si="9"/>
        <v>0.42999999999301508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108675.62</v>
      </c>
      <c r="D290" s="1">
        <f>'PR-RAS'!E294</f>
        <v>82989.03</v>
      </c>
      <c r="E290" s="1">
        <v>0</v>
      </c>
      <c r="F290" s="1">
        <v>0</v>
      </c>
      <c r="G290" s="2">
        <f t="shared" si="8"/>
        <v>79374.913519999987</v>
      </c>
      <c r="H290" s="2">
        <f t="shared" si="9"/>
        <v>0.41000000000349246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103052.58</v>
      </c>
      <c r="D291" s="1">
        <f>'PR-RAS'!E295</f>
        <v>79003.839999999997</v>
      </c>
      <c r="E291" s="1">
        <v>0</v>
      </c>
      <c r="F291" s="1">
        <v>0</v>
      </c>
      <c r="G291" s="2">
        <f t="shared" si="8"/>
        <v>75707.475399999996</v>
      </c>
      <c r="H291" s="2">
        <f t="shared" si="9"/>
        <v>0.58000000000174623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3736.3</v>
      </c>
      <c r="D293" s="1">
        <f>'PR-RAS'!E298</f>
        <v>1431.46</v>
      </c>
      <c r="E293" s="1">
        <v>0</v>
      </c>
      <c r="F293" s="1">
        <v>0</v>
      </c>
      <c r="G293" s="2">
        <f t="shared" si="8"/>
        <v>1926.9722400000001</v>
      </c>
      <c r="H293" s="2">
        <f t="shared" si="9"/>
        <v>0.76000000000021828</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3736.3</v>
      </c>
      <c r="D306" s="1">
        <f>'PR-RAS'!E311</f>
        <v>1431.46</v>
      </c>
      <c r="E306" s="1">
        <v>0</v>
      </c>
      <c r="F306" s="1">
        <v>0</v>
      </c>
      <c r="G306" s="2">
        <f t="shared" si="8"/>
        <v>2012.7621000000001</v>
      </c>
      <c r="H306" s="2">
        <f t="shared" si="9"/>
        <v>0.76000000000021828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548.79999999999995</v>
      </c>
      <c r="D307" s="1">
        <f>'PR-RAS'!E312</f>
        <v>329.41</v>
      </c>
      <c r="E307" s="1">
        <v>0</v>
      </c>
      <c r="F307" s="1">
        <v>0</v>
      </c>
      <c r="G307" s="2">
        <f t="shared" si="8"/>
        <v>369.53171999999995</v>
      </c>
      <c r="H307" s="2">
        <f t="shared" si="9"/>
        <v>0.61000000000007049</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548.79999999999995</v>
      </c>
      <c r="D308" s="1">
        <f>'PR-RAS'!E313</f>
        <v>329.41</v>
      </c>
      <c r="E308" s="1">
        <v>0</v>
      </c>
      <c r="F308" s="1">
        <v>0</v>
      </c>
      <c r="G308" s="2">
        <f t="shared" si="8"/>
        <v>370.73933999999997</v>
      </c>
      <c r="H308" s="2">
        <f t="shared" si="9"/>
        <v>0.61000000000007049</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3187.5</v>
      </c>
      <c r="D312" s="1">
        <f>'PR-RAS'!E317</f>
        <v>1102.05</v>
      </c>
      <c r="E312" s="1">
        <v>0</v>
      </c>
      <c r="F312" s="1">
        <v>0</v>
      </c>
      <c r="G312" s="2">
        <f t="shared" si="8"/>
        <v>1676.7876000000001</v>
      </c>
      <c r="H312" s="2">
        <f t="shared" si="9"/>
        <v>0.54999999999995453</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3187.5</v>
      </c>
      <c r="D313" s="1">
        <f>'PR-RAS'!E318</f>
        <v>1102.05</v>
      </c>
      <c r="E313" s="1">
        <v>0</v>
      </c>
      <c r="F313" s="1">
        <v>0</v>
      </c>
      <c r="G313" s="2">
        <f t="shared" si="8"/>
        <v>1682.1792</v>
      </c>
      <c r="H313" s="2">
        <f t="shared" si="9"/>
        <v>0.54999999999995453</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278020.28999999998</v>
      </c>
      <c r="D345" s="1">
        <f>'PR-RAS'!E350</f>
        <v>228189.13</v>
      </c>
      <c r="E345" s="1">
        <v>0</v>
      </c>
      <c r="F345" s="1">
        <v>0</v>
      </c>
      <c r="G345" s="2">
        <f t="shared" si="8"/>
        <v>252633.1012</v>
      </c>
      <c r="H345" s="2">
        <f t="shared" si="9"/>
        <v>0.41999999998370185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86842.28</v>
      </c>
      <c r="D346" s="1">
        <f>'PR-RAS'!E351</f>
        <v>4500</v>
      </c>
      <c r="E346" s="1">
        <v>0</v>
      </c>
      <c r="F346" s="1">
        <v>0</v>
      </c>
      <c r="G346" s="2">
        <f t="shared" si="8"/>
        <v>33065.586599999995</v>
      </c>
      <c r="H346" s="2">
        <f t="shared" si="9"/>
        <v>0.27999999999883585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86842.28</v>
      </c>
      <c r="D351" s="1">
        <f>'PR-RAS'!E356</f>
        <v>4500</v>
      </c>
      <c r="E351" s="1">
        <v>0</v>
      </c>
      <c r="F351" s="1">
        <v>0</v>
      </c>
      <c r="G351" s="2">
        <f t="shared" si="8"/>
        <v>33544.797999999995</v>
      </c>
      <c r="H351" s="2">
        <f t="shared" si="9"/>
        <v>0.27999999999883585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7388.5</v>
      </c>
      <c r="D354" s="1">
        <f>'PR-RAS'!E359</f>
        <v>3500</v>
      </c>
      <c r="E354" s="1">
        <v>0</v>
      </c>
      <c r="F354" s="1">
        <v>0</v>
      </c>
      <c r="G354" s="2">
        <f t="shared" si="8"/>
        <v>5079.1404999999995</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79453.78</v>
      </c>
      <c r="D355" s="1">
        <f>'PR-RAS'!E360</f>
        <v>1000</v>
      </c>
      <c r="E355" s="1">
        <v>0</v>
      </c>
      <c r="F355" s="1">
        <v>0</v>
      </c>
      <c r="G355" s="2">
        <f t="shared" si="8"/>
        <v>28834.63812</v>
      </c>
      <c r="H355" s="2">
        <f t="shared" si="9"/>
        <v>0.22000000000116415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184645.97</v>
      </c>
      <c r="D358" s="1">
        <f>'PR-RAS'!E363</f>
        <v>195499.13</v>
      </c>
      <c r="E358" s="1">
        <v>0</v>
      </c>
      <c r="F358" s="1">
        <v>0</v>
      </c>
      <c r="G358" s="2">
        <f t="shared" si="8"/>
        <v>205504.99010999998</v>
      </c>
      <c r="H358" s="2">
        <f t="shared" si="9"/>
        <v>0.16000000000349246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159978.39000000001</v>
      </c>
      <c r="D364" s="1">
        <f>'PR-RAS'!E369</f>
        <v>190757.4</v>
      </c>
      <c r="E364" s="1">
        <v>0</v>
      </c>
      <c r="F364" s="1">
        <v>0</v>
      </c>
      <c r="G364" s="2">
        <f t="shared" si="8"/>
        <v>196562.02796999997</v>
      </c>
      <c r="H364" s="2">
        <f t="shared" si="9"/>
        <v>0.79000000000814907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101785.49</v>
      </c>
      <c r="D365" s="1">
        <f>'PR-RAS'!E370</f>
        <v>103913.34</v>
      </c>
      <c r="E365" s="1">
        <v>0</v>
      </c>
      <c r="F365" s="1">
        <v>0</v>
      </c>
      <c r="G365" s="2">
        <f t="shared" si="8"/>
        <v>112698.82987999999</v>
      </c>
      <c r="H365" s="2">
        <f t="shared" si="9"/>
        <v>0.83000000000174623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149.05000000000001</v>
      </c>
      <c r="E366" s="1">
        <v>0</v>
      </c>
      <c r="F366" s="1">
        <v>0</v>
      </c>
      <c r="G366" s="2">
        <f t="shared" si="8"/>
        <v>108.8065</v>
      </c>
      <c r="H366" s="2">
        <f t="shared" si="9"/>
        <v>5.0000000000011369E-2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2028.46</v>
      </c>
      <c r="D367" s="1">
        <f>'PR-RAS'!E372</f>
        <v>4616.5</v>
      </c>
      <c r="E367" s="1">
        <v>0</v>
      </c>
      <c r="F367" s="1">
        <v>0</v>
      </c>
      <c r="G367" s="2">
        <f t="shared" si="8"/>
        <v>4121.6943599999995</v>
      </c>
      <c r="H367" s="2">
        <f t="shared" si="9"/>
        <v>0.96000000000003638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52905.19</v>
      </c>
      <c r="D368" s="1">
        <f>'PR-RAS'!E373</f>
        <v>73870.460000000006</v>
      </c>
      <c r="E368" s="1">
        <v>0</v>
      </c>
      <c r="F368" s="1">
        <v>0</v>
      </c>
      <c r="G368" s="2">
        <f t="shared" si="8"/>
        <v>73637.122369999997</v>
      </c>
      <c r="H368" s="2">
        <f t="shared" si="9"/>
        <v>0.65000000000873115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2281.25</v>
      </c>
      <c r="D369" s="1">
        <f>'PR-RAS'!E374</f>
        <v>5256.25</v>
      </c>
      <c r="E369" s="1">
        <v>0</v>
      </c>
      <c r="F369" s="1">
        <v>0</v>
      </c>
      <c r="G369" s="2">
        <f t="shared" si="8"/>
        <v>4708.1000000000004</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978</v>
      </c>
      <c r="D371" s="1">
        <f>'PR-RAS'!E376</f>
        <v>2951.8</v>
      </c>
      <c r="E371" s="1">
        <v>0</v>
      </c>
      <c r="F371" s="1">
        <v>0</v>
      </c>
      <c r="G371" s="2">
        <f t="shared" si="8"/>
        <v>2546.192</v>
      </c>
      <c r="H371" s="2">
        <f t="shared" si="9"/>
        <v>0.1999999999998181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6088.58</v>
      </c>
      <c r="D378" s="1">
        <f>'PR-RAS'!E383</f>
        <v>4741.7299999999996</v>
      </c>
      <c r="E378" s="1">
        <v>0</v>
      </c>
      <c r="F378" s="1">
        <v>0</v>
      </c>
      <c r="G378" s="2">
        <f t="shared" si="8"/>
        <v>5870.6590799999994</v>
      </c>
      <c r="H378" s="2">
        <f t="shared" si="9"/>
        <v>0.69000000000050932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6088.58</v>
      </c>
      <c r="D379" s="1">
        <f>'PR-RAS'!E384</f>
        <v>4741.7299999999996</v>
      </c>
      <c r="E379" s="1">
        <v>0</v>
      </c>
      <c r="F379" s="1">
        <v>0</v>
      </c>
      <c r="G379" s="2">
        <f t="shared" si="8"/>
        <v>5886.2311199999995</v>
      </c>
      <c r="H379" s="2">
        <f t="shared" si="9"/>
        <v>0.69000000000050932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18579</v>
      </c>
      <c r="D386" s="1">
        <f>'PR-RAS'!E391</f>
        <v>0</v>
      </c>
      <c r="E386" s="1">
        <v>0</v>
      </c>
      <c r="F386" s="1">
        <v>0</v>
      </c>
      <c r="G386" s="2">
        <f t="shared" si="8"/>
        <v>7152.915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18579</v>
      </c>
      <c r="D388" s="1">
        <f>'PR-RAS'!E393</f>
        <v>0</v>
      </c>
      <c r="E388" s="1">
        <v>0</v>
      </c>
      <c r="F388" s="1">
        <v>0</v>
      </c>
      <c r="G388" s="2">
        <f t="shared" si="8"/>
        <v>7190.0730000000003</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6532.04</v>
      </c>
      <c r="D397" s="1">
        <f>'PR-RAS'!E402</f>
        <v>28190</v>
      </c>
      <c r="E397" s="1">
        <v>0</v>
      </c>
      <c r="F397" s="1">
        <v>0</v>
      </c>
      <c r="G397" s="2">
        <f t="shared" si="8"/>
        <v>24913.167840000002</v>
      </c>
      <c r="H397" s="2">
        <f t="shared" si="9"/>
        <v>3.999999999996362E-2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6532.04</v>
      </c>
      <c r="D398" s="1">
        <f>'PR-RAS'!E403</f>
        <v>0</v>
      </c>
      <c r="E398" s="1">
        <v>0</v>
      </c>
      <c r="F398" s="1">
        <v>0</v>
      </c>
      <c r="G398" s="2">
        <f t="shared" si="8"/>
        <v>2593.2198800000001</v>
      </c>
      <c r="H398" s="2">
        <f t="shared" si="9"/>
        <v>3.999999999996362E-2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28190</v>
      </c>
      <c r="E399" s="1">
        <v>0</v>
      </c>
      <c r="F399" s="1">
        <v>0</v>
      </c>
      <c r="G399" s="2">
        <f t="shared" si="8"/>
        <v>22439.24</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274283.99</v>
      </c>
      <c r="D403" s="1">
        <f>'PR-RAS'!E408</f>
        <v>226757.67</v>
      </c>
      <c r="E403" s="1">
        <v>0</v>
      </c>
      <c r="F403" s="1">
        <v>0</v>
      </c>
      <c r="G403" s="2">
        <f t="shared" si="8"/>
        <v>292575.33066000004</v>
      </c>
      <c r="H403" s="2">
        <f t="shared" si="9"/>
        <v>0.33999999999650754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0.01</v>
      </c>
      <c r="D405" s="1">
        <f>'PR-RAS'!E410</f>
        <v>0</v>
      </c>
      <c r="E405" s="1">
        <v>0</v>
      </c>
      <c r="F405" s="1">
        <v>0</v>
      </c>
      <c r="G405" s="2">
        <f t="shared" si="8"/>
        <v>4.0400000000000002E-3</v>
      </c>
      <c r="H405" s="2">
        <f t="shared" si="9"/>
        <v>0.01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1692.63</v>
      </c>
      <c r="D406" s="1">
        <f>'PR-RAS'!E411</f>
        <v>751.46</v>
      </c>
      <c r="E406" s="1">
        <v>0</v>
      </c>
      <c r="F406" s="1">
        <v>0</v>
      </c>
      <c r="G406" s="2">
        <f t="shared" si="8"/>
        <v>1294.1977500000003</v>
      </c>
      <c r="H406" s="2">
        <f t="shared" si="9"/>
        <v>0.82999999999992724</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6189109.4099999992</v>
      </c>
      <c r="D407" s="1">
        <f>'PR-RAS'!E412</f>
        <v>6741229.3000000007</v>
      </c>
      <c r="E407" s="1">
        <v>0</v>
      </c>
      <c r="F407" s="1">
        <v>0</v>
      </c>
      <c r="G407" s="2">
        <f t="shared" si="8"/>
        <v>7986656.6120600011</v>
      </c>
      <c r="H407" s="2">
        <f t="shared" si="9"/>
        <v>0.7099999999627471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6228680.9700000007</v>
      </c>
      <c r="D408" s="1">
        <f>'PR-RAS'!E413</f>
        <v>7092841.1500000004</v>
      </c>
      <c r="E408" s="1">
        <v>0</v>
      </c>
      <c r="F408" s="1">
        <v>0</v>
      </c>
      <c r="G408" s="2">
        <f t="shared" si="8"/>
        <v>8308645.8508900004</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39571.560000001453</v>
      </c>
      <c r="D410" s="1">
        <f>'PR-RAS'!E415</f>
        <v>351611.84999999963</v>
      </c>
      <c r="E410" s="1">
        <v>0</v>
      </c>
      <c r="F410" s="1">
        <v>0</v>
      </c>
      <c r="G410" s="2">
        <f t="shared" si="8"/>
        <v>303803.26134000026</v>
      </c>
      <c r="H410" s="2">
        <f t="shared" si="9"/>
        <v>0.58999999891966581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553148.74</v>
      </c>
      <c r="D411" s="1">
        <f>'PR-RAS'!E416</f>
        <v>513575.82</v>
      </c>
      <c r="E411" s="1">
        <v>0</v>
      </c>
      <c r="F411" s="1">
        <v>0</v>
      </c>
      <c r="G411" s="2">
        <f t="shared" si="8"/>
        <v>647923.15579999995</v>
      </c>
      <c r="H411" s="2">
        <f t="shared" si="9"/>
        <v>0.44000000000232831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110368.25</v>
      </c>
      <c r="D413" s="1">
        <f>'PR-RAS'!E418</f>
        <v>83740.490000000005</v>
      </c>
      <c r="E413" s="1">
        <v>0</v>
      </c>
      <c r="F413" s="1">
        <v>0</v>
      </c>
      <c r="G413" s="2">
        <f t="shared" si="8"/>
        <v>114473.88275999999</v>
      </c>
      <c r="H413" s="2">
        <f t="shared" si="9"/>
        <v>0.74000000000523869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5109.83</v>
      </c>
      <c r="D414" s="1">
        <f>'PR-RAS'!E420</f>
        <v>2500</v>
      </c>
      <c r="E414" s="1">
        <v>0</v>
      </c>
      <c r="F414" s="1">
        <v>0</v>
      </c>
      <c r="G414" s="2">
        <f t="shared" si="8"/>
        <v>4175.3597899999995</v>
      </c>
      <c r="H414" s="2">
        <f t="shared" si="9"/>
        <v>0.17000000000007276</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5109.83</v>
      </c>
      <c r="D415" s="1">
        <f>'PR-RAS'!E421</f>
        <v>2500</v>
      </c>
      <c r="E415" s="1">
        <v>0</v>
      </c>
      <c r="F415" s="1">
        <v>0</v>
      </c>
      <c r="G415" s="2">
        <f t="shared" si="8"/>
        <v>4185.4696199999998</v>
      </c>
      <c r="H415" s="2">
        <f t="shared" si="9"/>
        <v>0.17000000000007276</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5109.83</v>
      </c>
      <c r="D449" s="1">
        <f>'PR-RAS'!E455</f>
        <v>2500</v>
      </c>
      <c r="E449" s="1">
        <v>0</v>
      </c>
      <c r="F449" s="1">
        <v>0</v>
      </c>
      <c r="G449" s="2">
        <f t="shared" si="8"/>
        <v>4529.2038400000001</v>
      </c>
      <c r="H449" s="2">
        <f t="shared" si="9"/>
        <v>0.17000000000007276</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5109.83</v>
      </c>
      <c r="D452" s="1">
        <f>'PR-RAS'!E458</f>
        <v>2500</v>
      </c>
      <c r="E452" s="1">
        <v>0</v>
      </c>
      <c r="F452" s="1">
        <v>0</v>
      </c>
      <c r="G452" s="2">
        <f t="shared" si="8"/>
        <v>4559.5333300000002</v>
      </c>
      <c r="H452" s="2">
        <f t="shared" si="9"/>
        <v>0.17000000000007276</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17500</v>
      </c>
      <c r="D522" s="1">
        <f>'PR-RAS'!E528</f>
        <v>0</v>
      </c>
      <c r="E522" s="1">
        <v>0</v>
      </c>
      <c r="F522" s="1">
        <v>0</v>
      </c>
      <c r="G522" s="2">
        <f t="shared" ref="G522:G809" si="10">(B522/1000)*(C522*1+D522*2)</f>
        <v>9117.5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2500</v>
      </c>
      <c r="D523" s="1">
        <f>'PR-RAS'!E529</f>
        <v>0</v>
      </c>
      <c r="E523" s="1">
        <v>0</v>
      </c>
      <c r="F523" s="1">
        <v>0</v>
      </c>
      <c r="G523" s="2">
        <f t="shared" si="10"/>
        <v>1305</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2500</v>
      </c>
      <c r="D557" s="1">
        <f>'PR-RAS'!E563</f>
        <v>0</v>
      </c>
      <c r="E557" s="1">
        <v>0</v>
      </c>
      <c r="F557" s="1">
        <v>0</v>
      </c>
      <c r="G557" s="2">
        <f t="shared" si="10"/>
        <v>1390.0000000000002</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2500</v>
      </c>
      <c r="D560" s="1">
        <f>'PR-RAS'!E566</f>
        <v>0</v>
      </c>
      <c r="E560" s="1">
        <v>0</v>
      </c>
      <c r="F560" s="1">
        <v>0</v>
      </c>
      <c r="G560" s="2">
        <f t="shared" si="10"/>
        <v>1397.5000000000002</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15000</v>
      </c>
      <c r="D574" s="1">
        <f>'PR-RAS'!E580</f>
        <v>0</v>
      </c>
      <c r="E574" s="1">
        <v>0</v>
      </c>
      <c r="F574" s="1">
        <v>0</v>
      </c>
      <c r="G574" s="2">
        <f t="shared" si="10"/>
        <v>8595</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15000</v>
      </c>
      <c r="D579" s="1">
        <f>'PR-RAS'!E585</f>
        <v>0</v>
      </c>
      <c r="E579" s="1">
        <v>0</v>
      </c>
      <c r="F579" s="1">
        <v>0</v>
      </c>
      <c r="G579" s="2">
        <f t="shared" si="10"/>
        <v>8670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15000</v>
      </c>
      <c r="D580" s="1">
        <f>'PR-RAS'!E586</f>
        <v>0</v>
      </c>
      <c r="E580" s="1">
        <v>0</v>
      </c>
      <c r="F580" s="1">
        <v>0</v>
      </c>
      <c r="G580" s="2">
        <f t="shared" si="10"/>
        <v>8685</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2500</v>
      </c>
      <c r="E629" s="1">
        <v>0</v>
      </c>
      <c r="F629" s="1">
        <v>0</v>
      </c>
      <c r="G629" s="2">
        <f t="shared" si="10"/>
        <v>3140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12390.17</v>
      </c>
      <c r="D630" s="1">
        <f>'PR-RAS'!E636</f>
        <v>0</v>
      </c>
      <c r="E630" s="1">
        <v>0</v>
      </c>
      <c r="F630" s="1">
        <v>0</v>
      </c>
      <c r="G630" s="2">
        <f t="shared" si="10"/>
        <v>7793.4169300000003</v>
      </c>
      <c r="H630" s="2">
        <f t="shared" si="11"/>
        <v>0.17000000000007276</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1944.43</v>
      </c>
      <c r="D632" s="1">
        <f>'PR-RAS'!E638</f>
        <v>14334.6</v>
      </c>
      <c r="E632" s="1">
        <v>0</v>
      </c>
      <c r="F632" s="1">
        <v>0</v>
      </c>
      <c r="G632" s="2">
        <f t="shared" si="10"/>
        <v>19317.200530000002</v>
      </c>
      <c r="H632" s="2">
        <f t="shared" si="11"/>
        <v>0.82999999999969987</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6194219.2399999993</v>
      </c>
      <c r="D633" s="1">
        <f>'PR-RAS'!E639</f>
        <v>6743729.3000000007</v>
      </c>
      <c r="E633" s="1">
        <v>0</v>
      </c>
      <c r="F633" s="1">
        <v>0</v>
      </c>
      <c r="G633" s="2">
        <f t="shared" si="10"/>
        <v>12438820.394880001</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6246180.9700000007</v>
      </c>
      <c r="D634" s="1">
        <f>'PR-RAS'!E640</f>
        <v>7092841.1500000004</v>
      </c>
      <c r="E634" s="1">
        <v>0</v>
      </c>
      <c r="F634" s="1">
        <v>0</v>
      </c>
      <c r="G634" s="2">
        <f t="shared" si="10"/>
        <v>12933369.449910002</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51961.730000001378</v>
      </c>
      <c r="D636" s="1">
        <f>'PR-RAS'!E642</f>
        <v>349111.84999999963</v>
      </c>
      <c r="E636" s="1">
        <v>0</v>
      </c>
      <c r="F636" s="1">
        <v>0</v>
      </c>
      <c r="G636" s="2">
        <f t="shared" si="10"/>
        <v>476367.7480500004</v>
      </c>
      <c r="H636" s="2">
        <f t="shared" si="11"/>
        <v>0.41999999899417162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551204.30999999994</v>
      </c>
      <c r="D637" s="1">
        <f>'PR-RAS'!E643</f>
        <v>499241.22000000003</v>
      </c>
      <c r="E637" s="1">
        <v>0</v>
      </c>
      <c r="F637" s="1">
        <v>0</v>
      </c>
      <c r="G637" s="2">
        <f t="shared" si="10"/>
        <v>985600.77300000004</v>
      </c>
      <c r="H637" s="2">
        <f t="shared" si="11"/>
        <v>0.52999999996973202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499242.57999999856</v>
      </c>
      <c r="D639" s="1">
        <f>'PR-RAS'!E645</f>
        <v>150129.3700000004</v>
      </c>
      <c r="E639" s="1">
        <v>0</v>
      </c>
      <c r="F639" s="1">
        <v>0</v>
      </c>
      <c r="G639" s="2">
        <f t="shared" si="10"/>
        <v>510081.84215999959</v>
      </c>
      <c r="H639" s="2">
        <f t="shared" si="11"/>
        <v>0.79000000184169039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290290.71999999997</v>
      </c>
      <c r="D641" s="1">
        <f>'PR-RAS'!E647</f>
        <v>350370.08</v>
      </c>
      <c r="E641" s="1">
        <v>0</v>
      </c>
      <c r="F641" s="1">
        <v>0</v>
      </c>
      <c r="G641" s="2">
        <f t="shared" si="10"/>
        <v>634259.76320000004</v>
      </c>
      <c r="H641" s="2">
        <f t="shared" si="11"/>
        <v>0.36000000004423782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1446948.03</v>
      </c>
      <c r="D642" s="1">
        <f>'PR-RAS'!E649</f>
        <v>1393909.26</v>
      </c>
      <c r="E642" s="1">
        <v>0</v>
      </c>
      <c r="F642" s="1">
        <v>0</v>
      </c>
      <c r="G642" s="2">
        <f t="shared" si="10"/>
        <v>2714485.35855</v>
      </c>
      <c r="H642" s="2">
        <f t="shared" si="11"/>
        <v>0.2900000000372529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4499347.67</v>
      </c>
      <c r="D643" s="1">
        <f>'PR-RAS'!E650</f>
        <v>3396540.76</v>
      </c>
      <c r="E643" s="1">
        <v>0</v>
      </c>
      <c r="F643" s="1">
        <v>0</v>
      </c>
      <c r="G643" s="2">
        <f t="shared" si="10"/>
        <v>7249739.5399799999</v>
      </c>
      <c r="H643" s="2">
        <f t="shared" si="11"/>
        <v>0.57000000029802322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4552386.4400000004</v>
      </c>
      <c r="D644" s="1">
        <f>'PR-RAS'!E651</f>
        <v>3814631.71</v>
      </c>
      <c r="E644" s="1">
        <v>0</v>
      </c>
      <c r="F644" s="1">
        <v>0</v>
      </c>
      <c r="G644" s="2">
        <f t="shared" si="10"/>
        <v>7832800.8599800002</v>
      </c>
      <c r="H644" s="2">
        <f t="shared" si="11"/>
        <v>0.73000000044703484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1393909.2599999998</v>
      </c>
      <c r="D645" s="1">
        <f>'PR-RAS'!E652</f>
        <v>975818.30999999959</v>
      </c>
      <c r="E645" s="1">
        <v>0</v>
      </c>
      <c r="F645" s="1">
        <v>0</v>
      </c>
      <c r="G645" s="2">
        <f t="shared" si="10"/>
        <v>2154531.5467199995</v>
      </c>
      <c r="H645" s="2">
        <f t="shared" si="11"/>
        <v>0.56999999936670065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112</v>
      </c>
      <c r="D647" s="1">
        <f>'PR-RAS'!E654</f>
        <v>110</v>
      </c>
      <c r="E647" s="1">
        <v>0</v>
      </c>
      <c r="F647" s="1">
        <v>0</v>
      </c>
      <c r="G647" s="2">
        <f t="shared" si="10"/>
        <v>214.47200000000001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95</v>
      </c>
      <c r="D649" s="1">
        <f>'PR-RAS'!E656</f>
        <v>96</v>
      </c>
      <c r="E649" s="1">
        <v>0</v>
      </c>
      <c r="F649" s="1">
        <v>0</v>
      </c>
      <c r="G649" s="2">
        <f t="shared" si="10"/>
        <v>185.976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500</v>
      </c>
      <c r="D669" s="1">
        <f>'PR-RAS'!E676</f>
        <v>0</v>
      </c>
      <c r="E669" s="1">
        <v>0</v>
      </c>
      <c r="F669" s="1">
        <v>0</v>
      </c>
      <c r="G669" s="2">
        <f t="shared" si="10"/>
        <v>334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718088.08</v>
      </c>
      <c r="D703" s="1">
        <f>'PR-RAS'!E710</f>
        <v>671833.47</v>
      </c>
      <c r="E703" s="1">
        <v>0</v>
      </c>
      <c r="F703" s="1">
        <v>0</v>
      </c>
      <c r="G703" s="2">
        <f t="shared" si="10"/>
        <v>1447352.0240399998</v>
      </c>
      <c r="H703" s="2">
        <f t="shared" si="11"/>
        <v>0.54999999993015081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3527.98</v>
      </c>
      <c r="D705" s="1">
        <f>'PR-RAS'!E712</f>
        <v>1117.04</v>
      </c>
      <c r="E705" s="1">
        <v>0</v>
      </c>
      <c r="F705" s="1">
        <v>0</v>
      </c>
      <c r="G705" s="2">
        <f t="shared" si="10"/>
        <v>4056.4902399999996</v>
      </c>
      <c r="H705" s="2">
        <f t="shared" si="11"/>
        <v>5.999999999994543E-2</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17357.72</v>
      </c>
      <c r="D709" s="1">
        <f>'PR-RAS'!E716</f>
        <v>9247.06</v>
      </c>
      <c r="E709" s="1">
        <v>0</v>
      </c>
      <c r="F709" s="1">
        <v>0</v>
      </c>
      <c r="G709" s="2">
        <f t="shared" si="10"/>
        <v>25383.102719999995</v>
      </c>
      <c r="H709" s="2">
        <f t="shared" si="11"/>
        <v>0.33999999999832653</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3411.31</v>
      </c>
      <c r="D710" s="1">
        <f>'PR-RAS'!E717</f>
        <v>2195.0500000000002</v>
      </c>
      <c r="E710" s="1">
        <v>0</v>
      </c>
      <c r="F710" s="1">
        <v>0</v>
      </c>
      <c r="G710" s="2">
        <f t="shared" si="10"/>
        <v>5531.1996899999995</v>
      </c>
      <c r="H710" s="2">
        <f t="shared" si="11"/>
        <v>0.36000000000012733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66312.23</v>
      </c>
      <c r="D711" s="1">
        <f>'PR-RAS'!E718</f>
        <v>62999.29</v>
      </c>
      <c r="E711" s="1">
        <v>0</v>
      </c>
      <c r="F711" s="1">
        <v>0</v>
      </c>
      <c r="G711" s="2">
        <f t="shared" si="10"/>
        <v>136540.67509999999</v>
      </c>
      <c r="H711" s="2">
        <f t="shared" si="11"/>
        <v>0.51999999999679858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6810.15</v>
      </c>
      <c r="D713" s="1">
        <f>'PR-RAS'!E720</f>
        <v>8228.61</v>
      </c>
      <c r="E713" s="1">
        <v>0</v>
      </c>
      <c r="F713" s="1">
        <v>0</v>
      </c>
      <c r="G713" s="2">
        <f t="shared" si="10"/>
        <v>16566.367440000002</v>
      </c>
      <c r="H713" s="2">
        <f t="shared" si="11"/>
        <v>0.53999999999905413</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359047.19</v>
      </c>
      <c r="D714" s="1">
        <f>'PR-RAS'!E721</f>
        <v>295690.96999999997</v>
      </c>
      <c r="E714" s="1">
        <v>0</v>
      </c>
      <c r="F714" s="1">
        <v>0</v>
      </c>
      <c r="G714" s="2">
        <f t="shared" si="10"/>
        <v>677655.96968999994</v>
      </c>
      <c r="H714" s="2">
        <f t="shared" si="11"/>
        <v>0.22000000003026798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111852.82</v>
      </c>
      <c r="D715" s="1">
        <f>'PR-RAS'!E722</f>
        <v>99447.15</v>
      </c>
      <c r="E715" s="1">
        <v>0</v>
      </c>
      <c r="F715" s="1">
        <v>0</v>
      </c>
      <c r="G715" s="2">
        <f t="shared" si="10"/>
        <v>221873.44368</v>
      </c>
      <c r="H715" s="2">
        <f t="shared" si="11"/>
        <v>0.32999999998719431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23052.38</v>
      </c>
      <c r="D716" s="1">
        <f>'PR-RAS'!E723</f>
        <v>23894.5</v>
      </c>
      <c r="E716" s="1">
        <v>0</v>
      </c>
      <c r="F716" s="1">
        <v>0</v>
      </c>
      <c r="G716" s="2">
        <f t="shared" si="10"/>
        <v>50651.5867</v>
      </c>
      <c r="H716" s="2">
        <f t="shared" si="11"/>
        <v>0.88000000000101863</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11495.86</v>
      </c>
      <c r="E783" s="1">
        <v>0</v>
      </c>
      <c r="F783" s="1">
        <v>0</v>
      </c>
      <c r="G783" s="2">
        <f t="shared" si="10"/>
        <v>17979.52504</v>
      </c>
      <c r="H783" s="2">
        <f t="shared" si="11"/>
        <v>0.13999999999941792</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1139.82</v>
      </c>
      <c r="D812" s="1">
        <f>'PR-RAS'!E819</f>
        <v>4571.93</v>
      </c>
      <c r="E812" s="1">
        <v>0</v>
      </c>
      <c r="F812" s="1">
        <v>0</v>
      </c>
      <c r="G812" s="2">
        <f t="shared" si="18"/>
        <v>8340.0644800000009</v>
      </c>
      <c r="H812" s="2">
        <f t="shared" si="19"/>
        <v>0.24999999999977263</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4540755.03</v>
      </c>
      <c r="D984" s="6">
        <f>BILANCA!E6</f>
        <v>3923555.49</v>
      </c>
      <c r="E984" s="6">
        <v>0</v>
      </c>
      <c r="F984" s="6">
        <v>0</v>
      </c>
      <c r="G984" s="7">
        <f t="shared" ref="G984:G1241" si="22">B984/1000*C984+B984/500*D984</f>
        <v>12387.866010000002</v>
      </c>
      <c r="H984" s="7">
        <f t="shared" si="19"/>
        <v>0.52000000048428774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2693779.14</v>
      </c>
      <c r="D985" s="1">
        <f>BILANCA!E7</f>
        <v>2482674.87</v>
      </c>
      <c r="E985" s="1">
        <v>0</v>
      </c>
      <c r="F985" s="1">
        <v>0</v>
      </c>
      <c r="G985" s="2">
        <f t="shared" si="22"/>
        <v>15318.25776</v>
      </c>
      <c r="H985" s="2">
        <f t="shared" si="19"/>
        <v>0.27000000001862645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593523.36</v>
      </c>
      <c r="D986" s="1">
        <f>BILANCA!E8</f>
        <v>554680.94999999995</v>
      </c>
      <c r="E986" s="1">
        <v>0</v>
      </c>
      <c r="F986" s="1">
        <v>0</v>
      </c>
      <c r="G986" s="2">
        <f t="shared" si="22"/>
        <v>5108.6557799999991</v>
      </c>
      <c r="H986" s="2">
        <f t="shared" si="19"/>
        <v>0.41000000003259629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765826.82</v>
      </c>
      <c r="D988" s="1">
        <f>BILANCA!E10</f>
        <v>770326.82</v>
      </c>
      <c r="E988" s="1">
        <v>0</v>
      </c>
      <c r="F988" s="1">
        <v>0</v>
      </c>
      <c r="G988" s="2">
        <f t="shared" si="22"/>
        <v>11532.4023</v>
      </c>
      <c r="H988" s="2">
        <f t="shared" si="19"/>
        <v>0.36000000010244548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172303.46</v>
      </c>
      <c r="D989" s="1">
        <f>BILANCA!E11</f>
        <v>215645.87</v>
      </c>
      <c r="E989" s="1">
        <v>0</v>
      </c>
      <c r="F989" s="1">
        <v>0</v>
      </c>
      <c r="G989" s="2">
        <f t="shared" si="22"/>
        <v>3621.5711999999999</v>
      </c>
      <c r="H989" s="2">
        <f t="shared" si="19"/>
        <v>0.58999999999650754</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2075536.1600000001</v>
      </c>
      <c r="D990" s="1">
        <f>BILANCA!E12</f>
        <v>1903274.3</v>
      </c>
      <c r="E990" s="1">
        <v>0</v>
      </c>
      <c r="F990" s="1">
        <v>0</v>
      </c>
      <c r="G990" s="2">
        <f t="shared" si="22"/>
        <v>41174.59332</v>
      </c>
      <c r="H990" s="2">
        <f t="shared" si="19"/>
        <v>0.46000000019557774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1020393.28</v>
      </c>
      <c r="D991" s="1">
        <f>BILANCA!E13</f>
        <v>991770.28</v>
      </c>
      <c r="E991" s="1">
        <v>0</v>
      </c>
      <c r="F991" s="1">
        <v>0</v>
      </c>
      <c r="G991" s="2">
        <f t="shared" si="22"/>
        <v>24031.470720000001</v>
      </c>
      <c r="H991" s="2">
        <f t="shared" si="19"/>
        <v>0.56000000005587935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2488413.46</v>
      </c>
      <c r="D993" s="1">
        <f>BILANCA!E15</f>
        <v>2488413.46</v>
      </c>
      <c r="E993" s="1">
        <v>0</v>
      </c>
      <c r="F993" s="1">
        <v>0</v>
      </c>
      <c r="G993" s="2">
        <f t="shared" si="22"/>
        <v>74652.4038</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1468020.18</v>
      </c>
      <c r="D996" s="1">
        <f>BILANCA!E18</f>
        <v>1496643.18</v>
      </c>
      <c r="E996" s="1">
        <v>0</v>
      </c>
      <c r="F996" s="1">
        <v>0</v>
      </c>
      <c r="G996" s="2">
        <f t="shared" si="22"/>
        <v>57996.985019999993</v>
      </c>
      <c r="H996" s="2">
        <f t="shared" si="19"/>
        <v>0.35999999986961484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586099.43000000017</v>
      </c>
      <c r="D997" s="1">
        <f>BILANCA!E19</f>
        <v>474957.41999999993</v>
      </c>
      <c r="E997" s="1">
        <v>0</v>
      </c>
      <c r="F997" s="1">
        <v>0</v>
      </c>
      <c r="G997" s="2">
        <f t="shared" si="22"/>
        <v>21504.199780000003</v>
      </c>
      <c r="H997" s="2">
        <f t="shared" si="19"/>
        <v>0.85000000009313226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3010958.5</v>
      </c>
      <c r="D998" s="1">
        <f>BILANCA!E20</f>
        <v>3113769.79</v>
      </c>
      <c r="E998" s="1">
        <v>0</v>
      </c>
      <c r="F998" s="1">
        <v>0</v>
      </c>
      <c r="G998" s="2">
        <f t="shared" si="22"/>
        <v>138577.4712</v>
      </c>
      <c r="H998" s="2">
        <f t="shared" si="19"/>
        <v>0.7099999999627471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31277.279999999999</v>
      </c>
      <c r="D999" s="1">
        <f>BILANCA!E21</f>
        <v>31426.33</v>
      </c>
      <c r="E999" s="1">
        <v>0</v>
      </c>
      <c r="F999" s="1">
        <v>0</v>
      </c>
      <c r="G999" s="2">
        <f t="shared" si="22"/>
        <v>1506.0790400000001</v>
      </c>
      <c r="H999" s="2">
        <f t="shared" si="19"/>
        <v>0.61000000000058208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386747.15</v>
      </c>
      <c r="D1000" s="1">
        <f>BILANCA!E22</f>
        <v>391363.65</v>
      </c>
      <c r="E1000" s="1">
        <v>0</v>
      </c>
      <c r="F1000" s="1">
        <v>0</v>
      </c>
      <c r="G1000" s="2">
        <f t="shared" si="22"/>
        <v>19881.065650000004</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1110679.99</v>
      </c>
      <c r="D1001" s="1">
        <f>BILANCA!E23</f>
        <v>1184550.45</v>
      </c>
      <c r="E1001" s="1">
        <v>0</v>
      </c>
      <c r="F1001" s="1">
        <v>0</v>
      </c>
      <c r="G1001" s="2">
        <f t="shared" si="22"/>
        <v>62636.056019999989</v>
      </c>
      <c r="H1001" s="2">
        <f t="shared" si="19"/>
        <v>0.4599999999627471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121178.67</v>
      </c>
      <c r="D1002" s="1">
        <f>BILANCA!E24</f>
        <v>154624.92000000001</v>
      </c>
      <c r="E1002" s="1">
        <v>0</v>
      </c>
      <c r="F1002" s="1">
        <v>0</v>
      </c>
      <c r="G1002" s="2">
        <f t="shared" si="22"/>
        <v>8178.1416900000004</v>
      </c>
      <c r="H1002" s="2">
        <f t="shared" si="19"/>
        <v>0.40999999998894054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60041.62</v>
      </c>
      <c r="D1004" s="1">
        <f>BILANCA!E26</f>
        <v>62993.42</v>
      </c>
      <c r="E1004" s="1">
        <v>0</v>
      </c>
      <c r="F1004" s="1">
        <v>0</v>
      </c>
      <c r="G1004" s="2">
        <f t="shared" si="22"/>
        <v>3906.5976600000004</v>
      </c>
      <c r="H1004" s="2">
        <f t="shared" si="19"/>
        <v>0.79999999999563443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4134783.78</v>
      </c>
      <c r="D1006" s="1">
        <f>BILANCA!E28</f>
        <v>4463771.1399999997</v>
      </c>
      <c r="E1006" s="1">
        <v>0</v>
      </c>
      <c r="F1006" s="1">
        <v>0</v>
      </c>
      <c r="G1006" s="2">
        <f t="shared" si="22"/>
        <v>300433.49937999999</v>
      </c>
      <c r="H1006" s="2">
        <f t="shared" si="19"/>
        <v>0.35999999986961484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15351.609999999986</v>
      </c>
      <c r="D1007" s="1">
        <f>BILANCA!E29</f>
        <v>9778.4499999999971</v>
      </c>
      <c r="E1007" s="1">
        <v>0</v>
      </c>
      <c r="F1007" s="1">
        <v>0</v>
      </c>
      <c r="G1007" s="2">
        <f t="shared" si="22"/>
        <v>837.80423999999948</v>
      </c>
      <c r="H1007" s="2">
        <f t="shared" si="19"/>
        <v>0.84000000001105946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26411.84</v>
      </c>
      <c r="D1008" s="1">
        <f>BILANCA!E30</f>
        <v>26411.84</v>
      </c>
      <c r="E1008" s="1">
        <v>0</v>
      </c>
      <c r="F1008" s="1">
        <v>0</v>
      </c>
      <c r="G1008" s="2">
        <f t="shared" si="22"/>
        <v>1980.8880000000001</v>
      </c>
      <c r="H1008" s="2">
        <f t="shared" si="19"/>
        <v>0.31999999999970896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66488.479999999996</v>
      </c>
      <c r="D1010" s="1">
        <f>BILANCA!E32</f>
        <v>66488.479999999996</v>
      </c>
      <c r="E1010" s="1">
        <v>0</v>
      </c>
      <c r="F1010" s="1">
        <v>0</v>
      </c>
      <c r="G1010" s="2">
        <f t="shared" si="22"/>
        <v>5385.5668800000003</v>
      </c>
      <c r="H1010" s="2">
        <f t="shared" si="19"/>
        <v>0.95999999999185093</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77548.710000000006</v>
      </c>
      <c r="D1012" s="1">
        <f>BILANCA!E34</f>
        <v>83121.87</v>
      </c>
      <c r="E1012" s="1">
        <v>0</v>
      </c>
      <c r="F1012" s="1">
        <v>0</v>
      </c>
      <c r="G1012" s="2">
        <f t="shared" si="22"/>
        <v>7069.9810500000003</v>
      </c>
      <c r="H1012" s="2">
        <f t="shared" si="19"/>
        <v>0.41999999999825377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310942.7</v>
      </c>
      <c r="D1013" s="1">
        <f>BILANCA!E35</f>
        <v>304598.81000000006</v>
      </c>
      <c r="E1013" s="1">
        <v>0</v>
      </c>
      <c r="F1013" s="1">
        <v>0</v>
      </c>
      <c r="G1013" s="2">
        <f t="shared" si="22"/>
        <v>27604.209600000002</v>
      </c>
      <c r="H1013" s="2">
        <f t="shared" si="19"/>
        <v>0.48999999993247911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299792.78999999998</v>
      </c>
      <c r="D1014" s="1">
        <f>BILANCA!E36</f>
        <v>299768.90000000002</v>
      </c>
      <c r="E1014" s="1">
        <v>0</v>
      </c>
      <c r="F1014" s="1">
        <v>0</v>
      </c>
      <c r="G1014" s="2">
        <f t="shared" si="22"/>
        <v>27879.24829</v>
      </c>
      <c r="H1014" s="2">
        <f t="shared" si="19"/>
        <v>0.30999999999767169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2646.57</v>
      </c>
      <c r="D1015" s="1">
        <f>BILANCA!E37</f>
        <v>2646.57</v>
      </c>
      <c r="E1015" s="1">
        <v>0</v>
      </c>
      <c r="F1015" s="1">
        <v>0</v>
      </c>
      <c r="G1015" s="2">
        <f t="shared" si="22"/>
        <v>254.07071999999999</v>
      </c>
      <c r="H1015" s="2">
        <f t="shared" si="19"/>
        <v>0.85999999999967258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8503.34</v>
      </c>
      <c r="D1017" s="1">
        <f>BILANCA!E39</f>
        <v>8503.34</v>
      </c>
      <c r="E1017" s="1">
        <v>0</v>
      </c>
      <c r="F1017" s="1">
        <v>0</v>
      </c>
      <c r="G1017" s="2">
        <f t="shared" si="22"/>
        <v>867.34068000000002</v>
      </c>
      <c r="H1017" s="2">
        <f t="shared" si="19"/>
        <v>0.68000000000029104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6320</v>
      </c>
      <c r="E1018" s="1">
        <v>0</v>
      </c>
      <c r="F1018" s="1">
        <v>0</v>
      </c>
      <c r="G1018" s="2">
        <f t="shared" si="22"/>
        <v>442.40000000000003</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142749.13999999998</v>
      </c>
      <c r="D1023" s="1">
        <f>BILANCA!E45</f>
        <v>122169.34</v>
      </c>
      <c r="E1023" s="1">
        <v>0</v>
      </c>
      <c r="F1023" s="1">
        <v>0</v>
      </c>
      <c r="G1023" s="2">
        <f t="shared" si="22"/>
        <v>15483.512799999999</v>
      </c>
      <c r="H1023" s="2">
        <f t="shared" si="19"/>
        <v>0.47999999998137355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294426.27</v>
      </c>
      <c r="D1025" s="1">
        <f>BILANCA!E47</f>
        <v>294426.27</v>
      </c>
      <c r="E1025" s="1">
        <v>0</v>
      </c>
      <c r="F1025" s="1">
        <v>0</v>
      </c>
      <c r="G1025" s="2">
        <f t="shared" si="22"/>
        <v>37097.710019999999</v>
      </c>
      <c r="H1025" s="2">
        <f t="shared" si="19"/>
        <v>0.5400000000372529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11646.42</v>
      </c>
      <c r="D1026" s="1">
        <f>BILANCA!E48</f>
        <v>11646.42</v>
      </c>
      <c r="E1026" s="1">
        <v>0</v>
      </c>
      <c r="F1026" s="1">
        <v>0</v>
      </c>
      <c r="G1026" s="2">
        <f t="shared" si="22"/>
        <v>1502.3881799999999</v>
      </c>
      <c r="H1026" s="2">
        <f t="shared" si="19"/>
        <v>0.84000000000014552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18371.990000000002</v>
      </c>
      <c r="D1027" s="1">
        <f>BILANCA!E49</f>
        <v>18371.990000000002</v>
      </c>
      <c r="E1027" s="1">
        <v>0</v>
      </c>
      <c r="F1027" s="1">
        <v>0</v>
      </c>
      <c r="G1027" s="2">
        <f t="shared" si="22"/>
        <v>2425.10268</v>
      </c>
      <c r="H1027" s="2">
        <f t="shared" si="19"/>
        <v>1.9999999996798579E-2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181695.54</v>
      </c>
      <c r="D1028" s="1">
        <f>BILANCA!E50</f>
        <v>202275.34</v>
      </c>
      <c r="E1028" s="1">
        <v>0</v>
      </c>
      <c r="F1028" s="1">
        <v>0</v>
      </c>
      <c r="G1028" s="2">
        <f t="shared" si="22"/>
        <v>26381.079899999997</v>
      </c>
      <c r="H1028" s="2">
        <f t="shared" si="19"/>
        <v>0.79999999998835847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449.74</v>
      </c>
      <c r="D1031" s="1">
        <f>BILANCA!E53</f>
        <v>449.74</v>
      </c>
      <c r="E1031" s="1">
        <v>0</v>
      </c>
      <c r="F1031" s="1">
        <v>0</v>
      </c>
      <c r="G1031" s="2">
        <f t="shared" si="22"/>
        <v>64.762560000000008</v>
      </c>
      <c r="H1031" s="2">
        <f t="shared" si="19"/>
        <v>0.51999999999998181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449.74</v>
      </c>
      <c r="D1033" s="1">
        <f>BILANCA!E55</f>
        <v>449.74</v>
      </c>
      <c r="E1033" s="1">
        <v>0</v>
      </c>
      <c r="F1033" s="1">
        <v>0</v>
      </c>
      <c r="G1033" s="2">
        <f t="shared" si="22"/>
        <v>67.461000000000013</v>
      </c>
      <c r="H1033" s="2">
        <f t="shared" si="19"/>
        <v>0.51999999999998181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24719.62</v>
      </c>
      <c r="D1034" s="1">
        <f>BILANCA!E56</f>
        <v>24719.62</v>
      </c>
      <c r="E1034" s="1">
        <v>0</v>
      </c>
      <c r="F1034" s="1">
        <v>0</v>
      </c>
      <c r="G1034" s="2">
        <f t="shared" si="22"/>
        <v>3782.1018599999998</v>
      </c>
      <c r="H1034" s="2">
        <f t="shared" si="19"/>
        <v>0.76000000000203727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24719.62</v>
      </c>
      <c r="D1035" s="1">
        <f>BILANCA!E57</f>
        <v>24719.62</v>
      </c>
      <c r="E1035" s="1">
        <v>0</v>
      </c>
      <c r="F1035" s="1">
        <v>0</v>
      </c>
      <c r="G1035" s="2">
        <f t="shared" si="22"/>
        <v>3856.2607199999998</v>
      </c>
      <c r="H1035" s="2">
        <f t="shared" si="19"/>
        <v>0.76000000000203727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1846975.89</v>
      </c>
      <c r="D1046" s="1">
        <f>BILANCA!E68</f>
        <v>1440880.62</v>
      </c>
      <c r="E1046" s="1">
        <v>0</v>
      </c>
      <c r="F1046" s="1">
        <v>0</v>
      </c>
      <c r="G1046" s="2">
        <f t="shared" si="22"/>
        <v>297910.43919</v>
      </c>
      <c r="H1046" s="2">
        <f t="shared" si="19"/>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1393909.26</v>
      </c>
      <c r="D1047" s="1">
        <f>BILANCA!E69</f>
        <v>975818.31</v>
      </c>
      <c r="E1047" s="1">
        <v>0</v>
      </c>
      <c r="F1047" s="1">
        <v>0</v>
      </c>
      <c r="G1047" s="2">
        <f t="shared" si="22"/>
        <v>214114.93632000004</v>
      </c>
      <c r="H1047" s="2">
        <f t="shared" si="19"/>
        <v>0.57000000006519258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1393835.21</v>
      </c>
      <c r="D1048" s="1">
        <f>BILANCA!E70</f>
        <v>975538.43</v>
      </c>
      <c r="E1048" s="1">
        <v>0</v>
      </c>
      <c r="F1048" s="1">
        <v>0</v>
      </c>
      <c r="G1048" s="2">
        <f t="shared" si="22"/>
        <v>217419.28455000001</v>
      </c>
      <c r="H1048" s="2">
        <f t="shared" si="19"/>
        <v>0.64000000001396984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1393835.21</v>
      </c>
      <c r="D1050" s="1">
        <f>BILANCA!E72</f>
        <v>975538.43</v>
      </c>
      <c r="E1050" s="1">
        <v>0</v>
      </c>
      <c r="F1050" s="1">
        <v>0</v>
      </c>
      <c r="G1050" s="2">
        <f t="shared" si="22"/>
        <v>224109.10869000002</v>
      </c>
      <c r="H1050" s="2">
        <f t="shared" si="19"/>
        <v>0.64000000001396984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74.05</v>
      </c>
      <c r="D1054" s="1">
        <f>BILANCA!E76</f>
        <v>279.88</v>
      </c>
      <c r="E1054" s="1">
        <v>0</v>
      </c>
      <c r="F1054" s="1">
        <v>0</v>
      </c>
      <c r="G1054" s="2">
        <f t="shared" si="22"/>
        <v>45.000509999999998</v>
      </c>
      <c r="H1054" s="2">
        <f t="shared" si="19"/>
        <v>0.17000000000000171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19819.68</v>
      </c>
      <c r="D1056" s="1">
        <f>BILANCA!E78</f>
        <v>679.43</v>
      </c>
      <c r="E1056" s="1">
        <v>0</v>
      </c>
      <c r="F1056" s="1">
        <v>0</v>
      </c>
      <c r="G1056" s="2">
        <f t="shared" si="22"/>
        <v>1546.03342</v>
      </c>
      <c r="H1056" s="2">
        <f t="shared" si="19"/>
        <v>0.74999999999965894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2500</v>
      </c>
      <c r="D1060" s="1">
        <f>BILANCA!E82</f>
        <v>0</v>
      </c>
      <c r="E1060" s="1">
        <v>0</v>
      </c>
      <c r="F1060" s="1">
        <v>0</v>
      </c>
      <c r="G1060" s="2">
        <f t="shared" si="22"/>
        <v>192.5</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439.03</v>
      </c>
      <c r="D1061" s="1">
        <f>BILANCA!E83</f>
        <v>0</v>
      </c>
      <c r="E1061" s="1">
        <v>0</v>
      </c>
      <c r="F1061" s="1">
        <v>0</v>
      </c>
      <c r="G1061" s="2">
        <f t="shared" si="22"/>
        <v>34.244340000000001</v>
      </c>
      <c r="H1061" s="2">
        <f t="shared" si="19"/>
        <v>2.9999999999972715E-2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16880.650000000001</v>
      </c>
      <c r="D1064" s="1">
        <f>BILANCA!E86</f>
        <v>679.43</v>
      </c>
      <c r="E1064" s="1">
        <v>0</v>
      </c>
      <c r="F1064" s="1">
        <v>0</v>
      </c>
      <c r="G1064" s="2">
        <f t="shared" si="22"/>
        <v>1477.40031</v>
      </c>
      <c r="H1064" s="2">
        <f t="shared" si="19"/>
        <v>0.77999999999849479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15000</v>
      </c>
      <c r="D1112" s="1">
        <f>BILANCA!E134</f>
        <v>15000</v>
      </c>
      <c r="E1112" s="1">
        <v>0</v>
      </c>
      <c r="F1112" s="1">
        <v>0</v>
      </c>
      <c r="G1112" s="2">
        <f t="shared" si="22"/>
        <v>5805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15000</v>
      </c>
      <c r="D1113" s="1">
        <f>BILANCA!E135</f>
        <v>15000</v>
      </c>
      <c r="E1113" s="1">
        <v>0</v>
      </c>
      <c r="F1113" s="1">
        <v>0</v>
      </c>
      <c r="G1113" s="2">
        <f t="shared" si="22"/>
        <v>5850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15000</v>
      </c>
      <c r="D1117" s="1">
        <f>BILANCA!E139</f>
        <v>15000</v>
      </c>
      <c r="E1117" s="1">
        <v>0</v>
      </c>
      <c r="F1117" s="1">
        <v>0</v>
      </c>
      <c r="G1117" s="2">
        <f t="shared" si="22"/>
        <v>6030.0000000000009</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126263.60999999999</v>
      </c>
      <c r="D1124" s="1">
        <f>BILANCA!E146</f>
        <v>98261.349999999991</v>
      </c>
      <c r="E1124" s="1">
        <v>0</v>
      </c>
      <c r="F1124" s="1">
        <v>0</v>
      </c>
      <c r="G1124" s="2">
        <f t="shared" si="22"/>
        <v>45512.869709999992</v>
      </c>
      <c r="H1124" s="2">
        <f t="shared" si="23"/>
        <v>0.74000000000523869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5829.68</v>
      </c>
      <c r="D1137" s="1">
        <f>BILANCA!E159</f>
        <v>4637.26</v>
      </c>
      <c r="E1137" s="1">
        <v>0</v>
      </c>
      <c r="F1137" s="1">
        <v>0</v>
      </c>
      <c r="G1137" s="2">
        <f t="shared" si="22"/>
        <v>2326.0468000000001</v>
      </c>
      <c r="H1137" s="2">
        <f t="shared" si="23"/>
        <v>0.57999999999992724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120656.5</v>
      </c>
      <c r="D1138" s="1">
        <f>BILANCA!E160</f>
        <v>94276.160000000003</v>
      </c>
      <c r="E1138" s="1">
        <v>0</v>
      </c>
      <c r="F1138" s="1">
        <v>0</v>
      </c>
      <c r="G1138" s="2">
        <f t="shared" si="22"/>
        <v>47927.367100000003</v>
      </c>
      <c r="H1138" s="2">
        <f t="shared" si="23"/>
        <v>0.66000000000349246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222.57</v>
      </c>
      <c r="D1141" s="1">
        <f>BILANCA!E163</f>
        <v>652.07000000000005</v>
      </c>
      <c r="E1141" s="1">
        <v>0</v>
      </c>
      <c r="F1141" s="1">
        <v>0</v>
      </c>
      <c r="G1141" s="2">
        <f t="shared" si="22"/>
        <v>241.22018000000003</v>
      </c>
      <c r="H1141" s="2">
        <f t="shared" si="23"/>
        <v>0.50000000000005684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1692.62</v>
      </c>
      <c r="D1142" s="1">
        <f>BILANCA!E164</f>
        <v>751.45</v>
      </c>
      <c r="E1142" s="1">
        <v>0</v>
      </c>
      <c r="F1142" s="1">
        <v>0</v>
      </c>
      <c r="G1142" s="2">
        <f t="shared" si="22"/>
        <v>508.08767999999998</v>
      </c>
      <c r="H1142" s="2">
        <f t="shared" si="23"/>
        <v>0.83000000000015461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1692.62</v>
      </c>
      <c r="D1144" s="1">
        <f>BILANCA!E166</f>
        <v>751.45</v>
      </c>
      <c r="E1144" s="1">
        <v>0</v>
      </c>
      <c r="F1144" s="1">
        <v>0</v>
      </c>
      <c r="G1144" s="2">
        <f t="shared" si="22"/>
        <v>514.47872000000007</v>
      </c>
      <c r="H1144" s="2">
        <f t="shared" si="23"/>
        <v>0.83000000000015461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290290.72000000003</v>
      </c>
      <c r="D1148" s="1">
        <f>BILANCA!E170</f>
        <v>350370.08</v>
      </c>
      <c r="E1148" s="1">
        <v>0</v>
      </c>
      <c r="F1148" s="1">
        <v>0</v>
      </c>
      <c r="G1148" s="2">
        <f t="shared" si="22"/>
        <v>163520.09520000001</v>
      </c>
      <c r="H1148" s="2">
        <f t="shared" si="23"/>
        <v>0.35999999998603016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3760.84</v>
      </c>
      <c r="D1149" s="1">
        <f>BILANCA!E171</f>
        <v>8.84</v>
      </c>
      <c r="E1149" s="1">
        <v>0</v>
      </c>
      <c r="F1149" s="1">
        <v>0</v>
      </c>
      <c r="G1149" s="2">
        <f t="shared" si="22"/>
        <v>627.23432000000003</v>
      </c>
      <c r="H1149" s="2">
        <f t="shared" si="23"/>
        <v>0.31999999999985462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286529.88</v>
      </c>
      <c r="D1151" s="1">
        <f>BILANCA!E173</f>
        <v>350361.24</v>
      </c>
      <c r="E1151" s="1">
        <v>0</v>
      </c>
      <c r="F1151" s="1">
        <v>0</v>
      </c>
      <c r="G1151" s="2">
        <f t="shared" si="22"/>
        <v>165858.39648</v>
      </c>
      <c r="H1151" s="2">
        <f t="shared" si="23"/>
        <v>0.35999999998603016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4540755.03</v>
      </c>
      <c r="D1152" s="1">
        <f>BILANCA!E175</f>
        <v>3923555.4900000007</v>
      </c>
      <c r="E1152" s="1">
        <v>0</v>
      </c>
      <c r="F1152" s="1">
        <v>0</v>
      </c>
      <c r="G1152" s="2">
        <f t="shared" si="22"/>
        <v>2093549.3556900006</v>
      </c>
      <c r="H1152" s="2">
        <f t="shared" si="23"/>
        <v>0.52000000094994903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1219865.07</v>
      </c>
      <c r="D1153" s="1">
        <f>BILANCA!E176</f>
        <v>1192010.77</v>
      </c>
      <c r="E1153" s="1">
        <v>0</v>
      </c>
      <c r="F1153" s="1">
        <v>0</v>
      </c>
      <c r="G1153" s="2">
        <f t="shared" si="22"/>
        <v>612660.72370000009</v>
      </c>
      <c r="H1153" s="2">
        <f t="shared" si="23"/>
        <v>0.30000000004656613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542811.89</v>
      </c>
      <c r="D1154" s="1">
        <f>BILANCA!E177</f>
        <v>603659.27</v>
      </c>
      <c r="E1154" s="1">
        <v>0</v>
      </c>
      <c r="F1154" s="1">
        <v>0</v>
      </c>
      <c r="G1154" s="2">
        <f t="shared" si="22"/>
        <v>299272.30353000003</v>
      </c>
      <c r="H1154" s="2">
        <f t="shared" si="23"/>
        <v>0.38000000000465661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377862.93</v>
      </c>
      <c r="D1155" s="1">
        <f>BILANCA!E178</f>
        <v>460982.95</v>
      </c>
      <c r="E1155" s="1">
        <v>0</v>
      </c>
      <c r="F1155" s="1">
        <v>0</v>
      </c>
      <c r="G1155" s="2">
        <f t="shared" si="22"/>
        <v>223570.55875999999</v>
      </c>
      <c r="H1155" s="2">
        <f t="shared" si="23"/>
        <v>0.11999999999534339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57029.26</v>
      </c>
      <c r="D1156" s="1">
        <f>BILANCA!E179</f>
        <v>61616.73</v>
      </c>
      <c r="E1156" s="1">
        <v>0</v>
      </c>
      <c r="F1156" s="1">
        <v>0</v>
      </c>
      <c r="G1156" s="2">
        <f t="shared" si="22"/>
        <v>31185.450559999997</v>
      </c>
      <c r="H1156" s="2">
        <f t="shared" si="23"/>
        <v>0.52999999999883585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72.86</v>
      </c>
      <c r="D1157" s="1">
        <f>BILANCA!E180</f>
        <v>7.34</v>
      </c>
      <c r="E1157" s="1">
        <v>0</v>
      </c>
      <c r="F1157" s="1">
        <v>0</v>
      </c>
      <c r="G1157" s="2">
        <f t="shared" si="22"/>
        <v>15.231959999999997</v>
      </c>
      <c r="H1157" s="2">
        <f t="shared" si="23"/>
        <v>0.48000000000000043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72.86</v>
      </c>
      <c r="D1160" s="1">
        <f>BILANCA!E183</f>
        <v>7.34</v>
      </c>
      <c r="E1160" s="1">
        <v>0</v>
      </c>
      <c r="F1160" s="1">
        <v>0</v>
      </c>
      <c r="G1160" s="2">
        <f t="shared" si="22"/>
        <v>15.494579999999999</v>
      </c>
      <c r="H1160" s="2">
        <f t="shared" si="23"/>
        <v>0.48000000000000043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107846.84</v>
      </c>
      <c r="D1165" s="1">
        <f>BILANCA!E188</f>
        <v>81052.25</v>
      </c>
      <c r="E1165" s="1">
        <v>0</v>
      </c>
      <c r="F1165" s="1">
        <v>0</v>
      </c>
      <c r="G1165" s="2">
        <f t="shared" si="22"/>
        <v>49131.143880000003</v>
      </c>
      <c r="H1165" s="2">
        <f t="shared" si="23"/>
        <v>0.41000000000349246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46088.03</v>
      </c>
      <c r="D1166" s="1">
        <f>BILANCA!E189</f>
        <v>0</v>
      </c>
      <c r="E1166" s="1">
        <v>0</v>
      </c>
      <c r="F1166" s="1">
        <v>0</v>
      </c>
      <c r="G1166" s="2">
        <f t="shared" si="22"/>
        <v>8434.1094899999989</v>
      </c>
      <c r="H1166" s="2">
        <f t="shared" si="23"/>
        <v>2.9999999998835847E-2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630965.15</v>
      </c>
      <c r="D1211" s="1">
        <f>BILANCA!E234</f>
        <v>588351.5</v>
      </c>
      <c r="E1211" s="1">
        <v>0</v>
      </c>
      <c r="F1211" s="1">
        <v>0</v>
      </c>
      <c r="G1211" s="2">
        <f t="shared" si="22"/>
        <v>412148.3382</v>
      </c>
      <c r="H1211" s="2">
        <f t="shared" si="23"/>
        <v>0.65000000002328306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630965.15</v>
      </c>
      <c r="D1213" s="1">
        <f>BILANCA!E236</f>
        <v>588351.5</v>
      </c>
      <c r="E1213" s="1">
        <v>0</v>
      </c>
      <c r="F1213" s="1">
        <v>0</v>
      </c>
      <c r="G1213" s="2">
        <f t="shared" si="22"/>
        <v>415763.67450000002</v>
      </c>
      <c r="H1213" s="2">
        <f t="shared" si="23"/>
        <v>0.65000000002328306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3320889.96</v>
      </c>
      <c r="D1214" s="1">
        <f>BILANCA!E237</f>
        <v>2731544.7200000007</v>
      </c>
      <c r="E1214" s="1">
        <v>0</v>
      </c>
      <c r="F1214" s="1">
        <v>0</v>
      </c>
      <c r="G1214" s="2">
        <f t="shared" si="22"/>
        <v>2029099.2414000004</v>
      </c>
      <c r="H1214" s="2">
        <f t="shared" si="23"/>
        <v>0.31999999936670065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2711279.13</v>
      </c>
      <c r="D1215" s="1">
        <f>BILANCA!E238</f>
        <v>2497674.8600000003</v>
      </c>
      <c r="E1215" s="1">
        <v>0</v>
      </c>
      <c r="F1215" s="1">
        <v>0</v>
      </c>
      <c r="G1215" s="2">
        <f t="shared" si="22"/>
        <v>1787937.8932000003</v>
      </c>
      <c r="H1215" s="2">
        <f t="shared" si="23"/>
        <v>0.26999999955296516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2711279.13</v>
      </c>
      <c r="D1216" s="1">
        <f>BILANCA!E239</f>
        <v>2497674.8600000003</v>
      </c>
      <c r="E1216" s="1">
        <v>0</v>
      </c>
      <c r="F1216" s="1">
        <v>0</v>
      </c>
      <c r="G1216" s="2">
        <f t="shared" si="22"/>
        <v>1795644.5220500003</v>
      </c>
      <c r="H1216" s="2">
        <f t="shared" si="23"/>
        <v>0.26999999955296516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713472.75</v>
      </c>
      <c r="D1217" s="1">
        <f>BILANCA!E240</f>
        <v>713472.75</v>
      </c>
      <c r="E1217" s="1">
        <v>0</v>
      </c>
      <c r="F1217" s="1">
        <v>0</v>
      </c>
      <c r="G1217" s="2">
        <f t="shared" si="22"/>
        <v>500857.87050000008</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1997806.38</v>
      </c>
      <c r="D1218" s="1">
        <f>BILANCA!E241</f>
        <v>1784202.11</v>
      </c>
      <c r="E1218" s="1">
        <v>0</v>
      </c>
      <c r="F1218" s="1">
        <v>0</v>
      </c>
      <c r="G1218" s="2">
        <f t="shared" si="22"/>
        <v>1308059.4909999999</v>
      </c>
      <c r="H1218" s="2">
        <f t="shared" si="23"/>
        <v>0.48999999999068677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499242.57999999996</v>
      </c>
      <c r="D1222" s="1">
        <f>BILANCA!E245</f>
        <v>150129.37</v>
      </c>
      <c r="E1222" s="1">
        <v>0</v>
      </c>
      <c r="F1222" s="1">
        <v>0</v>
      </c>
      <c r="G1222" s="2">
        <f t="shared" si="22"/>
        <v>191080.81547999999</v>
      </c>
      <c r="H1222" s="2">
        <f t="shared" si="23"/>
        <v>0.7900000000372529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716006.84</v>
      </c>
      <c r="D1223" s="1">
        <f>BILANCA!E246</f>
        <v>334116.12</v>
      </c>
      <c r="E1223" s="1">
        <v>0</v>
      </c>
      <c r="F1223" s="1">
        <v>0</v>
      </c>
      <c r="G1223" s="2">
        <f t="shared" si="22"/>
        <v>332217.37919999997</v>
      </c>
      <c r="H1223" s="2">
        <f t="shared" si="23"/>
        <v>0.28000000002793968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716006.84</v>
      </c>
      <c r="D1224" s="1">
        <f>BILANCA!E247</f>
        <v>334116.12</v>
      </c>
      <c r="E1224" s="1">
        <v>0</v>
      </c>
      <c r="F1224" s="1">
        <v>0</v>
      </c>
      <c r="G1224" s="2">
        <f t="shared" si="22"/>
        <v>333601.61828</v>
      </c>
      <c r="H1224" s="2">
        <f t="shared" si="23"/>
        <v>0.28000000002793968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216764.26</v>
      </c>
      <c r="D1227" s="1">
        <f>BILANCA!E250</f>
        <v>183986.75</v>
      </c>
      <c r="E1227" s="1">
        <v>0</v>
      </c>
      <c r="F1227" s="1">
        <v>0</v>
      </c>
      <c r="G1227" s="2">
        <f t="shared" si="22"/>
        <v>142676.01344000001</v>
      </c>
      <c r="H1227" s="2">
        <f t="shared" si="23"/>
        <v>0.51000000000931323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202429.66</v>
      </c>
      <c r="D1229" s="1">
        <f>BILANCA!E252</f>
        <v>172152.15</v>
      </c>
      <c r="E1229" s="1">
        <v>0</v>
      </c>
      <c r="F1229" s="1">
        <v>0</v>
      </c>
      <c r="G1229" s="2">
        <f t="shared" si="22"/>
        <v>134496.55416</v>
      </c>
      <c r="H1229" s="2">
        <f t="shared" si="23"/>
        <v>0.48999999999068677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14334.6</v>
      </c>
      <c r="D1230" s="1">
        <f>BILANCA!E253</f>
        <v>11834.6</v>
      </c>
      <c r="E1230" s="1">
        <v>0</v>
      </c>
      <c r="F1230" s="1">
        <v>0</v>
      </c>
      <c r="G1230" s="2">
        <f t="shared" si="22"/>
        <v>9386.9386000000013</v>
      </c>
      <c r="H1230" s="2">
        <f t="shared" si="23"/>
        <v>0.7999999999992724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108675.62</v>
      </c>
      <c r="D1232" s="1">
        <f>BILANCA!E255</f>
        <v>82989.03</v>
      </c>
      <c r="E1232" s="1">
        <v>0</v>
      </c>
      <c r="F1232" s="1">
        <v>0</v>
      </c>
      <c r="G1232" s="2">
        <f t="shared" si="22"/>
        <v>68388.766319999995</v>
      </c>
      <c r="H1232" s="2">
        <f t="shared" si="23"/>
        <v>0.41000000000349246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1692.63</v>
      </c>
      <c r="D1233" s="1">
        <f>BILANCA!E256</f>
        <v>751.46</v>
      </c>
      <c r="E1233" s="1">
        <v>0</v>
      </c>
      <c r="F1233" s="1">
        <v>0</v>
      </c>
      <c r="G1233" s="2">
        <f t="shared" si="22"/>
        <v>798.88750000000005</v>
      </c>
      <c r="H1233" s="2">
        <f t="shared" si="23"/>
        <v>0.82999999999992724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665989.16</v>
      </c>
      <c r="D1236" s="1">
        <f>BILANCA!E259</f>
        <v>504176.29</v>
      </c>
      <c r="E1236" s="1">
        <v>0</v>
      </c>
      <c r="F1236" s="1">
        <v>0</v>
      </c>
      <c r="G1236" s="2">
        <f t="shared" si="22"/>
        <v>423608.46022000001</v>
      </c>
      <c r="H1236" s="2">
        <f t="shared" si="23"/>
        <v>0.45000000001164153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665989.16</v>
      </c>
      <c r="D1237" s="1">
        <f>BILANCA!E260</f>
        <v>504176.29</v>
      </c>
      <c r="E1237" s="1">
        <v>0</v>
      </c>
      <c r="F1237" s="1">
        <v>0</v>
      </c>
      <c r="G1237" s="2">
        <f t="shared" si="22"/>
        <v>425282.80195999995</v>
      </c>
      <c r="H1237" s="2">
        <f t="shared" si="23"/>
        <v>0.45000000001164153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51560.57</v>
      </c>
      <c r="D1240" s="1">
        <f>BILANCA!E264</f>
        <v>10699.800000000001</v>
      </c>
      <c r="E1240" s="1">
        <v>0</v>
      </c>
      <c r="F1240" s="1">
        <v>0</v>
      </c>
      <c r="G1240" s="2">
        <f t="shared" si="22"/>
        <v>18750.76369</v>
      </c>
      <c r="H1240" s="2">
        <f t="shared" si="23"/>
        <v>0.62999999999919964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74925.61</v>
      </c>
      <c r="D1241" s="1">
        <f>BILANCA!E265</f>
        <v>88213.62000000001</v>
      </c>
      <c r="E1241" s="1">
        <v>0</v>
      </c>
      <c r="F1241" s="1">
        <v>0</v>
      </c>
      <c r="G1241" s="2">
        <f t="shared" si="22"/>
        <v>64849.035300000003</v>
      </c>
      <c r="H1241" s="2">
        <f t="shared" si="23"/>
        <v>0.76999999998952262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1692.62</v>
      </c>
      <c r="D1243" s="1">
        <f>BILANCA!E267</f>
        <v>751.45</v>
      </c>
      <c r="E1243" s="1">
        <v>0</v>
      </c>
      <c r="F1243" s="1">
        <v>0</v>
      </c>
      <c r="G1243" s="2">
        <f t="shared" si="24"/>
        <v>830.83519999999999</v>
      </c>
      <c r="H1243" s="2">
        <f t="shared" si="23"/>
        <v>0.83000000000015461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15598.66</v>
      </c>
      <c r="D1244" s="1">
        <f>BILANCA!E268</f>
        <v>269.07</v>
      </c>
      <c r="E1244" s="1">
        <v>0</v>
      </c>
      <c r="F1244" s="1">
        <v>0</v>
      </c>
      <c r="G1244" s="2">
        <f t="shared" si="24"/>
        <v>4211.7048000000004</v>
      </c>
      <c r="H1244" s="2">
        <f t="shared" si="23"/>
        <v>0.4100000000001387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1281.99</v>
      </c>
      <c r="D1245" s="1">
        <f>BILANCA!E269</f>
        <v>349.97</v>
      </c>
      <c r="E1245" s="1">
        <v>0</v>
      </c>
      <c r="F1245" s="1">
        <v>0</v>
      </c>
      <c r="G1245" s="2">
        <f t="shared" si="24"/>
        <v>519.26566000000003</v>
      </c>
      <c r="H1245" s="2">
        <f t="shared" si="23"/>
        <v>3.999999999996362E-2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60.39</v>
      </c>
      <c r="E1247" s="1">
        <v>0</v>
      </c>
      <c r="F1247" s="1">
        <v>0</v>
      </c>
      <c r="G1247" s="2">
        <f t="shared" si="24"/>
        <v>31.885920000000002</v>
      </c>
      <c r="H1247" s="2">
        <f t="shared" si="23"/>
        <v>0.39000000000000057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200.89</v>
      </c>
      <c r="D1263" s="1">
        <f>BILANCA!E287</f>
        <v>739.83</v>
      </c>
      <c r="E1263" s="1">
        <v>0</v>
      </c>
      <c r="F1263" s="1">
        <v>0</v>
      </c>
      <c r="G1263" s="2">
        <f t="shared" si="24"/>
        <v>470.55400000000009</v>
      </c>
      <c r="H1263" s="2">
        <f t="shared" si="23"/>
        <v>0.27999999999997272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542611</v>
      </c>
      <c r="D1264" s="1">
        <f>BILANCA!E288</f>
        <v>602919.43999999994</v>
      </c>
      <c r="E1264" s="1">
        <v>0</v>
      </c>
      <c r="F1264" s="1">
        <v>0</v>
      </c>
      <c r="G1264" s="2">
        <f t="shared" si="24"/>
        <v>491314.41628</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46088.03</v>
      </c>
      <c r="D1266" s="1">
        <f>BILANCA!E290</f>
        <v>0</v>
      </c>
      <c r="E1266" s="1">
        <v>0</v>
      </c>
      <c r="F1266" s="1">
        <v>0</v>
      </c>
      <c r="G1266" s="2">
        <f t="shared" si="24"/>
        <v>13042.912489999999</v>
      </c>
      <c r="H1266" s="2">
        <f t="shared" si="23"/>
        <v>2.9999999998835847E-2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1281</v>
      </c>
      <c r="D1273" s="1">
        <f>BILANCA!E297</f>
        <v>10457</v>
      </c>
      <c r="E1273" s="1">
        <v>0</v>
      </c>
      <c r="F1273" s="1">
        <v>0</v>
      </c>
      <c r="G1273" s="2">
        <f t="shared" si="24"/>
        <v>6436.5499999999993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1594.94</v>
      </c>
      <c r="D1274" s="1">
        <f>BILANCA!E298</f>
        <v>1343.26</v>
      </c>
      <c r="E1274" s="1">
        <v>0</v>
      </c>
      <c r="F1274" s="1">
        <v>0</v>
      </c>
      <c r="G1274" s="2">
        <f t="shared" si="24"/>
        <v>1245.9048599999999</v>
      </c>
      <c r="H1274" s="2">
        <f t="shared" si="23"/>
        <v>0.31999999999993634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47565.47</v>
      </c>
      <c r="D1275" s="1">
        <f>BILANCA!E299</f>
        <v>48235</v>
      </c>
      <c r="E1275" s="1">
        <v>0</v>
      </c>
      <c r="F1275" s="1">
        <v>0</v>
      </c>
      <c r="G1275" s="2">
        <f t="shared" si="24"/>
        <v>42058.357239999998</v>
      </c>
      <c r="H1275" s="2">
        <f t="shared" si="23"/>
        <v>0.47000000000116415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15963.31</v>
      </c>
      <c r="D1278" s="1">
        <f>BILANCA!E302</f>
        <v>300.45999999999998</v>
      </c>
      <c r="E1278" s="1">
        <v>0</v>
      </c>
      <c r="F1278" s="1">
        <v>0</v>
      </c>
      <c r="G1278" s="2">
        <f t="shared" si="24"/>
        <v>4886.4478499999996</v>
      </c>
      <c r="H1278" s="2">
        <f t="shared" si="23"/>
        <v>0.76999999999947022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6228680.9699999997</v>
      </c>
      <c r="D1408" s="1">
        <f>'RAS-funkcijski'!E114</f>
        <v>7092841.1500000004</v>
      </c>
      <c r="E1408" s="1">
        <v>0</v>
      </c>
      <c r="F1408" s="1">
        <v>0</v>
      </c>
      <c r="G1408" s="2">
        <f t="shared" si="24"/>
        <v>2245579.9597</v>
      </c>
      <c r="H1408" s="2">
        <f t="shared" si="27"/>
        <v>0.18000000063329935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6228680.9699999997</v>
      </c>
      <c r="D1416" s="1">
        <f>'RAS-funkcijski'!E122</f>
        <v>7092841.1500000004</v>
      </c>
      <c r="E1416" s="1">
        <v>0</v>
      </c>
      <c r="F1416" s="1">
        <v>0</v>
      </c>
      <c r="G1416" s="2">
        <f t="shared" si="24"/>
        <v>2408894.8658599998</v>
      </c>
      <c r="H1416" s="2">
        <f t="shared" si="27"/>
        <v>0.18000000063329935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6228680.9699999997</v>
      </c>
      <c r="D1418" s="1">
        <f>'RAS-funkcijski'!E124</f>
        <v>7092841.1500000004</v>
      </c>
      <c r="E1418" s="1">
        <v>0</v>
      </c>
      <c r="F1418" s="1">
        <v>0</v>
      </c>
      <c r="G1418" s="2">
        <f t="shared" si="24"/>
        <v>2449723.5924</v>
      </c>
      <c r="H1418" s="2">
        <f t="shared" si="27"/>
        <v>0.18000000063329935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6228680.9699999997</v>
      </c>
      <c r="D1435" s="13">
        <f>'RAS-funkcijski'!E141</f>
        <v>7092841.1500000004</v>
      </c>
      <c r="E1435" s="13">
        <v>0</v>
      </c>
      <c r="F1435" s="13">
        <v>0</v>
      </c>
      <c r="G1435" s="14">
        <f t="shared" si="24"/>
        <v>2796767.7679900001</v>
      </c>
      <c r="H1435" s="14">
        <f t="shared" si="27"/>
        <v>0.18000000063329935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391.22</v>
      </c>
      <c r="D1436" s="6">
        <f>'P-VRIO'!E5</f>
        <v>11532.74</v>
      </c>
      <c r="E1436" s="6">
        <v>0</v>
      </c>
      <c r="F1436" s="6">
        <v>0</v>
      </c>
      <c r="G1436" s="7">
        <f t="shared" si="24"/>
        <v>23.456700000000001</v>
      </c>
      <c r="H1436" s="7">
        <f t="shared" si="27"/>
        <v>0.48000000000024556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391.22</v>
      </c>
      <c r="D1453" s="1">
        <f>'P-VRIO'!E22</f>
        <v>11532.74</v>
      </c>
      <c r="E1453" s="1">
        <v>0</v>
      </c>
      <c r="F1453" s="1">
        <v>0</v>
      </c>
      <c r="G1453" s="2">
        <f t="shared" si="24"/>
        <v>422.22059999999999</v>
      </c>
      <c r="H1453" s="2">
        <f t="shared" si="27"/>
        <v>0.48000000000024556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391.22</v>
      </c>
      <c r="D1454" s="1">
        <f>'P-VRIO'!E23</f>
        <v>11476.84</v>
      </c>
      <c r="E1454" s="1">
        <v>0</v>
      </c>
      <c r="F1454" s="1">
        <v>0</v>
      </c>
      <c r="G1454" s="2">
        <f t="shared" si="24"/>
        <v>443.55309999999997</v>
      </c>
      <c r="H1454" s="2">
        <f t="shared" si="27"/>
        <v>0.37999999999988177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391.22</v>
      </c>
      <c r="D1456" s="1">
        <f>'P-VRIO'!E25</f>
        <v>11476.84</v>
      </c>
      <c r="E1456" s="1">
        <v>0</v>
      </c>
      <c r="F1456" s="1">
        <v>0</v>
      </c>
      <c r="G1456" s="2">
        <f t="shared" si="24"/>
        <v>490.24290000000002</v>
      </c>
      <c r="H1456" s="2">
        <f t="shared" si="27"/>
        <v>0.37999999999988177</v>
      </c>
      <c r="I1456" s="10">
        <f t="shared" si="30"/>
        <v>186.29230199994205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55.9</v>
      </c>
      <c r="E1461" s="1">
        <v>0</v>
      </c>
      <c r="F1461" s="1">
        <v>0</v>
      </c>
      <c r="G1461" s="2">
        <f t="shared" si="24"/>
        <v>2.9067999999999996</v>
      </c>
      <c r="H1461" s="2">
        <f t="shared" si="27"/>
        <v>0.10000000000000142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55.9</v>
      </c>
      <c r="E1467" s="1">
        <v>0</v>
      </c>
      <c r="F1467" s="1">
        <v>0</v>
      </c>
      <c r="G1467" s="2">
        <f t="shared" si="24"/>
        <v>3.5775999999999999</v>
      </c>
      <c r="H1467" s="2">
        <f t="shared" si="27"/>
        <v>0.10000000000000142</v>
      </c>
      <c r="I1467" s="10">
        <f t="shared" si="31"/>
        <v>0.35776000000000507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588899.92000000004</v>
      </c>
      <c r="D1480" s="6"/>
      <c r="E1480" s="6">
        <v>0</v>
      </c>
      <c r="F1480" s="6">
        <v>0</v>
      </c>
      <c r="G1480" s="7">
        <f t="shared" ref="G1480:G1580" si="34">B1480/1000*C1480</f>
        <v>588.89992000000007</v>
      </c>
      <c r="H1480" s="7">
        <f t="shared" ref="H1480:H1580" si="35">ABS(C1480-ROUND(C1480,0))</f>
        <v>7.9999999958090484E-2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7202913.4799999995</v>
      </c>
      <c r="D1481" s="1">
        <v>0</v>
      </c>
      <c r="E1481" s="1">
        <v>0</v>
      </c>
      <c r="F1481" s="1">
        <v>0</v>
      </c>
      <c r="G1481" s="2">
        <f t="shared" si="34"/>
        <v>14405.826959999999</v>
      </c>
      <c r="H1481" s="2">
        <f t="shared" si="35"/>
        <v>0.47999999951571226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56481.29</v>
      </c>
      <c r="D1482" s="1">
        <v>0</v>
      </c>
      <c r="E1482" s="1">
        <v>0</v>
      </c>
      <c r="F1482" s="1">
        <v>0</v>
      </c>
      <c r="G1482" s="2">
        <f t="shared" si="34"/>
        <v>169.44387</v>
      </c>
      <c r="H1482" s="2">
        <f t="shared" si="35"/>
        <v>0.29000000000087311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6925898.7699999996</v>
      </c>
      <c r="D1483" s="1">
        <v>0</v>
      </c>
      <c r="E1483" s="1">
        <v>0</v>
      </c>
      <c r="F1483" s="1">
        <v>0</v>
      </c>
      <c r="G1483" s="2">
        <f t="shared" si="34"/>
        <v>27703.595079999999</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5206688.76</v>
      </c>
      <c r="D1484" s="1">
        <v>0</v>
      </c>
      <c r="E1484" s="1">
        <v>0</v>
      </c>
      <c r="F1484" s="1">
        <v>0</v>
      </c>
      <c r="G1484" s="2">
        <f t="shared" si="34"/>
        <v>26033.443800000001</v>
      </c>
      <c r="H1484" s="2">
        <f t="shared" si="35"/>
        <v>0.24000000022351742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1427514.27</v>
      </c>
      <c r="D1485" s="1">
        <v>0</v>
      </c>
      <c r="E1485" s="1">
        <v>0</v>
      </c>
      <c r="F1485" s="1">
        <v>0</v>
      </c>
      <c r="G1485" s="2">
        <f t="shared" si="34"/>
        <v>8565.0856199999998</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2146.37</v>
      </c>
      <c r="D1486" s="1">
        <v>0</v>
      </c>
      <c r="E1486" s="1">
        <v>0</v>
      </c>
      <c r="F1486" s="1">
        <v>0</v>
      </c>
      <c r="G1486" s="2">
        <f t="shared" si="34"/>
        <v>15.02459</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1140</v>
      </c>
      <c r="D1489" s="1">
        <v>0</v>
      </c>
      <c r="E1489" s="1">
        <v>0</v>
      </c>
      <c r="F1489" s="1">
        <v>0</v>
      </c>
      <c r="G1489" s="2">
        <f t="shared" si="34"/>
        <v>11.4</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288409.37</v>
      </c>
      <c r="D1491" s="1">
        <v>0</v>
      </c>
      <c r="E1491" s="1">
        <v>0</v>
      </c>
      <c r="F1491" s="1">
        <v>0</v>
      </c>
      <c r="G1491" s="2">
        <f t="shared" si="34"/>
        <v>3460.9124400000001</v>
      </c>
      <c r="H1491" s="2">
        <f t="shared" si="35"/>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220533.42</v>
      </c>
      <c r="D1492" s="1">
        <v>0</v>
      </c>
      <c r="E1492" s="1">
        <v>0</v>
      </c>
      <c r="F1492" s="1">
        <v>0</v>
      </c>
      <c r="G1492" s="2">
        <f t="shared" si="34"/>
        <v>2866.9344599999999</v>
      </c>
      <c r="H1492" s="2">
        <f t="shared" si="35"/>
        <v>0.42000000001280569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7188154.1299999999</v>
      </c>
      <c r="D1499" s="1">
        <v>0</v>
      </c>
      <c r="E1499" s="1">
        <v>0</v>
      </c>
      <c r="F1499" s="1">
        <v>0</v>
      </c>
      <c r="G1499" s="2">
        <f t="shared" si="34"/>
        <v>143763.08259999999</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70351.02</v>
      </c>
      <c r="D1500" s="1">
        <v>0</v>
      </c>
      <c r="E1500" s="1">
        <v>0</v>
      </c>
      <c r="F1500" s="1">
        <v>0</v>
      </c>
      <c r="G1500" s="2">
        <f t="shared" si="34"/>
        <v>1477.3714200000002</v>
      </c>
      <c r="H1500" s="2">
        <f t="shared" si="35"/>
        <v>2.0000000004074536E-2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6851181.6600000001</v>
      </c>
      <c r="D1501" s="1">
        <v>0</v>
      </c>
      <c r="E1501" s="1">
        <v>0</v>
      </c>
      <c r="F1501" s="1">
        <v>0</v>
      </c>
      <c r="G1501" s="2">
        <f t="shared" si="34"/>
        <v>150725.99651999999</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5123568.74</v>
      </c>
      <c r="D1502" s="1">
        <v>0</v>
      </c>
      <c r="E1502" s="1">
        <v>0</v>
      </c>
      <c r="F1502" s="1">
        <v>0</v>
      </c>
      <c r="G1502" s="2">
        <f t="shared" si="34"/>
        <v>117842.08102</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1422926.8</v>
      </c>
      <c r="D1503" s="1">
        <v>0</v>
      </c>
      <c r="E1503" s="1">
        <v>0</v>
      </c>
      <c r="F1503" s="1">
        <v>0</v>
      </c>
      <c r="G1503" s="2">
        <f t="shared" si="34"/>
        <v>34150.243200000004</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2211.89</v>
      </c>
      <c r="D1504" s="1">
        <v>0</v>
      </c>
      <c r="E1504" s="1">
        <v>0</v>
      </c>
      <c r="F1504" s="1">
        <v>0</v>
      </c>
      <c r="G1504" s="2">
        <f t="shared" si="34"/>
        <v>55.297249999999998</v>
      </c>
      <c r="H1504" s="2">
        <f t="shared" si="35"/>
        <v>0.11000000000012733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1140</v>
      </c>
      <c r="D1507" s="1">
        <v>0</v>
      </c>
      <c r="E1507" s="1">
        <v>0</v>
      </c>
      <c r="F1507" s="1">
        <v>0</v>
      </c>
      <c r="G1507" s="2">
        <f t="shared" si="34"/>
        <v>31.92</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301334.23</v>
      </c>
      <c r="D1509" s="1">
        <v>0</v>
      </c>
      <c r="E1509" s="1">
        <v>0</v>
      </c>
      <c r="F1509" s="1">
        <v>0</v>
      </c>
      <c r="G1509" s="2">
        <f t="shared" si="34"/>
        <v>9040.0268999999989</v>
      </c>
      <c r="H1509" s="2">
        <f t="shared" si="35"/>
        <v>0.22999999998137355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266621.45</v>
      </c>
      <c r="D1510" s="1">
        <v>0</v>
      </c>
      <c r="E1510" s="1">
        <v>0</v>
      </c>
      <c r="F1510" s="1">
        <v>0</v>
      </c>
      <c r="G1510" s="2">
        <f t="shared" si="34"/>
        <v>8265.2649500000007</v>
      </c>
      <c r="H1510" s="2">
        <f t="shared" si="35"/>
        <v>0.45000000001164153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603659.26999999955</v>
      </c>
      <c r="D1517" s="1">
        <v>0</v>
      </c>
      <c r="E1517" s="1">
        <v>0</v>
      </c>
      <c r="F1517" s="1">
        <v>0</v>
      </c>
      <c r="G1517" s="2">
        <f t="shared" si="34"/>
        <v>22939.052259999982</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739.83</v>
      </c>
      <c r="D1518" s="1">
        <v>0</v>
      </c>
      <c r="E1518" s="1">
        <v>0</v>
      </c>
      <c r="F1518" s="1">
        <v>0</v>
      </c>
      <c r="G1518" s="2">
        <f t="shared" si="34"/>
        <v>28.853370000000002</v>
      </c>
      <c r="H1518" s="2">
        <f t="shared" si="35"/>
        <v>0.16999999999995907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739.83</v>
      </c>
      <c r="D1524" s="1">
        <v>0</v>
      </c>
      <c r="E1524" s="1">
        <v>0</v>
      </c>
      <c r="F1524" s="1">
        <v>0</v>
      </c>
      <c r="G1524" s="2">
        <f t="shared" si="34"/>
        <v>33.292349999999999</v>
      </c>
      <c r="H1524" s="2">
        <f t="shared" si="35"/>
        <v>0.16999999999995907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739.83</v>
      </c>
      <c r="D1530" s="1">
        <v>0</v>
      </c>
      <c r="E1530" s="1">
        <v>0</v>
      </c>
      <c r="F1530" s="1">
        <v>0</v>
      </c>
      <c r="G1530" s="2">
        <f t="shared" si="34"/>
        <v>37.73133</v>
      </c>
      <c r="H1530" s="2">
        <f t="shared" si="35"/>
        <v>0.16999999999995907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739.83</v>
      </c>
      <c r="D1531" s="1">
        <v>0</v>
      </c>
      <c r="E1531" s="1">
        <v>0</v>
      </c>
      <c r="F1531" s="1">
        <v>0</v>
      </c>
      <c r="G1531" s="2">
        <f t="shared" si="34"/>
        <v>38.471159999999998</v>
      </c>
      <c r="H1531" s="2">
        <f t="shared" si="35"/>
        <v>0.16999999999995907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602919.43999999994</v>
      </c>
      <c r="D1576" s="1">
        <v>0</v>
      </c>
      <c r="E1576" s="1">
        <v>0</v>
      </c>
      <c r="F1576" s="1">
        <v>0</v>
      </c>
      <c r="G1576" s="2">
        <f t="shared" si="34"/>
        <v>58483.185679999995</v>
      </c>
      <c r="H1576" s="2">
        <f t="shared" si="35"/>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48535.46</v>
      </c>
      <c r="D1577" s="1">
        <v>0</v>
      </c>
      <c r="E1577" s="1">
        <v>0</v>
      </c>
      <c r="F1577" s="1">
        <v>0</v>
      </c>
      <c r="G1577" s="2">
        <f t="shared" si="34"/>
        <v>4756.4750800000002</v>
      </c>
      <c r="H1577" s="2">
        <f t="shared" si="35"/>
        <v>0.45999999999912689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554383.98</v>
      </c>
      <c r="D1578" s="1">
        <v>0</v>
      </c>
      <c r="E1578" s="1">
        <v>0</v>
      </c>
      <c r="F1578" s="1">
        <v>0</v>
      </c>
      <c r="G1578" s="2">
        <f t="shared" si="34"/>
        <v>54884.014020000002</v>
      </c>
      <c r="H1578" s="2">
        <f t="shared" si="35"/>
        <v>2.0000000018626451E-2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22568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6185373.1099999994</v>
      </c>
      <c r="I16" s="170">
        <f>'PR-RAS'!E6</f>
        <v>6739797.8400000008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5950660.6800000006</v>
      </c>
      <c r="I17" s="170">
        <f>'PR-RAS'!E151</f>
        <v>6864652.0200000005</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499242.57999999856</v>
      </c>
      <c r="I18" s="170">
        <f>'PR-RAS'!E645</f>
        <v>150129.3700000004</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2693779.14</v>
      </c>
      <c r="I20" s="173">
        <f>BILANCA!E7</f>
        <v>2482674.87</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1846975.89</v>
      </c>
      <c r="I21" s="175">
        <f>BILANCA!E68</f>
        <v>1440880.62</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1219865.07</v>
      </c>
      <c r="I22" s="175">
        <f>BILANCA!E176</f>
        <v>1192010.77</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3320889.96</v>
      </c>
      <c r="I23" s="177">
        <f>BILANCA!E237</f>
        <v>2731544.7200000007</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6228680.9699999997</v>
      </c>
      <c r="I27" s="175">
        <f>'RAS-funkcijski'!E114</f>
        <v>7092841.1500000004</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6228680.9699999997</v>
      </c>
      <c r="I28" s="179">
        <f>'RAS-funkcijski'!E141</f>
        <v>7092841.1500000004</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391.22</v>
      </c>
      <c r="I29" s="173">
        <f>'P-VRIO'!E5</f>
        <v>11532.74</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391.22</v>
      </c>
      <c r="I30" s="175">
        <f>'P-VRIO'!E22</f>
        <v>11532.74</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588899.92000000004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603659.26999999955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739.83</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602919.43999999994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 zoomScaleNormal="100" workbookViewId="0">
      <selection activeCell="B96" sqref="B9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6185373.1099999994</v>
      </c>
      <c r="E6" s="51">
        <f>E7+E44+E50+E82+E106+E124+E133+E139</f>
        <v>6739797.8400000008</v>
      </c>
      <c r="F6" s="52">
        <f t="shared" ref="F6:F131" si="0">IF(D6&lt;&gt;0,IF(E6/D6&gt;=100,"&gt;&gt;100",E6/D6*100),"-")</f>
        <v>108.96348078184084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766925.42999999993</v>
      </c>
      <c r="E50" s="51">
        <f>E51+E54+E59+E62+E65+E68+E71+E74+E77</f>
        <v>802644.75999999989</v>
      </c>
      <c r="F50" s="52">
        <f t="shared" si="0"/>
        <v>104.65747106599399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678767.2</v>
      </c>
      <c r="E54" s="51">
        <f t="shared" si="11"/>
        <v>642330.27999999991</v>
      </c>
      <c r="F54" s="52">
        <f t="shared" si="0"/>
        <v>94.631897357444501</v>
      </c>
    </row>
    <row r="55" spans="1:6" ht="12.75" customHeight="1" x14ac:dyDescent="0.2">
      <c r="A55" s="53">
        <v>6321</v>
      </c>
      <c r="B55" s="86" t="s">
        <v>156</v>
      </c>
      <c r="C55" s="50" t="s">
        <v>157</v>
      </c>
      <c r="D55" s="242">
        <v>9589.83</v>
      </c>
      <c r="E55" s="242">
        <v>14916.57</v>
      </c>
      <c r="F55" s="52">
        <f t="shared" si="0"/>
        <v>155.54571874579634</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619522.54</v>
      </c>
      <c r="E57" s="242">
        <v>600609.96</v>
      </c>
      <c r="F57" s="52">
        <f t="shared" si="0"/>
        <v>96.947232944906233</v>
      </c>
    </row>
    <row r="58" spans="1:6" ht="12.75" customHeight="1" x14ac:dyDescent="0.2">
      <c r="A58" s="53">
        <v>6324</v>
      </c>
      <c r="B58" s="86" t="s">
        <v>162</v>
      </c>
      <c r="C58" s="50" t="s">
        <v>163</v>
      </c>
      <c r="D58" s="242">
        <v>49654.83</v>
      </c>
      <c r="E58" s="242">
        <v>26803.75</v>
      </c>
      <c r="F58" s="52">
        <f t="shared" si="0"/>
        <v>53.980146543649433</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500</v>
      </c>
      <c r="E68" s="51">
        <f t="shared" si="15"/>
        <v>0</v>
      </c>
      <c r="F68" s="52">
        <f t="shared" si="0"/>
        <v>0</v>
      </c>
    </row>
    <row r="69" spans="1:6" ht="12.75" customHeight="1" x14ac:dyDescent="0.2">
      <c r="A69" s="53" t="s">
        <v>184</v>
      </c>
      <c r="B69" s="85" t="s">
        <v>185</v>
      </c>
      <c r="C69" s="50" t="s">
        <v>184</v>
      </c>
      <c r="D69" s="242">
        <v>500</v>
      </c>
      <c r="E69" s="242"/>
      <c r="F69" s="52">
        <f t="shared" si="0"/>
        <v>0</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87658.23000000001</v>
      </c>
      <c r="E77" s="51">
        <f t="shared" si="18"/>
        <v>160314.47999999998</v>
      </c>
      <c r="F77" s="52">
        <f t="shared" si="0"/>
        <v>182.88582829016735</v>
      </c>
    </row>
    <row r="78" spans="1:6" ht="12.75" customHeight="1" x14ac:dyDescent="0.2">
      <c r="A78" s="53">
        <v>6391</v>
      </c>
      <c r="B78" s="85" t="s">
        <v>202</v>
      </c>
      <c r="C78" s="50" t="s">
        <v>203</v>
      </c>
      <c r="D78" s="242">
        <v>52089.62</v>
      </c>
      <c r="E78" s="242">
        <v>52234.25</v>
      </c>
      <c r="F78" s="52">
        <f t="shared" si="0"/>
        <v>100.27765608579982</v>
      </c>
    </row>
    <row r="79" spans="1:6" ht="12.75" customHeight="1" x14ac:dyDescent="0.2">
      <c r="A79" s="53">
        <v>6392</v>
      </c>
      <c r="B79" s="85" t="s">
        <v>204</v>
      </c>
      <c r="C79" s="50" t="s">
        <v>205</v>
      </c>
      <c r="D79" s="242">
        <v>5888.8</v>
      </c>
      <c r="E79" s="242">
        <v>1165</v>
      </c>
      <c r="F79" s="52">
        <f t="shared" si="0"/>
        <v>19.783317484037493</v>
      </c>
    </row>
    <row r="80" spans="1:6" ht="22.8" x14ac:dyDescent="0.2">
      <c r="A80" s="53">
        <v>6393</v>
      </c>
      <c r="B80" s="85" t="s">
        <v>206</v>
      </c>
      <c r="C80" s="50" t="s">
        <v>207</v>
      </c>
      <c r="D80" s="242">
        <v>29679.81</v>
      </c>
      <c r="E80" s="242">
        <v>106915.23</v>
      </c>
      <c r="F80" s="52">
        <f t="shared" si="0"/>
        <v>360.22882221954922</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793.06999999999994</v>
      </c>
      <c r="E82" s="51">
        <f t="shared" si="19"/>
        <v>4945.6400000000003</v>
      </c>
      <c r="F82" s="52">
        <f t="shared" si="0"/>
        <v>623.60699559937973</v>
      </c>
    </row>
    <row r="83" spans="1:6" ht="12.75" customHeight="1" x14ac:dyDescent="0.2">
      <c r="A83" s="53">
        <v>641</v>
      </c>
      <c r="B83" s="85" t="s">
        <v>212</v>
      </c>
      <c r="C83" s="50" t="s">
        <v>213</v>
      </c>
      <c r="D83" s="51">
        <f t="shared" ref="D83:E83" si="20">SUM(D84:D90)</f>
        <v>107.8</v>
      </c>
      <c r="E83" s="51">
        <f t="shared" si="20"/>
        <v>4945.6400000000003</v>
      </c>
      <c r="F83" s="52">
        <f t="shared" si="0"/>
        <v>4587.7922077922076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12.45</v>
      </c>
      <c r="E85" s="242">
        <v>4913.26</v>
      </c>
      <c r="F85" s="52" t="str">
        <f t="shared" si="0"/>
        <v>&gt;&gt;100</v>
      </c>
    </row>
    <row r="86" spans="1:6" ht="12.75" customHeight="1" x14ac:dyDescent="0.2">
      <c r="A86" s="53">
        <v>6414</v>
      </c>
      <c r="B86" s="85" t="s">
        <v>218</v>
      </c>
      <c r="C86" s="50" t="s">
        <v>219</v>
      </c>
      <c r="D86" s="242">
        <v>81.44</v>
      </c>
      <c r="E86" s="242"/>
      <c r="F86" s="52">
        <f t="shared" si="0"/>
        <v>0</v>
      </c>
    </row>
    <row r="87" spans="1:6" ht="12.75" customHeight="1" x14ac:dyDescent="0.2">
      <c r="A87" s="53">
        <v>6415</v>
      </c>
      <c r="B87" s="85" t="s">
        <v>220</v>
      </c>
      <c r="C87" s="50" t="s">
        <v>221</v>
      </c>
      <c r="D87" s="242">
        <v>13.91</v>
      </c>
      <c r="E87" s="242">
        <v>32.380000000000003</v>
      </c>
      <c r="F87" s="52">
        <f t="shared" si="0"/>
        <v>232.78217109992815</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685.27</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685.27</v>
      </c>
      <c r="E96" s="242"/>
      <c r="F96" s="52">
        <f t="shared" si="0"/>
        <v>0</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724177.84</v>
      </c>
      <c r="E106" s="51">
        <f t="shared" si="23"/>
        <v>857050.43</v>
      </c>
      <c r="F106" s="52">
        <f t="shared" si="0"/>
        <v>118.34806074706734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724177.84</v>
      </c>
      <c r="E112" s="51">
        <f t="shared" si="25"/>
        <v>857050.43</v>
      </c>
      <c r="F112" s="52">
        <f t="shared" si="0"/>
        <v>118.34806074706734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724177.84</v>
      </c>
      <c r="E117" s="242">
        <v>857050.43</v>
      </c>
      <c r="F117" s="52">
        <f t="shared" si="0"/>
        <v>118.34806074706734</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889306.89999999991</v>
      </c>
      <c r="E124" s="51">
        <f t="shared" si="27"/>
        <v>691020.3600000001</v>
      </c>
      <c r="F124" s="52">
        <f t="shared" si="0"/>
        <v>77.703249575596473</v>
      </c>
    </row>
    <row r="125" spans="1:6" ht="12.75" customHeight="1" x14ac:dyDescent="0.2">
      <c r="A125" s="53">
        <v>661</v>
      </c>
      <c r="B125" s="86" t="s">
        <v>296</v>
      </c>
      <c r="C125" s="50" t="s">
        <v>297</v>
      </c>
      <c r="D125" s="51">
        <f t="shared" ref="D125:E125" si="28">SUM(D126:D127)</f>
        <v>825772.5199999999</v>
      </c>
      <c r="E125" s="51">
        <f t="shared" si="28"/>
        <v>604943.93000000005</v>
      </c>
      <c r="F125" s="52">
        <f t="shared" si="0"/>
        <v>73.257939123476774</v>
      </c>
    </row>
    <row r="126" spans="1:6" ht="12.75" customHeight="1" x14ac:dyDescent="0.2">
      <c r="A126" s="53">
        <v>6614</v>
      </c>
      <c r="B126" s="86" t="s">
        <v>298</v>
      </c>
      <c r="C126" s="50" t="s">
        <v>299</v>
      </c>
      <c r="D126" s="242">
        <v>568.08000000000004</v>
      </c>
      <c r="E126" s="242">
        <v>1377.91</v>
      </c>
      <c r="F126" s="52">
        <f t="shared" si="0"/>
        <v>242.5556259681735</v>
      </c>
    </row>
    <row r="127" spans="1:6" ht="12.75" customHeight="1" x14ac:dyDescent="0.2">
      <c r="A127" s="53">
        <v>6615</v>
      </c>
      <c r="B127" s="86" t="s">
        <v>300</v>
      </c>
      <c r="C127" s="50" t="s">
        <v>301</v>
      </c>
      <c r="D127" s="242">
        <v>825204.44</v>
      </c>
      <c r="E127" s="242">
        <v>603566.02</v>
      </c>
      <c r="F127" s="52">
        <f t="shared" si="0"/>
        <v>73.141392695366505</v>
      </c>
    </row>
    <row r="128" spans="1:6" ht="22.8" x14ac:dyDescent="0.2">
      <c r="A128" s="53">
        <v>663</v>
      </c>
      <c r="B128" s="231" t="s">
        <v>302</v>
      </c>
      <c r="C128" s="50" t="s">
        <v>303</v>
      </c>
      <c r="D128" s="51">
        <f t="shared" ref="D128:E128" si="29">SUM(D129:D132)</f>
        <v>63534.380000000005</v>
      </c>
      <c r="E128" s="51">
        <f t="shared" si="29"/>
        <v>86076.430000000008</v>
      </c>
      <c r="F128" s="52">
        <f t="shared" si="0"/>
        <v>135.48008180767641</v>
      </c>
    </row>
    <row r="129" spans="1:6" ht="12.75" customHeight="1" x14ac:dyDescent="0.2">
      <c r="A129" s="53">
        <v>6631</v>
      </c>
      <c r="B129" s="86" t="s">
        <v>304</v>
      </c>
      <c r="C129" s="50" t="s">
        <v>305</v>
      </c>
      <c r="D129" s="242">
        <v>63125.97</v>
      </c>
      <c r="E129" s="242">
        <v>84603.05</v>
      </c>
      <c r="F129" s="52">
        <f t="shared" si="0"/>
        <v>134.02257422737424</v>
      </c>
    </row>
    <row r="130" spans="1:6" ht="12.75" customHeight="1" x14ac:dyDescent="0.2">
      <c r="A130" s="53">
        <v>6632</v>
      </c>
      <c r="B130" s="232" t="s">
        <v>306</v>
      </c>
      <c r="C130" s="50" t="s">
        <v>307</v>
      </c>
      <c r="D130" s="242">
        <v>408.41</v>
      </c>
      <c r="E130" s="242">
        <v>1473.38</v>
      </c>
      <c r="F130" s="52">
        <f t="shared" si="0"/>
        <v>360.76002056756693</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3799120.3499999996</v>
      </c>
      <c r="E133" s="51">
        <f t="shared" si="30"/>
        <v>4383202.71</v>
      </c>
      <c r="F133" s="52">
        <f t="shared" ref="F133:F223" si="31">IF(D133&lt;&gt;0,IF(E133/D133&gt;=100,"&gt;&gt;100",E133/D133*100),"-")</f>
        <v>115.37414733386902</v>
      </c>
    </row>
    <row r="134" spans="1:6" ht="22.8" x14ac:dyDescent="0.2">
      <c r="A134" s="53">
        <v>671</v>
      </c>
      <c r="B134" s="232" t="s">
        <v>314</v>
      </c>
      <c r="C134" s="50" t="s">
        <v>315</v>
      </c>
      <c r="D134" s="51">
        <f t="shared" ref="D134:E134" si="32">SUM(D135:D137)</f>
        <v>3799120.3499999996</v>
      </c>
      <c r="E134" s="51">
        <f t="shared" si="32"/>
        <v>4383202.71</v>
      </c>
      <c r="F134" s="52">
        <f t="shared" si="31"/>
        <v>115.37414733386902</v>
      </c>
    </row>
    <row r="135" spans="1:6" ht="12.75" customHeight="1" x14ac:dyDescent="0.2">
      <c r="A135" s="53">
        <v>6711</v>
      </c>
      <c r="B135" s="85" t="s">
        <v>316</v>
      </c>
      <c r="C135" s="50" t="s">
        <v>317</v>
      </c>
      <c r="D135" s="242">
        <v>3783218.05</v>
      </c>
      <c r="E135" s="242">
        <v>4359122.47</v>
      </c>
      <c r="F135" s="52">
        <f t="shared" si="31"/>
        <v>115.22260711353923</v>
      </c>
    </row>
    <row r="136" spans="1:6" ht="22.8" x14ac:dyDescent="0.2">
      <c r="A136" s="53">
        <v>6712</v>
      </c>
      <c r="B136" s="232" t="s">
        <v>318</v>
      </c>
      <c r="C136" s="50" t="s">
        <v>319</v>
      </c>
      <c r="D136" s="242">
        <v>15902.3</v>
      </c>
      <c r="E136" s="242">
        <v>24080.240000000002</v>
      </c>
      <c r="F136" s="52">
        <f t="shared" si="31"/>
        <v>151.42614590342279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5049.5200000000004</v>
      </c>
      <c r="E139" s="51">
        <f t="shared" si="33"/>
        <v>933.94</v>
      </c>
      <c r="F139" s="52">
        <f t="shared" si="31"/>
        <v>18.495619385604968</v>
      </c>
    </row>
    <row r="140" spans="1:6" ht="12.75" customHeight="1" x14ac:dyDescent="0.2">
      <c r="A140" s="53">
        <v>681</v>
      </c>
      <c r="B140" s="85" t="s">
        <v>326</v>
      </c>
      <c r="C140" s="50" t="s">
        <v>327</v>
      </c>
      <c r="D140" s="51">
        <f t="shared" ref="D140:E140" si="34">SUM(D141:D149)</f>
        <v>552.39</v>
      </c>
      <c r="E140" s="51">
        <f t="shared" si="34"/>
        <v>402.7</v>
      </c>
      <c r="F140" s="52">
        <f t="shared" si="31"/>
        <v>72.901392132370248</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552.39</v>
      </c>
      <c r="E149" s="242">
        <v>402.7</v>
      </c>
      <c r="F149" s="52">
        <f t="shared" si="31"/>
        <v>72.901392132370248</v>
      </c>
    </row>
    <row r="150" spans="1:6" ht="12.75" customHeight="1" x14ac:dyDescent="0.2">
      <c r="A150" s="53">
        <v>683</v>
      </c>
      <c r="B150" s="85" t="s">
        <v>346</v>
      </c>
      <c r="C150" s="50" t="s">
        <v>347</v>
      </c>
      <c r="D150" s="242">
        <v>4497.13</v>
      </c>
      <c r="E150" s="242">
        <v>531.24</v>
      </c>
      <c r="F150" s="52">
        <f t="shared" si="31"/>
        <v>11.812867317600336</v>
      </c>
    </row>
    <row r="151" spans="1:6" ht="12.75" customHeight="1" x14ac:dyDescent="0.2">
      <c r="A151" s="53">
        <v>3</v>
      </c>
      <c r="B151" s="85" t="s">
        <v>348</v>
      </c>
      <c r="C151" s="50" t="s">
        <v>56</v>
      </c>
      <c r="D151" s="51">
        <f t="shared" ref="D151:E151" si="35">D152+D163+D196+D215+D224+D252+D263</f>
        <v>5950660.6800000006</v>
      </c>
      <c r="E151" s="51">
        <f t="shared" si="35"/>
        <v>6864652.0200000005</v>
      </c>
      <c r="F151" s="52">
        <f t="shared" si="31"/>
        <v>115.35949349409047</v>
      </c>
    </row>
    <row r="152" spans="1:6" ht="12.75" customHeight="1" x14ac:dyDescent="0.2">
      <c r="A152" s="53">
        <v>31</v>
      </c>
      <c r="B152" s="85" t="s">
        <v>349</v>
      </c>
      <c r="C152" s="50" t="s">
        <v>350</v>
      </c>
      <c r="D152" s="51">
        <f t="shared" ref="D152:E152" si="36">D153+D158+D159</f>
        <v>4470806.7</v>
      </c>
      <c r="E152" s="51">
        <f t="shared" si="36"/>
        <v>5142351.37</v>
      </c>
      <c r="F152" s="52">
        <f t="shared" si="31"/>
        <v>115.02065991804118</v>
      </c>
    </row>
    <row r="153" spans="1:6" ht="12.75" customHeight="1" x14ac:dyDescent="0.2">
      <c r="A153" s="53">
        <v>311</v>
      </c>
      <c r="B153" s="85" t="s">
        <v>351</v>
      </c>
      <c r="C153" s="50" t="s">
        <v>352</v>
      </c>
      <c r="D153" s="51">
        <f t="shared" ref="D153:E153" si="37">SUM(D154:D157)</f>
        <v>3660809.21</v>
      </c>
      <c r="E153" s="51">
        <f t="shared" si="37"/>
        <v>4175059.19</v>
      </c>
      <c r="F153" s="52">
        <f t="shared" si="31"/>
        <v>114.04744007404855</v>
      </c>
    </row>
    <row r="154" spans="1:6" ht="12.75" customHeight="1" x14ac:dyDescent="0.2">
      <c r="A154" s="53">
        <v>3111</v>
      </c>
      <c r="B154" s="85" t="s">
        <v>353</v>
      </c>
      <c r="C154" s="50" t="s">
        <v>354</v>
      </c>
      <c r="D154" s="242">
        <v>3653359.48</v>
      </c>
      <c r="E154" s="242">
        <v>4171712.41</v>
      </c>
      <c r="F154" s="52">
        <f t="shared" si="31"/>
        <v>114.1883910641063</v>
      </c>
    </row>
    <row r="155" spans="1:6" ht="12.75" customHeight="1" x14ac:dyDescent="0.2">
      <c r="A155" s="53">
        <v>3112</v>
      </c>
      <c r="B155" s="85" t="s">
        <v>355</v>
      </c>
      <c r="C155" s="50" t="s">
        <v>356</v>
      </c>
      <c r="D155" s="242">
        <v>5496.66</v>
      </c>
      <c r="E155" s="242">
        <v>1392.65</v>
      </c>
      <c r="F155" s="52">
        <f t="shared" si="31"/>
        <v>25.336295131952863</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1953.07</v>
      </c>
      <c r="E157" s="242">
        <v>1954.13</v>
      </c>
      <c r="F157" s="52">
        <f t="shared" si="31"/>
        <v>100.05427352834258</v>
      </c>
    </row>
    <row r="158" spans="1:6" ht="12.75" customHeight="1" x14ac:dyDescent="0.2">
      <c r="A158" s="53">
        <v>312</v>
      </c>
      <c r="B158" s="85" t="s">
        <v>361</v>
      </c>
      <c r="C158" s="50" t="s">
        <v>362</v>
      </c>
      <c r="D158" s="242">
        <v>206834.44</v>
      </c>
      <c r="E158" s="242">
        <v>278628.38</v>
      </c>
      <c r="F158" s="52">
        <f t="shared" si="31"/>
        <v>134.71082475433008</v>
      </c>
    </row>
    <row r="159" spans="1:6" ht="12.75" customHeight="1" x14ac:dyDescent="0.2">
      <c r="A159" s="53">
        <v>313</v>
      </c>
      <c r="B159" s="85" t="s">
        <v>363</v>
      </c>
      <c r="C159" s="50" t="s">
        <v>364</v>
      </c>
      <c r="D159" s="51">
        <f t="shared" ref="D159:E159" si="38">SUM(D160:D162)</f>
        <v>603163.05000000005</v>
      </c>
      <c r="E159" s="51">
        <f t="shared" si="38"/>
        <v>688663.8</v>
      </c>
      <c r="F159" s="52">
        <f t="shared" si="31"/>
        <v>114.17539585689143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603074.49</v>
      </c>
      <c r="E161" s="242">
        <v>688643.37</v>
      </c>
      <c r="F161" s="52">
        <f t="shared" si="31"/>
        <v>114.18877459068115</v>
      </c>
    </row>
    <row r="162" spans="1:6" ht="12.75" customHeight="1" x14ac:dyDescent="0.2">
      <c r="A162" s="53">
        <v>3133</v>
      </c>
      <c r="B162" s="85" t="s">
        <v>368</v>
      </c>
      <c r="C162" s="50" t="s">
        <v>369</v>
      </c>
      <c r="D162" s="242">
        <v>88.56</v>
      </c>
      <c r="E162" s="242">
        <v>20.43</v>
      </c>
      <c r="F162" s="52">
        <f t="shared" si="31"/>
        <v>23.069105691056908</v>
      </c>
    </row>
    <row r="163" spans="1:6" ht="12.75" customHeight="1" x14ac:dyDescent="0.2">
      <c r="A163" s="53">
        <v>32</v>
      </c>
      <c r="B163" s="85" t="s">
        <v>370</v>
      </c>
      <c r="C163" s="50" t="s">
        <v>371</v>
      </c>
      <c r="D163" s="51">
        <f t="shared" ref="D163:E163" si="39">D164+D169+D177+D187+D188</f>
        <v>1387353.76</v>
      </c>
      <c r="E163" s="51">
        <f t="shared" si="39"/>
        <v>1480471.1500000001</v>
      </c>
      <c r="F163" s="52">
        <f t="shared" si="31"/>
        <v>106.71187066231759</v>
      </c>
    </row>
    <row r="164" spans="1:6" ht="12.75" customHeight="1" x14ac:dyDescent="0.2">
      <c r="A164" s="53">
        <v>321</v>
      </c>
      <c r="B164" s="85" t="s">
        <v>372</v>
      </c>
      <c r="C164" s="50" t="s">
        <v>373</v>
      </c>
      <c r="D164" s="51">
        <f t="shared" ref="D164:E164" si="40">SUM(D165:D168)</f>
        <v>214843.93</v>
      </c>
      <c r="E164" s="51">
        <f t="shared" si="40"/>
        <v>306277.68</v>
      </c>
      <c r="F164" s="52">
        <f t="shared" si="31"/>
        <v>142.558218889405</v>
      </c>
    </row>
    <row r="165" spans="1:6" ht="12.75" customHeight="1" x14ac:dyDescent="0.2">
      <c r="A165" s="53">
        <v>3211</v>
      </c>
      <c r="B165" s="85" t="s">
        <v>374</v>
      </c>
      <c r="C165" s="50" t="s">
        <v>375</v>
      </c>
      <c r="D165" s="242">
        <v>117959.66</v>
      </c>
      <c r="E165" s="242">
        <v>211279.72</v>
      </c>
      <c r="F165" s="52">
        <f t="shared" si="31"/>
        <v>179.11184213314959</v>
      </c>
    </row>
    <row r="166" spans="1:6" ht="12.75" customHeight="1" x14ac:dyDescent="0.2">
      <c r="A166" s="53">
        <v>3212</v>
      </c>
      <c r="B166" s="85" t="s">
        <v>376</v>
      </c>
      <c r="C166" s="50" t="s">
        <v>377</v>
      </c>
      <c r="D166" s="242">
        <v>66312.23</v>
      </c>
      <c r="E166" s="242">
        <v>62999.29</v>
      </c>
      <c r="F166" s="52">
        <f t="shared" si="31"/>
        <v>95.004028668618147</v>
      </c>
    </row>
    <row r="167" spans="1:6" ht="12.75" customHeight="1" x14ac:dyDescent="0.2">
      <c r="A167" s="53">
        <v>3213</v>
      </c>
      <c r="B167" s="85" t="s">
        <v>378</v>
      </c>
      <c r="C167" s="50" t="s">
        <v>379</v>
      </c>
      <c r="D167" s="242">
        <v>30543.24</v>
      </c>
      <c r="E167" s="242">
        <v>31998.67</v>
      </c>
      <c r="F167" s="52">
        <f t="shared" si="31"/>
        <v>104.76514606832804</v>
      </c>
    </row>
    <row r="168" spans="1:6" ht="12.75" customHeight="1" x14ac:dyDescent="0.2">
      <c r="A168" s="53">
        <v>3214</v>
      </c>
      <c r="B168" s="85" t="s">
        <v>380</v>
      </c>
      <c r="C168" s="50" t="s">
        <v>381</v>
      </c>
      <c r="D168" s="242">
        <v>28.8</v>
      </c>
      <c r="E168" s="242"/>
      <c r="F168" s="52">
        <f t="shared" si="31"/>
        <v>0</v>
      </c>
    </row>
    <row r="169" spans="1:6" ht="12.75" customHeight="1" x14ac:dyDescent="0.2">
      <c r="A169" s="53">
        <v>322</v>
      </c>
      <c r="B169" s="85" t="s">
        <v>382</v>
      </c>
      <c r="C169" s="50" t="s">
        <v>383</v>
      </c>
      <c r="D169" s="51">
        <f t="shared" ref="D169:E169" si="41">SUM(D170:D176)</f>
        <v>140534.53999999998</v>
      </c>
      <c r="E169" s="51">
        <f t="shared" si="41"/>
        <v>145099.1</v>
      </c>
      <c r="F169" s="52">
        <f t="shared" si="31"/>
        <v>103.24799867705123</v>
      </c>
    </row>
    <row r="170" spans="1:6" ht="12.75" customHeight="1" x14ac:dyDescent="0.2">
      <c r="A170" s="53">
        <v>3221</v>
      </c>
      <c r="B170" s="85" t="s">
        <v>384</v>
      </c>
      <c r="C170" s="50" t="s">
        <v>385</v>
      </c>
      <c r="D170" s="242">
        <v>33486.89</v>
      </c>
      <c r="E170" s="242">
        <v>33610.76</v>
      </c>
      <c r="F170" s="52">
        <f t="shared" si="31"/>
        <v>100.36990595424061</v>
      </c>
    </row>
    <row r="171" spans="1:6" ht="12.75" customHeight="1" x14ac:dyDescent="0.2">
      <c r="A171" s="53">
        <v>3222</v>
      </c>
      <c r="B171" s="85" t="s">
        <v>386</v>
      </c>
      <c r="C171" s="50" t="s">
        <v>387</v>
      </c>
      <c r="D171" s="242">
        <v>3761.47</v>
      </c>
      <c r="E171" s="242">
        <v>13471.42</v>
      </c>
      <c r="F171" s="52">
        <f t="shared" si="31"/>
        <v>358.14242835912557</v>
      </c>
    </row>
    <row r="172" spans="1:6" ht="12.75" customHeight="1" x14ac:dyDescent="0.2">
      <c r="A172" s="53">
        <v>3223</v>
      </c>
      <c r="B172" s="85" t="s">
        <v>388</v>
      </c>
      <c r="C172" s="50" t="s">
        <v>389</v>
      </c>
      <c r="D172" s="242">
        <v>68350.14</v>
      </c>
      <c r="E172" s="242">
        <v>58024.55</v>
      </c>
      <c r="F172" s="52">
        <f t="shared" si="31"/>
        <v>84.893096049254623</v>
      </c>
    </row>
    <row r="173" spans="1:6" ht="12.75" customHeight="1" x14ac:dyDescent="0.2">
      <c r="A173" s="53">
        <v>3224</v>
      </c>
      <c r="B173" s="85" t="s">
        <v>390</v>
      </c>
      <c r="C173" s="50" t="s">
        <v>391</v>
      </c>
      <c r="D173" s="242">
        <v>33333.99</v>
      </c>
      <c r="E173" s="242">
        <v>38497.65</v>
      </c>
      <c r="F173" s="52">
        <f t="shared" si="31"/>
        <v>115.49067483370578</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1602.05</v>
      </c>
      <c r="E176" s="242">
        <v>1494.72</v>
      </c>
      <c r="F176" s="52">
        <f t="shared" si="31"/>
        <v>93.300458787178925</v>
      </c>
    </row>
    <row r="177" spans="1:6" ht="12.75" customHeight="1" x14ac:dyDescent="0.2">
      <c r="A177" s="53">
        <v>323</v>
      </c>
      <c r="B177" s="85" t="s">
        <v>398</v>
      </c>
      <c r="C177" s="50" t="s">
        <v>399</v>
      </c>
      <c r="D177" s="51">
        <f t="shared" ref="D177:E177" si="42">SUM(D178:D186)</f>
        <v>923329.69</v>
      </c>
      <c r="E177" s="51">
        <f t="shared" si="42"/>
        <v>919792.24000000011</v>
      </c>
      <c r="F177" s="52">
        <f t="shared" si="31"/>
        <v>99.616881159751316</v>
      </c>
    </row>
    <row r="178" spans="1:6" ht="12.75" customHeight="1" x14ac:dyDescent="0.2">
      <c r="A178" s="53">
        <v>3231</v>
      </c>
      <c r="B178" s="85" t="s">
        <v>400</v>
      </c>
      <c r="C178" s="50" t="s">
        <v>401</v>
      </c>
      <c r="D178" s="242">
        <v>23973.49</v>
      </c>
      <c r="E178" s="242">
        <v>8086.88</v>
      </c>
      <c r="F178" s="52">
        <f t="shared" si="31"/>
        <v>33.732593794228535</v>
      </c>
    </row>
    <row r="179" spans="1:6" ht="12.75" customHeight="1" x14ac:dyDescent="0.2">
      <c r="A179" s="53">
        <v>3232</v>
      </c>
      <c r="B179" s="85" t="s">
        <v>402</v>
      </c>
      <c r="C179" s="50" t="s">
        <v>403</v>
      </c>
      <c r="D179" s="242">
        <v>108281.56</v>
      </c>
      <c r="E179" s="242">
        <v>73901.97</v>
      </c>
      <c r="F179" s="52">
        <f t="shared" si="31"/>
        <v>68.249820190990974</v>
      </c>
    </row>
    <row r="180" spans="1:6" ht="12.75" customHeight="1" x14ac:dyDescent="0.2">
      <c r="A180" s="53">
        <v>3233</v>
      </c>
      <c r="B180" s="85" t="s">
        <v>404</v>
      </c>
      <c r="C180" s="50" t="s">
        <v>405</v>
      </c>
      <c r="D180" s="242">
        <v>24955.1</v>
      </c>
      <c r="E180" s="242">
        <v>40307.15</v>
      </c>
      <c r="F180" s="52">
        <f t="shared" si="31"/>
        <v>161.51868756286291</v>
      </c>
    </row>
    <row r="181" spans="1:6" ht="12.75" customHeight="1" x14ac:dyDescent="0.2">
      <c r="A181" s="53">
        <v>3234</v>
      </c>
      <c r="B181" s="85" t="s">
        <v>406</v>
      </c>
      <c r="C181" s="50" t="s">
        <v>407</v>
      </c>
      <c r="D181" s="242">
        <v>35195.97</v>
      </c>
      <c r="E181" s="242">
        <v>27494.94</v>
      </c>
      <c r="F181" s="52">
        <f t="shared" si="31"/>
        <v>78.119568802905562</v>
      </c>
    </row>
    <row r="182" spans="1:6" ht="12.75" customHeight="1" x14ac:dyDescent="0.2">
      <c r="A182" s="53">
        <v>3235</v>
      </c>
      <c r="B182" s="85" t="s">
        <v>408</v>
      </c>
      <c r="C182" s="50" t="s">
        <v>409</v>
      </c>
      <c r="D182" s="242">
        <v>132763</v>
      </c>
      <c r="E182" s="242">
        <v>141986.59</v>
      </c>
      <c r="F182" s="52">
        <f t="shared" si="31"/>
        <v>106.94741004647379</v>
      </c>
    </row>
    <row r="183" spans="1:6" ht="12.75" customHeight="1" x14ac:dyDescent="0.2">
      <c r="A183" s="53">
        <v>3236</v>
      </c>
      <c r="B183" s="85" t="s">
        <v>410</v>
      </c>
      <c r="C183" s="50" t="s">
        <v>411</v>
      </c>
      <c r="D183" s="242">
        <v>6810.15</v>
      </c>
      <c r="E183" s="242">
        <v>8228.61</v>
      </c>
      <c r="F183" s="52">
        <f t="shared" si="31"/>
        <v>120.82861610977733</v>
      </c>
    </row>
    <row r="184" spans="1:6" ht="12.75" customHeight="1" x14ac:dyDescent="0.2">
      <c r="A184" s="53">
        <v>3237</v>
      </c>
      <c r="B184" s="85" t="s">
        <v>412</v>
      </c>
      <c r="C184" s="50" t="s">
        <v>413</v>
      </c>
      <c r="D184" s="242">
        <v>547253.59</v>
      </c>
      <c r="E184" s="242">
        <v>516324.43</v>
      </c>
      <c r="F184" s="52">
        <f t="shared" si="31"/>
        <v>94.348294727495528</v>
      </c>
    </row>
    <row r="185" spans="1:6" ht="12.75" customHeight="1" x14ac:dyDescent="0.2">
      <c r="A185" s="53">
        <v>3238</v>
      </c>
      <c r="B185" s="85" t="s">
        <v>414</v>
      </c>
      <c r="C185" s="50" t="s">
        <v>415</v>
      </c>
      <c r="D185" s="242">
        <v>22364.39</v>
      </c>
      <c r="E185" s="242">
        <v>52214.51</v>
      </c>
      <c r="F185" s="52">
        <f t="shared" si="31"/>
        <v>233.471648455424</v>
      </c>
    </row>
    <row r="186" spans="1:6" ht="12.75" customHeight="1" x14ac:dyDescent="0.2">
      <c r="A186" s="53">
        <v>3239</v>
      </c>
      <c r="B186" s="85" t="s">
        <v>416</v>
      </c>
      <c r="C186" s="50" t="s">
        <v>417</v>
      </c>
      <c r="D186" s="242">
        <v>21732.44</v>
      </c>
      <c r="E186" s="242">
        <v>51247.16</v>
      </c>
      <c r="F186" s="52">
        <f t="shared" si="31"/>
        <v>235.80950873440813</v>
      </c>
    </row>
    <row r="187" spans="1:6" ht="12.75" customHeight="1" x14ac:dyDescent="0.2">
      <c r="A187" s="53">
        <v>324</v>
      </c>
      <c r="B187" s="85" t="s">
        <v>418</v>
      </c>
      <c r="C187" s="50" t="s">
        <v>419</v>
      </c>
      <c r="D187" s="242">
        <v>12996.11</v>
      </c>
      <c r="E187" s="242">
        <v>8430.36</v>
      </c>
      <c r="F187" s="52">
        <f t="shared" si="31"/>
        <v>64.86833367830836</v>
      </c>
    </row>
    <row r="188" spans="1:6" ht="12.75" customHeight="1" x14ac:dyDescent="0.2">
      <c r="A188" s="53">
        <v>329</v>
      </c>
      <c r="B188" s="85" t="s">
        <v>420</v>
      </c>
      <c r="C188" s="50" t="s">
        <v>421</v>
      </c>
      <c r="D188" s="51">
        <f t="shared" ref="D188:E188" si="43">SUM(D189:D195)</f>
        <v>95649.489999999991</v>
      </c>
      <c r="E188" s="51">
        <f t="shared" si="43"/>
        <v>100871.77</v>
      </c>
      <c r="F188" s="52">
        <f t="shared" si="31"/>
        <v>105.4598095609292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6043.92</v>
      </c>
      <c r="E190" s="242">
        <v>5031.97</v>
      </c>
      <c r="F190" s="52">
        <f t="shared" si="31"/>
        <v>83.256727421938081</v>
      </c>
    </row>
    <row r="191" spans="1:6" ht="12.75" customHeight="1" x14ac:dyDescent="0.2">
      <c r="A191" s="53">
        <v>3293</v>
      </c>
      <c r="B191" s="85" t="s">
        <v>426</v>
      </c>
      <c r="C191" s="50" t="s">
        <v>427</v>
      </c>
      <c r="D191" s="242">
        <v>45489.61</v>
      </c>
      <c r="E191" s="242">
        <v>58948.160000000003</v>
      </c>
      <c r="F191" s="52">
        <f t="shared" si="31"/>
        <v>129.58598677807967</v>
      </c>
    </row>
    <row r="192" spans="1:6" ht="12.75" customHeight="1" x14ac:dyDescent="0.2">
      <c r="A192" s="53">
        <v>3294</v>
      </c>
      <c r="B192" s="85" t="s">
        <v>428</v>
      </c>
      <c r="C192" s="50" t="s">
        <v>429</v>
      </c>
      <c r="D192" s="242">
        <v>6740.49</v>
      </c>
      <c r="E192" s="242">
        <v>3304.44</v>
      </c>
      <c r="F192" s="52">
        <f t="shared" si="31"/>
        <v>49.023735663134282</v>
      </c>
    </row>
    <row r="193" spans="1:6" ht="12.75" customHeight="1" x14ac:dyDescent="0.2">
      <c r="A193" s="53">
        <v>3295</v>
      </c>
      <c r="B193" s="85" t="s">
        <v>430</v>
      </c>
      <c r="C193" s="50" t="s">
        <v>431</v>
      </c>
      <c r="D193" s="242">
        <v>10095.24</v>
      </c>
      <c r="E193" s="242">
        <v>9958.15</v>
      </c>
      <c r="F193" s="52">
        <f t="shared" si="31"/>
        <v>98.642033275088053</v>
      </c>
    </row>
    <row r="194" spans="1:6" ht="12.75" customHeight="1" x14ac:dyDescent="0.2">
      <c r="A194" s="53" t="s">
        <v>432</v>
      </c>
      <c r="B194" s="85" t="s">
        <v>433</v>
      </c>
      <c r="C194" s="50" t="s">
        <v>432</v>
      </c>
      <c r="D194" s="242">
        <v>1918.08</v>
      </c>
      <c r="E194" s="242">
        <v>1090.99</v>
      </c>
      <c r="F194" s="52">
        <f t="shared" si="31"/>
        <v>56.879275108441774</v>
      </c>
    </row>
    <row r="195" spans="1:6" ht="12.75" customHeight="1" x14ac:dyDescent="0.2">
      <c r="A195" s="53">
        <v>3299</v>
      </c>
      <c r="B195" s="85" t="s">
        <v>434</v>
      </c>
      <c r="C195" s="50" t="s">
        <v>435</v>
      </c>
      <c r="D195" s="242">
        <v>25362.15</v>
      </c>
      <c r="E195" s="242">
        <v>22538.06</v>
      </c>
      <c r="F195" s="52">
        <f t="shared" si="31"/>
        <v>88.864942443759702</v>
      </c>
    </row>
    <row r="196" spans="1:6" ht="12.75" customHeight="1" x14ac:dyDescent="0.2">
      <c r="A196" s="53">
        <v>34</v>
      </c>
      <c r="B196" s="232" t="s">
        <v>436</v>
      </c>
      <c r="C196" s="50" t="s">
        <v>437</v>
      </c>
      <c r="D196" s="51">
        <f t="shared" ref="D196:E196" si="44">D197+D202+D210</f>
        <v>7704.74</v>
      </c>
      <c r="E196" s="51">
        <f t="shared" si="44"/>
        <v>7367.0400000000009</v>
      </c>
      <c r="F196" s="52">
        <f t="shared" si="31"/>
        <v>95.616983830732778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7704.74</v>
      </c>
      <c r="E210" s="51">
        <f t="shared" si="47"/>
        <v>7367.0400000000009</v>
      </c>
      <c r="F210" s="52">
        <f t="shared" si="31"/>
        <v>95.616983830732778</v>
      </c>
    </row>
    <row r="211" spans="1:6" ht="12.75" customHeight="1" x14ac:dyDescent="0.2">
      <c r="A211" s="53">
        <v>3431</v>
      </c>
      <c r="B211" s="232" t="s">
        <v>466</v>
      </c>
      <c r="C211" s="50" t="s">
        <v>467</v>
      </c>
      <c r="D211" s="242">
        <v>4879.53</v>
      </c>
      <c r="E211" s="242">
        <v>5472.68</v>
      </c>
      <c r="F211" s="52">
        <f t="shared" si="31"/>
        <v>112.15588386586415</v>
      </c>
    </row>
    <row r="212" spans="1:6" ht="12.75" customHeight="1" x14ac:dyDescent="0.2">
      <c r="A212" s="53">
        <v>3432</v>
      </c>
      <c r="B212" s="85" t="s">
        <v>468</v>
      </c>
      <c r="C212" s="50" t="s">
        <v>469</v>
      </c>
      <c r="D212" s="242">
        <v>780.14</v>
      </c>
      <c r="E212" s="242">
        <v>1292.6400000000001</v>
      </c>
      <c r="F212" s="52">
        <f t="shared" si="31"/>
        <v>165.69333709334225</v>
      </c>
    </row>
    <row r="213" spans="1:6" ht="12.75" customHeight="1" x14ac:dyDescent="0.2">
      <c r="A213" s="53">
        <v>3433</v>
      </c>
      <c r="B213" s="85" t="s">
        <v>470</v>
      </c>
      <c r="C213" s="50" t="s">
        <v>471</v>
      </c>
      <c r="D213" s="242">
        <v>2045.07</v>
      </c>
      <c r="E213" s="242">
        <v>601.72</v>
      </c>
      <c r="F213" s="52">
        <f t="shared" si="31"/>
        <v>29.422953737524882</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11921.25</v>
      </c>
      <c r="E215" s="51">
        <f t="shared" si="48"/>
        <v>114914.31</v>
      </c>
      <c r="F215" s="52">
        <f t="shared" si="31"/>
        <v>963.94513998112609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11921.25</v>
      </c>
      <c r="E223" s="242">
        <v>114914.31</v>
      </c>
      <c r="F223" s="52">
        <f t="shared" si="31"/>
        <v>963.94513998112609</v>
      </c>
    </row>
    <row r="224" spans="1:6" ht="22.8" x14ac:dyDescent="0.2">
      <c r="A224" s="53">
        <v>36</v>
      </c>
      <c r="B224" s="85" t="s">
        <v>492</v>
      </c>
      <c r="C224" s="50" t="s">
        <v>493</v>
      </c>
      <c r="D224" s="51">
        <f t="shared" ref="D224:E224" si="51">D225+D228+D231+D236+D240+D244+D247</f>
        <v>57739.13</v>
      </c>
      <c r="E224" s="51">
        <f t="shared" si="51"/>
        <v>98204.82</v>
      </c>
      <c r="F224" s="52">
        <f t="shared" ref="F224:F235" si="52">IF(D224&lt;&gt;0,IF(E224/D224&gt;=100,"&gt;&gt;100",E224/D224*100),"-")</f>
        <v>170.08365037713594</v>
      </c>
    </row>
    <row r="225" spans="1:6" ht="12.75" customHeight="1" x14ac:dyDescent="0.2">
      <c r="A225" s="53">
        <v>361</v>
      </c>
      <c r="B225" s="85" t="s">
        <v>494</v>
      </c>
      <c r="C225" s="50" t="s">
        <v>495</v>
      </c>
      <c r="D225" s="51">
        <f t="shared" ref="D225:E225" si="53">SUM(D226:D227)</f>
        <v>0</v>
      </c>
      <c r="E225" s="51">
        <f t="shared" si="53"/>
        <v>29015.22</v>
      </c>
      <c r="F225" s="52" t="str">
        <f t="shared" si="52"/>
        <v>-</v>
      </c>
    </row>
    <row r="226" spans="1:6" ht="12.75" customHeight="1" x14ac:dyDescent="0.2">
      <c r="A226" s="53">
        <v>3611</v>
      </c>
      <c r="B226" s="85" t="s">
        <v>496</v>
      </c>
      <c r="C226" s="50" t="s">
        <v>497</v>
      </c>
      <c r="D226" s="242">
        <v>0</v>
      </c>
      <c r="E226" s="242">
        <v>29015.22</v>
      </c>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11495.86</v>
      </c>
      <c r="F244" s="52" t="str">
        <f t="shared" ref="F244:F251" si="61">IF(D244&lt;&gt;0,IF(E244/D244&gt;=100,"&gt;&gt;100",E244/D244*100),"-")</f>
        <v>-</v>
      </c>
    </row>
    <row r="245" spans="1:6" ht="12.75" customHeight="1" x14ac:dyDescent="0.2">
      <c r="A245" s="53" t="s">
        <v>534</v>
      </c>
      <c r="B245" s="85" t="s">
        <v>535</v>
      </c>
      <c r="C245" s="50" t="s">
        <v>534</v>
      </c>
      <c r="D245" s="242">
        <v>0</v>
      </c>
      <c r="E245" s="242">
        <v>11495.86</v>
      </c>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57739.13</v>
      </c>
      <c r="E247" s="51">
        <f t="shared" si="62"/>
        <v>57693.74</v>
      </c>
      <c r="F247" s="52">
        <f t="shared" si="61"/>
        <v>99.921387800612862</v>
      </c>
    </row>
    <row r="248" spans="1:6" ht="12.75" customHeight="1" x14ac:dyDescent="0.2">
      <c r="A248" s="53" t="s">
        <v>540</v>
      </c>
      <c r="B248" s="85" t="s">
        <v>202</v>
      </c>
      <c r="C248" s="50" t="s">
        <v>540</v>
      </c>
      <c r="D248" s="242">
        <v>57739.13</v>
      </c>
      <c r="E248" s="242">
        <v>57693.74</v>
      </c>
      <c r="F248" s="52">
        <f t="shared" si="61"/>
        <v>99.921387800612862</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1139.82</v>
      </c>
      <c r="E252" s="51">
        <f t="shared" si="63"/>
        <v>4571.93</v>
      </c>
      <c r="F252" s="52">
        <f t="shared" ref="F252:F258" si="64">IF(D252&lt;&gt;0,IF(E252/D252&gt;=100,"&gt;&gt;100",E252/D252*100),"-")</f>
        <v>401.109824358232</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1139.82</v>
      </c>
      <c r="E259" s="51">
        <f t="shared" si="66"/>
        <v>4571.93</v>
      </c>
      <c r="F259" s="52">
        <f t="shared" ref="F259:F262" si="67">IF(D259&lt;&gt;0,IF(E259/D259&gt;=100,"&gt;&gt;100",E259/D259*100),"-")</f>
        <v>401.109824358232</v>
      </c>
    </row>
    <row r="260" spans="1:6" ht="12.75" customHeight="1" x14ac:dyDescent="0.2">
      <c r="A260" s="53">
        <v>3721</v>
      </c>
      <c r="B260" s="85" t="s">
        <v>560</v>
      </c>
      <c r="C260" s="50" t="s">
        <v>561</v>
      </c>
      <c r="D260" s="242">
        <v>1139.82</v>
      </c>
      <c r="E260" s="242">
        <v>4571.93</v>
      </c>
      <c r="F260" s="52">
        <f t="shared" si="67"/>
        <v>401.109824358232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13995.28</v>
      </c>
      <c r="E263" s="51">
        <f t="shared" si="68"/>
        <v>16771.400000000001</v>
      </c>
      <c r="F263" s="52">
        <f t="shared" ref="F263:F267" si="69">IF(D263&lt;&gt;0,IF(E263/D263&gt;=100,"&gt;&gt;100",E263/D263*100),"-")</f>
        <v>119.83611617631087</v>
      </c>
    </row>
    <row r="264" spans="1:6" ht="12.75" customHeight="1" x14ac:dyDescent="0.2">
      <c r="A264" s="53">
        <v>381</v>
      </c>
      <c r="B264" s="85" t="s">
        <v>568</v>
      </c>
      <c r="C264" s="50" t="s">
        <v>569</v>
      </c>
      <c r="D264" s="51">
        <f t="shared" ref="D264:E264" si="70">SUM(D265:D267)</f>
        <v>13995.28</v>
      </c>
      <c r="E264" s="51">
        <f t="shared" si="70"/>
        <v>16771.400000000001</v>
      </c>
      <c r="F264" s="52">
        <f t="shared" si="69"/>
        <v>119.83611617631087</v>
      </c>
    </row>
    <row r="265" spans="1:6" ht="12.75" customHeight="1" x14ac:dyDescent="0.2">
      <c r="A265" s="53">
        <v>3811</v>
      </c>
      <c r="B265" s="85" t="s">
        <v>570</v>
      </c>
      <c r="C265" s="50" t="s">
        <v>571</v>
      </c>
      <c r="D265" s="242">
        <v>3791.43</v>
      </c>
      <c r="E265" s="242">
        <v>4150</v>
      </c>
      <c r="F265" s="52">
        <f t="shared" si="69"/>
        <v>109.45738151568143</v>
      </c>
    </row>
    <row r="266" spans="1:6" ht="12.75" customHeight="1" x14ac:dyDescent="0.2">
      <c r="A266" s="53">
        <v>3812</v>
      </c>
      <c r="B266" s="85" t="s">
        <v>572</v>
      </c>
      <c r="C266" s="50" t="s">
        <v>573</v>
      </c>
      <c r="D266" s="242">
        <v>10203.85</v>
      </c>
      <c r="E266" s="242">
        <v>1102.05</v>
      </c>
      <c r="F266" s="52">
        <f t="shared" si="69"/>
        <v>10.800335167608303</v>
      </c>
    </row>
    <row r="267" spans="1:6" ht="12.75" customHeight="1" x14ac:dyDescent="0.2">
      <c r="A267" s="53" t="s">
        <v>574</v>
      </c>
      <c r="B267" s="85" t="s">
        <v>575</v>
      </c>
      <c r="C267" s="50" t="s">
        <v>574</v>
      </c>
      <c r="D267" s="242">
        <v>0</v>
      </c>
      <c r="E267" s="242">
        <v>11519.35</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5950660.6800000006</v>
      </c>
      <c r="E289" s="51">
        <f t="shared" si="79"/>
        <v>6864652.0200000005</v>
      </c>
      <c r="F289" s="52">
        <f t="shared" si="76"/>
        <v>115.35949349409047</v>
      </c>
    </row>
    <row r="290" spans="1:6" ht="12.75" customHeight="1" x14ac:dyDescent="0.2">
      <c r="A290" s="53" t="s">
        <v>609</v>
      </c>
      <c r="B290" s="85" t="s">
        <v>620</v>
      </c>
      <c r="C290" s="50" t="s">
        <v>621</v>
      </c>
      <c r="D290" s="51">
        <f>IF(D6&gt;=D289,D6-D289,0)</f>
        <v>234712.42999999877</v>
      </c>
      <c r="E290" s="51">
        <f>IF(E6&gt;=E289,E6-E289,0)</f>
        <v>0</v>
      </c>
      <c r="F290" s="52">
        <f t="shared" si="76"/>
        <v>0</v>
      </c>
    </row>
    <row r="291" spans="1:6" ht="12.75" customHeight="1" x14ac:dyDescent="0.2">
      <c r="A291" s="53" t="s">
        <v>609</v>
      </c>
      <c r="B291" s="85" t="s">
        <v>622</v>
      </c>
      <c r="C291" s="50" t="s">
        <v>623</v>
      </c>
      <c r="D291" s="51">
        <f>IF(D289&gt;=D6,D289-D6,0)</f>
        <v>0</v>
      </c>
      <c r="E291" s="51">
        <f>IF(E289&gt;=E6,E289-E6,0)</f>
        <v>124854.1799999997</v>
      </c>
      <c r="F291" s="52" t="str">
        <f t="shared" si="76"/>
        <v>-</v>
      </c>
    </row>
    <row r="292" spans="1:6" ht="12.75" customHeight="1" x14ac:dyDescent="0.2">
      <c r="A292" s="53">
        <v>92211</v>
      </c>
      <c r="B292" s="85" t="s">
        <v>624</v>
      </c>
      <c r="C292" s="50" t="s">
        <v>625</v>
      </c>
      <c r="D292" s="242">
        <v>553148.75</v>
      </c>
      <c r="E292" s="242">
        <v>513575.82</v>
      </c>
      <c r="F292" s="52">
        <f t="shared" si="76"/>
        <v>92.845879159990872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108675.62</v>
      </c>
      <c r="E294" s="242">
        <v>82989.03</v>
      </c>
      <c r="F294" s="52">
        <f t="shared" si="76"/>
        <v>76.363981176274862</v>
      </c>
    </row>
    <row r="295" spans="1:6" ht="12" x14ac:dyDescent="0.2">
      <c r="A295" s="53">
        <v>9661</v>
      </c>
      <c r="B295" s="85" t="s">
        <v>630</v>
      </c>
      <c r="C295" s="50" t="s">
        <v>631</v>
      </c>
      <c r="D295" s="242">
        <v>103052.58</v>
      </c>
      <c r="E295" s="242">
        <v>79003.839999999997</v>
      </c>
      <c r="F295" s="52">
        <f t="shared" si="76"/>
        <v>76.66362161917732</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3736.3</v>
      </c>
      <c r="E298" s="51">
        <f t="shared" si="80"/>
        <v>1431.46</v>
      </c>
      <c r="F298" s="52">
        <f t="shared" ref="F298:F418" si="81">IF(D298&lt;&gt;0,IF(E298/D298&gt;=100,"&gt;&gt;100",E298/D298*100),"-")</f>
        <v>38.31223402831678</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3736.3</v>
      </c>
      <c r="E311" s="51">
        <f t="shared" si="85"/>
        <v>1431.46</v>
      </c>
      <c r="F311" s="52">
        <f t="shared" si="81"/>
        <v>38.31223402831678</v>
      </c>
    </row>
    <row r="312" spans="1:6" ht="12.75" customHeight="1" x14ac:dyDescent="0.2">
      <c r="A312" s="53">
        <v>721</v>
      </c>
      <c r="B312" s="85" t="s">
        <v>663</v>
      </c>
      <c r="C312" s="50" t="s">
        <v>664</v>
      </c>
      <c r="D312" s="51">
        <f t="shared" ref="D312:E312" si="86">SUM(D313:D316)</f>
        <v>548.79999999999995</v>
      </c>
      <c r="E312" s="51">
        <f t="shared" si="86"/>
        <v>329.41</v>
      </c>
      <c r="F312" s="52">
        <f t="shared" si="81"/>
        <v>60.023688046647237</v>
      </c>
    </row>
    <row r="313" spans="1:6" ht="12.75" customHeight="1" x14ac:dyDescent="0.2">
      <c r="A313" s="53">
        <v>7211</v>
      </c>
      <c r="B313" s="85" t="s">
        <v>665</v>
      </c>
      <c r="C313" s="50" t="s">
        <v>666</v>
      </c>
      <c r="D313" s="242">
        <v>548.79999999999995</v>
      </c>
      <c r="E313" s="242">
        <v>329.41</v>
      </c>
      <c r="F313" s="52">
        <f t="shared" si="81"/>
        <v>60.023688046647237</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3187.5</v>
      </c>
      <c r="E317" s="51">
        <f t="shared" si="87"/>
        <v>1102.05</v>
      </c>
      <c r="F317" s="52">
        <f t="shared" si="81"/>
        <v>34.57411764705882</v>
      </c>
    </row>
    <row r="318" spans="1:6" ht="12.75" customHeight="1" x14ac:dyDescent="0.2">
      <c r="A318" s="53">
        <v>7221</v>
      </c>
      <c r="B318" s="85" t="s">
        <v>675</v>
      </c>
      <c r="C318" s="50" t="s">
        <v>676</v>
      </c>
      <c r="D318" s="242">
        <v>3187.5</v>
      </c>
      <c r="E318" s="242">
        <v>1102.05</v>
      </c>
      <c r="F318" s="52">
        <f t="shared" si="81"/>
        <v>34.57411764705882</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278020.28999999998</v>
      </c>
      <c r="E350" s="51">
        <f t="shared" si="95"/>
        <v>228189.13</v>
      </c>
      <c r="F350" s="52">
        <f t="shared" si="81"/>
        <v>82.076430464841266</v>
      </c>
    </row>
    <row r="351" spans="1:6" ht="12.75" customHeight="1" x14ac:dyDescent="0.2">
      <c r="A351" s="53">
        <v>41</v>
      </c>
      <c r="B351" s="85" t="s">
        <v>741</v>
      </c>
      <c r="C351" s="50" t="s">
        <v>742</v>
      </c>
      <c r="D351" s="51">
        <f t="shared" ref="D351:E351" si="96">D352+D356</f>
        <v>86842.28</v>
      </c>
      <c r="E351" s="51">
        <f t="shared" si="96"/>
        <v>4500</v>
      </c>
      <c r="F351" s="52">
        <f t="shared" si="81"/>
        <v>5.1818077553928799</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86842.28</v>
      </c>
      <c r="E356" s="51">
        <f t="shared" si="98"/>
        <v>4500</v>
      </c>
      <c r="F356" s="52">
        <f t="shared" si="81"/>
        <v>5.1818077553928799</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7388.5</v>
      </c>
      <c r="E359" s="242">
        <v>3500</v>
      </c>
      <c r="F359" s="52">
        <f t="shared" si="81"/>
        <v>47.370914258645193</v>
      </c>
    </row>
    <row r="360" spans="1:6" ht="12.75" customHeight="1" x14ac:dyDescent="0.2">
      <c r="A360" s="53">
        <v>4124</v>
      </c>
      <c r="B360" s="85" t="s">
        <v>655</v>
      </c>
      <c r="C360" s="50" t="s">
        <v>754</v>
      </c>
      <c r="D360" s="242">
        <v>79453.78</v>
      </c>
      <c r="E360" s="242">
        <v>1000</v>
      </c>
      <c r="F360" s="52">
        <f t="shared" si="81"/>
        <v>1.2585933608193343</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184645.97</v>
      </c>
      <c r="E363" s="51">
        <f t="shared" si="99"/>
        <v>195499.13</v>
      </c>
      <c r="F363" s="52">
        <f t="shared" si="81"/>
        <v>105.87782121646087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159978.39000000001</v>
      </c>
      <c r="E369" s="51">
        <f t="shared" si="101"/>
        <v>190757.4</v>
      </c>
      <c r="F369" s="52">
        <f t="shared" si="81"/>
        <v>119.23947978223808</v>
      </c>
    </row>
    <row r="370" spans="1:6" ht="12.75" customHeight="1" x14ac:dyDescent="0.2">
      <c r="A370" s="53">
        <v>4221</v>
      </c>
      <c r="B370" s="85" t="s">
        <v>675</v>
      </c>
      <c r="C370" s="50" t="s">
        <v>767</v>
      </c>
      <c r="D370" s="242">
        <v>101785.49</v>
      </c>
      <c r="E370" s="242">
        <v>103913.34</v>
      </c>
      <c r="F370" s="52">
        <f t="shared" si="81"/>
        <v>102.09052390473336</v>
      </c>
    </row>
    <row r="371" spans="1:6" ht="12.75" customHeight="1" x14ac:dyDescent="0.2">
      <c r="A371" s="53">
        <v>4222</v>
      </c>
      <c r="B371" s="85" t="s">
        <v>768</v>
      </c>
      <c r="C371" s="50" t="s">
        <v>769</v>
      </c>
      <c r="D371" s="242">
        <v>0</v>
      </c>
      <c r="E371" s="242">
        <v>149.05000000000001</v>
      </c>
      <c r="F371" s="52" t="str">
        <f t="shared" si="81"/>
        <v>-</v>
      </c>
    </row>
    <row r="372" spans="1:6" ht="12.75" customHeight="1" x14ac:dyDescent="0.2">
      <c r="A372" s="53">
        <v>4223</v>
      </c>
      <c r="B372" s="85" t="s">
        <v>679</v>
      </c>
      <c r="C372" s="50" t="s">
        <v>770</v>
      </c>
      <c r="D372" s="242">
        <v>2028.46</v>
      </c>
      <c r="E372" s="242">
        <v>4616.5</v>
      </c>
      <c r="F372" s="52">
        <f t="shared" si="81"/>
        <v>227.58644488922633</v>
      </c>
    </row>
    <row r="373" spans="1:6" ht="12.75" customHeight="1" x14ac:dyDescent="0.2">
      <c r="A373" s="53">
        <v>4224</v>
      </c>
      <c r="B373" s="85" t="s">
        <v>681</v>
      </c>
      <c r="C373" s="50" t="s">
        <v>771</v>
      </c>
      <c r="D373" s="242">
        <v>52905.19</v>
      </c>
      <c r="E373" s="242">
        <v>73870.460000000006</v>
      </c>
      <c r="F373" s="52">
        <f t="shared" si="81"/>
        <v>139.62800247007902</v>
      </c>
    </row>
    <row r="374" spans="1:6" ht="12.75" customHeight="1" x14ac:dyDescent="0.2">
      <c r="A374" s="53">
        <v>4225</v>
      </c>
      <c r="B374" s="85" t="s">
        <v>683</v>
      </c>
      <c r="C374" s="50" t="s">
        <v>772</v>
      </c>
      <c r="D374" s="242">
        <v>2281.25</v>
      </c>
      <c r="E374" s="242">
        <v>5256.25</v>
      </c>
      <c r="F374" s="52">
        <f t="shared" si="81"/>
        <v>230.41095890410958</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978</v>
      </c>
      <c r="E376" s="242">
        <v>2951.8</v>
      </c>
      <c r="F376" s="52">
        <f t="shared" si="81"/>
        <v>301.82004089979552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6088.58</v>
      </c>
      <c r="E383" s="51">
        <f t="shared" si="103"/>
        <v>4741.7299999999996</v>
      </c>
      <c r="F383" s="52">
        <f t="shared" si="81"/>
        <v>77.879078537195852</v>
      </c>
    </row>
    <row r="384" spans="1:6" ht="12.75" customHeight="1" x14ac:dyDescent="0.2">
      <c r="A384" s="53">
        <v>4241</v>
      </c>
      <c r="B384" s="85" t="s">
        <v>784</v>
      </c>
      <c r="C384" s="50" t="s">
        <v>785</v>
      </c>
      <c r="D384" s="242">
        <v>6088.58</v>
      </c>
      <c r="E384" s="242">
        <v>4741.7299999999996</v>
      </c>
      <c r="F384" s="52">
        <f t="shared" si="81"/>
        <v>77.879078537195852</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18579</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18579</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6532.04</v>
      </c>
      <c r="E402" s="51">
        <f t="shared" si="109"/>
        <v>28190</v>
      </c>
      <c r="F402" s="52">
        <f t="shared" si="81"/>
        <v>431.56502409660692</v>
      </c>
    </row>
    <row r="403" spans="1:6" ht="12.75" customHeight="1" x14ac:dyDescent="0.2">
      <c r="A403" s="53">
        <v>451</v>
      </c>
      <c r="B403" s="85" t="s">
        <v>812</v>
      </c>
      <c r="C403" s="50" t="s">
        <v>813</v>
      </c>
      <c r="D403" s="242">
        <v>6532.04</v>
      </c>
      <c r="E403" s="242"/>
      <c r="F403" s="52">
        <f t="shared" si="81"/>
        <v>0</v>
      </c>
    </row>
    <row r="404" spans="1:6" ht="12.75" customHeight="1" x14ac:dyDescent="0.2">
      <c r="A404" s="53">
        <v>452</v>
      </c>
      <c r="B404" s="85" t="s">
        <v>814</v>
      </c>
      <c r="C404" s="50" t="s">
        <v>815</v>
      </c>
      <c r="D404" s="242">
        <v>0</v>
      </c>
      <c r="E404" s="242">
        <v>28190</v>
      </c>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274283.99</v>
      </c>
      <c r="E408" s="51">
        <f t="shared" si="111"/>
        <v>226757.67</v>
      </c>
      <c r="F408" s="52">
        <f t="shared" si="81"/>
        <v>82.672586905272894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0.01</v>
      </c>
      <c r="E410" s="242">
        <v>0</v>
      </c>
      <c r="F410" s="52">
        <f t="shared" si="81"/>
        <v>0</v>
      </c>
    </row>
    <row r="411" spans="1:6" ht="12.75" customHeight="1" x14ac:dyDescent="0.2">
      <c r="A411" s="53">
        <v>97</v>
      </c>
      <c r="B411" s="85" t="s">
        <v>828</v>
      </c>
      <c r="C411" s="50" t="s">
        <v>829</v>
      </c>
      <c r="D411" s="242">
        <v>1692.63</v>
      </c>
      <c r="E411" s="242">
        <v>751.46</v>
      </c>
      <c r="F411" s="52">
        <f t="shared" si="81"/>
        <v>44.395999125621074</v>
      </c>
    </row>
    <row r="412" spans="1:6" ht="12.75" customHeight="1" x14ac:dyDescent="0.2">
      <c r="A412" s="53" t="s">
        <v>609</v>
      </c>
      <c r="B412" s="85" t="s">
        <v>830</v>
      </c>
      <c r="C412" s="50" t="s">
        <v>831</v>
      </c>
      <c r="D412" s="51">
        <f>D6+D298</f>
        <v>6189109.4099999992</v>
      </c>
      <c r="E412" s="51">
        <f>E6+E298</f>
        <v>6741229.3000000007</v>
      </c>
      <c r="F412" s="52">
        <f t="shared" si="81"/>
        <v>108.92082937018239</v>
      </c>
    </row>
    <row r="413" spans="1:6" ht="12.75" customHeight="1" x14ac:dyDescent="0.2">
      <c r="A413" s="53" t="s">
        <v>609</v>
      </c>
      <c r="B413" s="85" t="s">
        <v>832</v>
      </c>
      <c r="C413" s="50" t="s">
        <v>833</v>
      </c>
      <c r="D413" s="51">
        <f t="shared" ref="D413:E413" si="112">D289+D350</f>
        <v>6228680.9700000007</v>
      </c>
      <c r="E413" s="51">
        <f t="shared" si="112"/>
        <v>7092841.1500000004</v>
      </c>
      <c r="F413" s="52">
        <f t="shared" si="81"/>
        <v>113.873887331237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39571.560000001453</v>
      </c>
      <c r="E415" s="51">
        <f t="shared" si="114"/>
        <v>351611.84999999963</v>
      </c>
      <c r="F415" s="52">
        <f t="shared" si="81"/>
        <v>888.5468503136766</v>
      </c>
    </row>
    <row r="416" spans="1:6" ht="12.75" customHeight="1" x14ac:dyDescent="0.2">
      <c r="A416" s="60" t="s">
        <v>838</v>
      </c>
      <c r="B416" s="232" t="s">
        <v>839</v>
      </c>
      <c r="C416" s="61" t="s">
        <v>840</v>
      </c>
      <c r="D416" s="51">
        <f t="shared" ref="D416:E416" si="115">IF(D292-D293+D409-D410&gt;=0,D292-D293+D409-D410,0)</f>
        <v>553148.74</v>
      </c>
      <c r="E416" s="51">
        <f t="shared" si="115"/>
        <v>513575.82</v>
      </c>
      <c r="F416" s="52">
        <f t="shared" si="81"/>
        <v>92.845880838488398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110368.25</v>
      </c>
      <c r="E418" s="62">
        <f t="shared" si="117"/>
        <v>83740.490000000005</v>
      </c>
      <c r="F418" s="57">
        <f t="shared" si="81"/>
        <v>75.873713681244382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5109.83</v>
      </c>
      <c r="E420" s="51">
        <f t="shared" si="118"/>
        <v>2500</v>
      </c>
      <c r="F420" s="52">
        <f t="shared" ref="F420:F647" si="119">IF(D420&lt;&gt;0,IF(E420/D420&gt;=100,"&gt;&gt;100",E420/D420*100),"-")</f>
        <v>48.925306712747783</v>
      </c>
    </row>
    <row r="421" spans="1:6" ht="22.8" x14ac:dyDescent="0.2">
      <c r="A421" s="53">
        <v>81</v>
      </c>
      <c r="B421" s="232" t="s">
        <v>849</v>
      </c>
      <c r="C421" s="50" t="s">
        <v>850</v>
      </c>
      <c r="D421" s="51">
        <f t="shared" ref="D421:E421" si="120">D422+D427+D430+D434+D435+D442+D447+D455</f>
        <v>5109.83</v>
      </c>
      <c r="E421" s="51">
        <f t="shared" si="120"/>
        <v>2500</v>
      </c>
      <c r="F421" s="52">
        <f t="shared" si="119"/>
        <v>48.925306712747783</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5109.83</v>
      </c>
      <c r="E455" s="51">
        <f t="shared" si="127"/>
        <v>2500</v>
      </c>
      <c r="F455" s="52">
        <f t="shared" si="119"/>
        <v>48.925306712747783</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5109.83</v>
      </c>
      <c r="E458" s="242">
        <v>2500</v>
      </c>
      <c r="F458" s="52">
        <f t="shared" si="119"/>
        <v>48.925306712747783</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17500</v>
      </c>
      <c r="E528" s="51">
        <f t="shared" si="148"/>
        <v>0</v>
      </c>
      <c r="F528" s="52">
        <f t="shared" si="119"/>
        <v>0</v>
      </c>
    </row>
    <row r="529" spans="1:6" ht="12" x14ac:dyDescent="0.2">
      <c r="A529" s="53">
        <v>51</v>
      </c>
      <c r="B529" s="85" t="s">
        <v>1065</v>
      </c>
      <c r="C529" s="50" t="s">
        <v>1066</v>
      </c>
      <c r="D529" s="51">
        <f t="shared" ref="D529:E529" si="149">D530+D535+D538+D542+D543+D550+D555+D563</f>
        <v>2500</v>
      </c>
      <c r="E529" s="51">
        <f t="shared" si="149"/>
        <v>0</v>
      </c>
      <c r="F529" s="52">
        <f t="shared" si="119"/>
        <v>0</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2500</v>
      </c>
      <c r="E563" s="51">
        <f t="shared" si="156"/>
        <v>0</v>
      </c>
      <c r="F563" s="52">
        <f t="shared" si="119"/>
        <v>0</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2500</v>
      </c>
      <c r="E566" s="242"/>
      <c r="F566" s="52">
        <f t="shared" si="119"/>
        <v>0</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15000</v>
      </c>
      <c r="E580" s="51">
        <f t="shared" si="162"/>
        <v>0</v>
      </c>
      <c r="F580" s="52">
        <f t="shared" si="119"/>
        <v>0</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15000</v>
      </c>
      <c r="E585" s="51">
        <f t="shared" si="164"/>
        <v>0</v>
      </c>
      <c r="F585" s="52">
        <f t="shared" si="119"/>
        <v>0</v>
      </c>
    </row>
    <row r="586" spans="1:6" ht="12.75" customHeight="1" x14ac:dyDescent="0.2">
      <c r="A586" s="53">
        <v>5321</v>
      </c>
      <c r="B586" s="85" t="s">
        <v>1171</v>
      </c>
      <c r="C586" s="50" t="s">
        <v>1172</v>
      </c>
      <c r="D586" s="242">
        <v>15000</v>
      </c>
      <c r="E586" s="242"/>
      <c r="F586" s="52">
        <f t="shared" si="119"/>
        <v>0</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2500</v>
      </c>
      <c r="F635" s="52" t="str">
        <f t="shared" si="119"/>
        <v>-</v>
      </c>
    </row>
    <row r="636" spans="1:6" ht="12.75" customHeight="1" x14ac:dyDescent="0.2">
      <c r="A636" s="53" t="s">
        <v>609</v>
      </c>
      <c r="B636" s="85" t="s">
        <v>1270</v>
      </c>
      <c r="C636" s="50" t="s">
        <v>1271</v>
      </c>
      <c r="D636" s="51">
        <f t="shared" ref="D636:E636" si="179">IF(D528-D420&gt;=0,D528-D420,0)</f>
        <v>12390.17</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1944.43</v>
      </c>
      <c r="E638" s="242">
        <v>14334.6</v>
      </c>
      <c r="F638" s="52">
        <f t="shared" si="119"/>
        <v>737.21347644296782</v>
      </c>
    </row>
    <row r="639" spans="1:6" ht="12.75" customHeight="1" x14ac:dyDescent="0.2">
      <c r="A639" s="53" t="s">
        <v>609</v>
      </c>
      <c r="B639" s="85" t="s">
        <v>1276</v>
      </c>
      <c r="C639" s="50" t="s">
        <v>1277</v>
      </c>
      <c r="D639" s="51">
        <f t="shared" ref="D639:E639" si="180">D412+D420</f>
        <v>6194219.2399999993</v>
      </c>
      <c r="E639" s="51">
        <f t="shared" si="180"/>
        <v>6743729.3000000007</v>
      </c>
      <c r="F639" s="52">
        <f t="shared" si="119"/>
        <v>108.87133694673683</v>
      </c>
    </row>
    <row r="640" spans="1:6" ht="12.75" customHeight="1" x14ac:dyDescent="0.2">
      <c r="A640" s="53" t="s">
        <v>609</v>
      </c>
      <c r="B640" s="85" t="s">
        <v>1278</v>
      </c>
      <c r="C640" s="50" t="s">
        <v>1279</v>
      </c>
      <c r="D640" s="51">
        <f t="shared" ref="D640:E640" si="181">D413+D528</f>
        <v>6246180.9700000007</v>
      </c>
      <c r="E640" s="51">
        <f t="shared" si="181"/>
        <v>7092841.1500000004</v>
      </c>
      <c r="F640" s="52">
        <f t="shared" si="119"/>
        <v>113.55484549785626</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51961.730000001378</v>
      </c>
      <c r="E642" s="51">
        <f t="shared" si="183"/>
        <v>349111.84999999963</v>
      </c>
      <c r="F642" s="52">
        <f t="shared" si="119"/>
        <v>671.8634079350137</v>
      </c>
    </row>
    <row r="643" spans="1:6" ht="22.8" x14ac:dyDescent="0.2">
      <c r="A643" s="60" t="s">
        <v>1284</v>
      </c>
      <c r="B643" s="85" t="s">
        <v>1285</v>
      </c>
      <c r="C643" s="61" t="s">
        <v>1284</v>
      </c>
      <c r="D643" s="51">
        <f t="shared" ref="D643:E643" si="184">IF(D416-D417+D637-D638&gt;=0,D416-D417+D637-D638,0)</f>
        <v>551204.30999999994</v>
      </c>
      <c r="E643" s="51">
        <f t="shared" si="184"/>
        <v>499241.22000000003</v>
      </c>
      <c r="F643" s="52">
        <f t="shared" si="119"/>
        <v>90.572807748908943</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499242.57999999856</v>
      </c>
      <c r="E645" s="51">
        <f t="shared" si="186"/>
        <v>150129.3700000004</v>
      </c>
      <c r="F645" s="52">
        <f t="shared" si="119"/>
        <v>30.071427401084428</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290290.71999999997</v>
      </c>
      <c r="E647" s="243">
        <v>350370.08</v>
      </c>
      <c r="F647" s="57">
        <f t="shared" si="119"/>
        <v>120.69627303277213</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1446948.03</v>
      </c>
      <c r="E649" s="242">
        <v>1393909.26</v>
      </c>
      <c r="F649" s="52">
        <f t="shared" ref="F649:F724" si="188">IF(D649&lt;&gt;0,IF(E649/D649&gt;=100,"&gt;&gt;100",E649/D649*100),"-")</f>
        <v>96.33443849396582</v>
      </c>
    </row>
    <row r="650" spans="1:6" ht="12.75" customHeight="1" x14ac:dyDescent="0.2">
      <c r="A650" s="53" t="s">
        <v>1297</v>
      </c>
      <c r="B650" s="85" t="s">
        <v>1298</v>
      </c>
      <c r="C650" s="50" t="s">
        <v>1297</v>
      </c>
      <c r="D650" s="242">
        <v>4499347.67</v>
      </c>
      <c r="E650" s="242">
        <v>3396540.76</v>
      </c>
      <c r="F650" s="52">
        <f t="shared" si="188"/>
        <v>75.489626699596641</v>
      </c>
    </row>
    <row r="651" spans="1:6" ht="12.75" customHeight="1" x14ac:dyDescent="0.2">
      <c r="A651" s="53" t="s">
        <v>1299</v>
      </c>
      <c r="B651" s="85" t="s">
        <v>1300</v>
      </c>
      <c r="C651" s="50" t="s">
        <v>1299</v>
      </c>
      <c r="D651" s="242">
        <v>4552386.4400000004</v>
      </c>
      <c r="E651" s="242">
        <v>3814631.71</v>
      </c>
      <c r="F651" s="52">
        <f t="shared" si="188"/>
        <v>83.794110194212763</v>
      </c>
    </row>
    <row r="652" spans="1:6" ht="22.8" x14ac:dyDescent="0.2">
      <c r="A652" s="53">
        <v>11</v>
      </c>
      <c r="B652" s="85" t="s">
        <v>1301</v>
      </c>
      <c r="C652" s="50" t="s">
        <v>1302</v>
      </c>
      <c r="D652" s="51">
        <f t="shared" ref="D652:E652" si="189">+D649+D650-D651</f>
        <v>1393909.2599999998</v>
      </c>
      <c r="E652" s="51">
        <f t="shared" si="189"/>
        <v>975818.30999999959</v>
      </c>
      <c r="F652" s="52">
        <f t="shared" si="188"/>
        <v>70.005870396470399</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112</v>
      </c>
      <c r="E654" s="262">
        <v>110</v>
      </c>
      <c r="F654" s="52">
        <f t="shared" si="188"/>
        <v>98.214285714285708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95</v>
      </c>
      <c r="E656" s="262">
        <v>96</v>
      </c>
      <c r="F656" s="52">
        <f t="shared" si="188"/>
        <v>101.05263157894737</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500</v>
      </c>
      <c r="E676" s="242"/>
      <c r="F676" s="52">
        <f t="shared" si="188"/>
        <v>0</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718088.08</v>
      </c>
      <c r="E710" s="242">
        <v>671833.47</v>
      </c>
      <c r="F710" s="52">
        <f t="shared" si="188"/>
        <v>93.558643947968051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3527.98</v>
      </c>
      <c r="E712" s="242">
        <v>1117.04</v>
      </c>
      <c r="F712" s="52">
        <f t="shared" si="188"/>
        <v>31.662311010833395</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17357.72</v>
      </c>
      <c r="E716" s="242">
        <v>9247.06</v>
      </c>
      <c r="F716" s="52">
        <f t="shared" si="188"/>
        <v>53.27347140062173</v>
      </c>
    </row>
    <row r="717" spans="1:6" ht="12.75" customHeight="1" x14ac:dyDescent="0.2">
      <c r="A717" s="53">
        <v>31215</v>
      </c>
      <c r="B717" s="85" t="s">
        <v>1414</v>
      </c>
      <c r="C717" s="50" t="s">
        <v>1415</v>
      </c>
      <c r="D717" s="242">
        <v>3411.31</v>
      </c>
      <c r="E717" s="242">
        <v>2195.0500000000002</v>
      </c>
      <c r="F717" s="52">
        <f t="shared" si="188"/>
        <v>64.346248215494938</v>
      </c>
    </row>
    <row r="718" spans="1:6" ht="12.75" customHeight="1" x14ac:dyDescent="0.2">
      <c r="A718" s="53">
        <v>32121</v>
      </c>
      <c r="B718" s="85" t="s">
        <v>1416</v>
      </c>
      <c r="C718" s="50" t="s">
        <v>1417</v>
      </c>
      <c r="D718" s="242">
        <v>66312.23</v>
      </c>
      <c r="E718" s="242">
        <v>62999.29</v>
      </c>
      <c r="F718" s="52">
        <f t="shared" si="188"/>
        <v>95.004028668618147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6810.15</v>
      </c>
      <c r="E720" s="242">
        <v>8228.61</v>
      </c>
      <c r="F720" s="52">
        <f t="shared" si="188"/>
        <v>120.82861610977733</v>
      </c>
    </row>
    <row r="721" spans="1:6" ht="12.75" customHeight="1" x14ac:dyDescent="0.2">
      <c r="A721" s="53" t="s">
        <v>1422</v>
      </c>
      <c r="B721" s="85" t="s">
        <v>1423</v>
      </c>
      <c r="C721" s="50" t="s">
        <v>1422</v>
      </c>
      <c r="D721" s="242">
        <v>359047.19</v>
      </c>
      <c r="E721" s="242">
        <v>295690.96999999997</v>
      </c>
      <c r="F721" s="52">
        <f t="shared" si="188"/>
        <v>82.35434734916042</v>
      </c>
    </row>
    <row r="722" spans="1:6" ht="12.75" customHeight="1" x14ac:dyDescent="0.2">
      <c r="A722" s="53" t="s">
        <v>1424</v>
      </c>
      <c r="B722" s="85" t="s">
        <v>1425</v>
      </c>
      <c r="C722" s="50" t="s">
        <v>1424</v>
      </c>
      <c r="D722" s="242">
        <v>111852.82</v>
      </c>
      <c r="E722" s="242">
        <v>99447.15</v>
      </c>
      <c r="F722" s="52">
        <f t="shared" si="188"/>
        <v>88.908934079623549</v>
      </c>
    </row>
    <row r="723" spans="1:6" ht="12.75" customHeight="1" x14ac:dyDescent="0.2">
      <c r="A723" s="53" t="s">
        <v>1426</v>
      </c>
      <c r="B723" s="85" t="s">
        <v>1427</v>
      </c>
      <c r="C723" s="50" t="s">
        <v>1426</v>
      </c>
      <c r="D723" s="242">
        <v>23052.38</v>
      </c>
      <c r="E723" s="242">
        <v>23894.5</v>
      </c>
      <c r="F723" s="52">
        <f t="shared" si="188"/>
        <v>103.65307183032728</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v>11495.86</v>
      </c>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1139.82</v>
      </c>
      <c r="E819" s="242">
        <v>4571.93</v>
      </c>
      <c r="F819" s="52">
        <f t="shared" si="190"/>
        <v>401.109824358232</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7" workbookViewId="0">
      <selection activeCell="E268" sqref="E268:E27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4540755.03</v>
      </c>
      <c r="E6" s="229">
        <f t="shared" si="0"/>
        <v>3923555.49</v>
      </c>
      <c r="F6" s="230">
        <f t="shared" ref="F6:F260" si="1">IF(D6&gt;0,IF(E6/D6&gt;=100,"&gt;&gt;100",E6/D6*100),"-")</f>
        <v>86.407556982874723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2693779.14</v>
      </c>
      <c r="E7" s="104">
        <f t="shared" si="2"/>
        <v>2482674.87</v>
      </c>
      <c r="F7" s="93">
        <f t="shared" si="1"/>
        <v>92.163267327105373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593523.36</v>
      </c>
      <c r="E8" s="104">
        <f>E9+E10-E11</f>
        <v>554680.94999999995</v>
      </c>
      <c r="F8" s="93">
        <f t="shared" si="1"/>
        <v>93.455622370111939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765826.82</v>
      </c>
      <c r="E10" s="247">
        <v>770326.82</v>
      </c>
      <c r="F10" s="93">
        <f t="shared" si="1"/>
        <v>100.58760020966619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172303.46</v>
      </c>
      <c r="E11" s="247">
        <v>215645.87</v>
      </c>
      <c r="F11" s="93">
        <f t="shared" si="1"/>
        <v>125.15469509434112</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2075536.1600000001</v>
      </c>
      <c r="E12" s="104">
        <f t="shared" si="3"/>
        <v>1903274.3</v>
      </c>
      <c r="F12" s="93">
        <f t="shared" si="1"/>
        <v>91.700368159329003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1020393.28</v>
      </c>
      <c r="E13" s="104">
        <f t="shared" si="4"/>
        <v>991770.28</v>
      </c>
      <c r="F13" s="93">
        <f t="shared" si="1"/>
        <v>97.194905086007623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2488413.46</v>
      </c>
      <c r="E15" s="247">
        <v>2488413.46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1468020.18</v>
      </c>
      <c r="E18" s="247">
        <v>1496643.18</v>
      </c>
      <c r="F18" s="93">
        <f t="shared" si="1"/>
        <v>101.94976883764637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586099.43000000017</v>
      </c>
      <c r="E19" s="104">
        <f t="shared" si="5"/>
        <v>474957.41999999993</v>
      </c>
      <c r="F19" s="93">
        <f t="shared" si="1"/>
        <v>81.037004250285619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3010958.5</v>
      </c>
      <c r="E20" s="247">
        <v>3113769.79</v>
      </c>
      <c r="F20" s="93">
        <f t="shared" si="1"/>
        <v>103.41457014435768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31277.279999999999</v>
      </c>
      <c r="E21" s="247">
        <v>31426.33</v>
      </c>
      <c r="F21" s="93">
        <f t="shared" si="1"/>
        <v>100.47654399615314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386747.15</v>
      </c>
      <c r="E22" s="247">
        <v>391363.65</v>
      </c>
      <c r="F22" s="93">
        <f t="shared" si="1"/>
        <v>101.19367395467556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1110679.99</v>
      </c>
      <c r="E23" s="247">
        <v>1184550.45</v>
      </c>
      <c r="F23" s="93">
        <f t="shared" si="1"/>
        <v>106.65092201760112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121178.67</v>
      </c>
      <c r="E24" s="247">
        <v>154624.92000000001</v>
      </c>
      <c r="F24" s="93">
        <f t="shared" si="1"/>
        <v>127.60077330441075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60041.62</v>
      </c>
      <c r="E26" s="247">
        <v>62993.42</v>
      </c>
      <c r="F26" s="93">
        <f t="shared" si="1"/>
        <v>104.91625642346092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4134783.78</v>
      </c>
      <c r="E28" s="247">
        <v>4463771.1399999997</v>
      </c>
      <c r="F28" s="93">
        <f t="shared" si="1"/>
        <v>107.95657953364612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15351.609999999986</v>
      </c>
      <c r="E29" s="104">
        <f t="shared" si="6"/>
        <v>9778.4499999999971</v>
      </c>
      <c r="F29" s="93">
        <f t="shared" si="1"/>
        <v>63.696576450287665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26411.84</v>
      </c>
      <c r="E30" s="247">
        <v>26411.84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66488.479999999996</v>
      </c>
      <c r="E32" s="247">
        <v>66488.479999999996</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77548.710000000006</v>
      </c>
      <c r="E34" s="247">
        <v>83121.87</v>
      </c>
      <c r="F34" s="93">
        <f t="shared" si="1"/>
        <v>107.18665726354442</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310942.7</v>
      </c>
      <c r="E35" s="104">
        <f t="shared" si="7"/>
        <v>304598.81000000006</v>
      </c>
      <c r="F35" s="93">
        <f t="shared" si="1"/>
        <v>97.959788089574076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299792.78999999998</v>
      </c>
      <c r="E36" s="247">
        <v>299768.90000000002</v>
      </c>
      <c r="F36" s="93">
        <f t="shared" si="1"/>
        <v>99.992031162590678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2646.57</v>
      </c>
      <c r="E37" s="247">
        <v>2646.57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8503.34</v>
      </c>
      <c r="E39" s="247">
        <v>8503.34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6320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142749.13999999998</v>
      </c>
      <c r="E45" s="104">
        <f t="shared" si="9"/>
        <v>122169.34</v>
      </c>
      <c r="F45" s="93">
        <f t="shared" si="1"/>
        <v>85.583240641589867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294426.27</v>
      </c>
      <c r="E47" s="247">
        <v>294426.27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11646.42</v>
      </c>
      <c r="E48" s="247">
        <v>11646.42</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18371.990000000002</v>
      </c>
      <c r="E49" s="247">
        <v>18371.990000000002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181695.54</v>
      </c>
      <c r="E50" s="247">
        <v>202275.34</v>
      </c>
      <c r="F50" s="93">
        <f t="shared" si="1"/>
        <v>111.32653008433778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449.74</v>
      </c>
      <c r="E53" s="247">
        <v>449.74</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449.74</v>
      </c>
      <c r="E55" s="247">
        <v>449.74</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24719.62</v>
      </c>
      <c r="E56" s="104">
        <f t="shared" si="11"/>
        <v>24719.62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24719.62</v>
      </c>
      <c r="E57" s="247">
        <v>24719.62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1846975.89</v>
      </c>
      <c r="E68" s="104">
        <f t="shared" si="13"/>
        <v>1440880.62</v>
      </c>
      <c r="F68" s="93">
        <f t="shared" si="1"/>
        <v>78.012963125360571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1393909.26</v>
      </c>
      <c r="E69" s="104">
        <f t="shared" si="14"/>
        <v>975818.31</v>
      </c>
      <c r="F69" s="93">
        <f t="shared" si="1"/>
        <v>70.005870396470428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1393835.21</v>
      </c>
      <c r="E70" s="104">
        <f t="shared" si="15"/>
        <v>975538.43</v>
      </c>
      <c r="F70" s="93">
        <f t="shared" si="1"/>
        <v>69.989509735516009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1393835.21</v>
      </c>
      <c r="E72" s="247">
        <v>975538.43</v>
      </c>
      <c r="F72" s="93">
        <f t="shared" si="1"/>
        <v>69.989509735516009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74.05</v>
      </c>
      <c r="E76" s="247">
        <v>279.88</v>
      </c>
      <c r="F76" s="93">
        <f t="shared" si="1"/>
        <v>377.96083727211345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19819.68</v>
      </c>
      <c r="E78" s="104">
        <f>E79+SUM(E82:E84)-E85+E86</f>
        <v>679.43</v>
      </c>
      <c r="F78" s="93">
        <f t="shared" si="1"/>
        <v>3.4280573652046851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2500</v>
      </c>
      <c r="E82" s="247"/>
      <c r="F82" s="93">
        <f t="shared" si="1"/>
        <v>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439.03</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16880.650000000001</v>
      </c>
      <c r="E86" s="247">
        <v>679.43</v>
      </c>
      <c r="F86" s="93">
        <f t="shared" si="1"/>
        <v>4.0249042542793072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15000</v>
      </c>
      <c r="E134" s="104">
        <f t="shared" si="23"/>
        <v>15000</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15000</v>
      </c>
      <c r="E135" s="104">
        <f t="shared" si="24"/>
        <v>15000</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15000</v>
      </c>
      <c r="E139" s="247">
        <v>15000</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126263.60999999999</v>
      </c>
      <c r="E146" s="104">
        <f t="shared" si="26"/>
        <v>98261.349999999991</v>
      </c>
      <c r="F146" s="93">
        <f t="shared" si="1"/>
        <v>77.822382870250578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5829.68</v>
      </c>
      <c r="E159" s="247">
        <v>4637.26</v>
      </c>
      <c r="F159" s="93">
        <f t="shared" si="1"/>
        <v>79.545704052366503</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120656.5</v>
      </c>
      <c r="E160" s="247">
        <v>94276.160000000003</v>
      </c>
      <c r="F160" s="93">
        <f t="shared" si="1"/>
        <v>78.135997646210527</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222.57</v>
      </c>
      <c r="E163" s="247">
        <v>652.07000000000005</v>
      </c>
      <c r="F163" s="93">
        <f t="shared" si="1"/>
        <v>292.97299725928923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1692.62</v>
      </c>
      <c r="E164" s="104">
        <f t="shared" si="28"/>
        <v>751.45</v>
      </c>
      <c r="F164" s="93">
        <f t="shared" si="1"/>
        <v>44.395670617149754</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1692.62</v>
      </c>
      <c r="E166" s="247">
        <v>751.45</v>
      </c>
      <c r="F166" s="93">
        <f t="shared" si="1"/>
        <v>44.395670617149754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290290.72000000003</v>
      </c>
      <c r="E170" s="104">
        <f t="shared" si="29"/>
        <v>350370.08</v>
      </c>
      <c r="F170" s="93">
        <f t="shared" si="1"/>
        <v>120.69627303277211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3760.84</v>
      </c>
      <c r="E171" s="247">
        <v>8.84</v>
      </c>
      <c r="F171" s="93">
        <f t="shared" si="1"/>
        <v>0.23505387094372535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286529.88</v>
      </c>
      <c r="E173" s="247">
        <v>350361.24</v>
      </c>
      <c r="F173" s="93">
        <f t="shared" si="1"/>
        <v>122.27738342681747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4540755.03</v>
      </c>
      <c r="E175" s="104">
        <f t="shared" si="30"/>
        <v>3923555.4900000007</v>
      </c>
      <c r="F175" s="93">
        <f t="shared" si="1"/>
        <v>86.407556982874738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1219865.07</v>
      </c>
      <c r="E176" s="104">
        <f t="shared" si="31"/>
        <v>1192010.77</v>
      </c>
      <c r="F176" s="93">
        <f t="shared" si="1"/>
        <v>97.716608116338634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542811.89</v>
      </c>
      <c r="E177" s="104">
        <f t="shared" si="32"/>
        <v>603659.27</v>
      </c>
      <c r="F177" s="93">
        <f t="shared" si="1"/>
        <v>111.20966233808917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377862.93</v>
      </c>
      <c r="E178" s="247">
        <v>460982.95</v>
      </c>
      <c r="F178" s="93">
        <f t="shared" si="1"/>
        <v>121.99739995664567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57029.26</v>
      </c>
      <c r="E179" s="247">
        <v>61616.73</v>
      </c>
      <c r="F179" s="93">
        <f t="shared" si="1"/>
        <v>108.04406369642533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72.86</v>
      </c>
      <c r="E180" s="104">
        <f t="shared" si="33"/>
        <v>7.34</v>
      </c>
      <c r="F180" s="93">
        <f t="shared" si="1"/>
        <v>10.074114740598409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72.86</v>
      </c>
      <c r="E183" s="247">
        <v>7.34</v>
      </c>
      <c r="F183" s="93">
        <f t="shared" si="1"/>
        <v>10.074114740598409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107846.84</v>
      </c>
      <c r="E188" s="247">
        <v>81052.25</v>
      </c>
      <c r="F188" s="93">
        <f t="shared" si="1"/>
        <v>75.154960497683561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46088.03</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630965.15</v>
      </c>
      <c r="E234" s="104">
        <f t="shared" si="40"/>
        <v>588351.5</v>
      </c>
      <c r="F234" s="93">
        <f t="shared" si="1"/>
        <v>93.246275170665129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630965.15</v>
      </c>
      <c r="E236" s="247">
        <v>588351.5</v>
      </c>
      <c r="F236" s="93">
        <f t="shared" si="1"/>
        <v>93.246275170665129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3320889.96</v>
      </c>
      <c r="E237" s="104">
        <f t="shared" si="41"/>
        <v>2731544.7200000007</v>
      </c>
      <c r="F237" s="93">
        <f t="shared" si="1"/>
        <v>82.253394508741877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2711279.13</v>
      </c>
      <c r="E238" s="104">
        <f t="shared" si="42"/>
        <v>2497674.8600000003</v>
      </c>
      <c r="F238" s="93">
        <f t="shared" si="1"/>
        <v>92.12164223017497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2711279.13</v>
      </c>
      <c r="E239" s="104">
        <f t="shared" si="43"/>
        <v>2497674.8600000003</v>
      </c>
      <c r="F239" s="93">
        <f t="shared" si="1"/>
        <v>92.12164223017497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713472.75</v>
      </c>
      <c r="E240" s="247">
        <v>713472.75</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1997806.38</v>
      </c>
      <c r="E241" s="247">
        <v>1784202.11</v>
      </c>
      <c r="F241" s="93">
        <f t="shared" si="1"/>
        <v>89.308059472710283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499242.57999999996</v>
      </c>
      <c r="E245" s="104">
        <f t="shared" si="45"/>
        <v>150129.37</v>
      </c>
      <c r="F245" s="93">
        <f t="shared" si="1"/>
        <v>30.071427401084261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716006.84</v>
      </c>
      <c r="E246" s="104">
        <f t="shared" si="46"/>
        <v>334116.12</v>
      </c>
      <c r="F246" s="93">
        <f t="shared" si="1"/>
        <v>46.663816787001643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716006.84</v>
      </c>
      <c r="E247" s="247">
        <v>334116.12</v>
      </c>
      <c r="F247" s="93">
        <f t="shared" si="1"/>
        <v>46.663816787001643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216764.26</v>
      </c>
      <c r="E250" s="104">
        <f t="shared" si="47"/>
        <v>183986.75</v>
      </c>
      <c r="F250" s="93">
        <f t="shared" si="1"/>
        <v>84.878729547020342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202429.66</v>
      </c>
      <c r="E252" s="247">
        <v>172152.15</v>
      </c>
      <c r="F252" s="93">
        <f t="shared" si="1"/>
        <v>85.042947757754476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14334.6</v>
      </c>
      <c r="E253" s="247">
        <v>11834.6</v>
      </c>
      <c r="F253" s="93">
        <f t="shared" si="1"/>
        <v>82.55968077239686</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108675.62</v>
      </c>
      <c r="E255" s="247">
        <v>82989.03</v>
      </c>
      <c r="F255" s="93">
        <f t="shared" si="1"/>
        <v>76.363981176274862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1692.63</v>
      </c>
      <c r="E256" s="247">
        <v>751.46</v>
      </c>
      <c r="F256" s="93">
        <f t="shared" si="1"/>
        <v>44.395999125621074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665989.16</v>
      </c>
      <c r="E259" s="104">
        <f t="shared" si="49"/>
        <v>504176.29</v>
      </c>
      <c r="F259" s="93">
        <f t="shared" si="1"/>
        <v>75.703377814738005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665989.16</v>
      </c>
      <c r="E260" s="248">
        <v>504176.29</v>
      </c>
      <c r="F260" s="97">
        <f t="shared" si="1"/>
        <v>75.703377814738005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51560.57</v>
      </c>
      <c r="E264" s="247">
        <f>652.07+663.61+9380.79+3.33</f>
        <v>10699.800000000001</v>
      </c>
      <c r="F264" s="93">
        <f t="shared" si="50"/>
        <v>20.751904022783304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74925.61</v>
      </c>
      <c r="E265" s="247">
        <f>3318.07+84895.55</f>
        <v>88213.62000000001</v>
      </c>
      <c r="F265" s="93">
        <f t="shared" si="50"/>
        <v>117.73493735986935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1692.62</v>
      </c>
      <c r="E267" s="247">
        <v>751.45</v>
      </c>
      <c r="F267" s="93">
        <f t="shared" si="50"/>
        <v>44.395670617149754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15598.66</v>
      </c>
      <c r="E268" s="247">
        <v>269.07</v>
      </c>
      <c r="F268" s="93">
        <f t="shared" si="50"/>
        <v>1.7249558615932394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1281.99</v>
      </c>
      <c r="E269" s="247">
        <v>349.97</v>
      </c>
      <c r="F269" s="93">
        <f t="shared" si="50"/>
        <v>27.29896489052177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60.39</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200.89</v>
      </c>
      <c r="E287" s="247">
        <v>739.83</v>
      </c>
      <c r="F287" s="93">
        <f t="shared" si="50"/>
        <v>368.27617103887707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542611</v>
      </c>
      <c r="E288" s="247">
        <v>602919.43999999994</v>
      </c>
      <c r="F288" s="93">
        <f t="shared" si="50"/>
        <v>111.11448901699374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46088.03</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1281</v>
      </c>
      <c r="E297" s="247">
        <v>10457</v>
      </c>
      <c r="F297" s="93">
        <f t="shared" si="50"/>
        <v>816.3153786104607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1594.94</v>
      </c>
      <c r="E298" s="247">
        <v>1343.26</v>
      </c>
      <c r="F298" s="93">
        <f t="shared" si="50"/>
        <v>84.22009605377005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47565.47</v>
      </c>
      <c r="E299" s="247">
        <v>48235</v>
      </c>
      <c r="F299" s="93">
        <f t="shared" si="50"/>
        <v>101.40759672930804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15963.31</v>
      </c>
      <c r="E302" s="247">
        <v>300.45999999999998</v>
      </c>
      <c r="F302" s="93">
        <f t="shared" si="50"/>
        <v>1.8821910994649607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4" sqref="E124"/>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6228680.9699999997</v>
      </c>
      <c r="E114" s="81">
        <f t="shared" si="22"/>
        <v>7092841.1500000004</v>
      </c>
      <c r="F114" s="63">
        <f t="shared" si="1"/>
        <v>113.87388733123703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6228680.9699999997</v>
      </c>
      <c r="E122" s="81">
        <f t="shared" si="25"/>
        <v>7092841.1500000004</v>
      </c>
      <c r="F122" s="63">
        <f t="shared" si="1"/>
        <v>113.87388733123703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6228680.9699999997</v>
      </c>
      <c r="E124" s="249">
        <v>7092841.1500000004</v>
      </c>
      <c r="F124" s="63">
        <f t="shared" si="1"/>
        <v>113.87388733123703</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6228680.9699999997</v>
      </c>
      <c r="E141" s="106">
        <f t="shared" si="28"/>
        <v>7092841.1500000004</v>
      </c>
      <c r="F141" s="82">
        <f t="shared" si="1"/>
        <v>113.87388733123703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391.22</v>
      </c>
      <c r="E5" s="107">
        <f t="shared" si="0"/>
        <v>11532.74</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391.22</v>
      </c>
      <c r="E22" s="108">
        <f t="shared" si="3"/>
        <v>11532.74</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391.22</v>
      </c>
      <c r="E23" s="108">
        <f t="shared" si="4"/>
        <v>11476.84</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391.22</v>
      </c>
      <c r="E25" s="250">
        <v>11476.84</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55.9</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v>55.9</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32" sqref="D3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588899.92000000004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7202913.4799999995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f>1123.56+55357.73</f>
        <v>56481.29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6925898.7699999996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5206688.76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f>1428637.83-1123.56</f>
        <v>1427514.27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2146.37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1140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f>343767.1-55357.73</f>
        <v>288409.37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220533.42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7188154.1299999999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f>1123.56+69227.46</f>
        <v>70351.02</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6851181.6600000001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5123568.74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f>1424050.36-1123.56</f>
        <v>1422926.8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2211.89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1140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f>370561.69-69227.46</f>
        <v>301334.23</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266621.45</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603659.26999999955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739.83</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739.83</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739.83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739.83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602919.43999999994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48535.46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f>602919.44-48535.46</f>
        <v>554383.98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22568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Vladimirka Telenta</cp:lastModifiedBy>
  <cp:lastPrinted>2025-01-30T08:31:27Z</cp:lastPrinted>
  <dcterms:created xsi:type="dcterms:W3CDTF">2022-04-01T05:14:30Z</dcterms:created>
  <dcterms:modified xsi:type="dcterms:W3CDTF">2025-01-30T08:31:47Z</dcterms:modified>
</cp:coreProperties>
</file>