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9"/>
  <workbookPr/>
  <mc:AlternateContent xmlns:mc="http://schemas.openxmlformats.org/markup-compatibility/2006">
    <mc:Choice Requires="x15">
      <x15ac:absPath xmlns:x15ac="http://schemas.microsoft.com/office/spreadsheetml/2010/11/ac" url="D:\Users\Vladimirka Telenta\Desktop\Vlatka\MZOS\FINANCIJSKI PLANOVI\planovi 2017\IZVRŠENJE\"/>
    </mc:Choice>
  </mc:AlternateContent>
  <xr:revisionPtr revIDLastSave="0" documentId="13_ncr:1_{14E58EBA-4C29-4825-8F52-B0B8CE8C4A82}" xr6:coauthVersionLast="36" xr6:coauthVersionMax="36" xr10:uidLastSave="{00000000-0000-0000-0000-000000000000}"/>
  <bookViews>
    <workbookView xWindow="0" yWindow="0" windowWidth="25200" windowHeight="11985" firstSheet="3" activeTab="8" xr2:uid="{00000000-000D-0000-FFFF-FFFF00000000}"/>
  </bookViews>
  <sheets>
    <sheet name="Sheet1" sheetId="1" state="hidden" r:id="rId1"/>
    <sheet name="Sheet 2" sheetId="2" state="hidden" r:id="rId2"/>
    <sheet name="Opći dio" sheetId="8" r:id="rId3"/>
    <sheet name="Opći dio prihodi" sheetId="9" r:id="rId4"/>
    <sheet name="Opći dio rashodi" sheetId="10" r:id="rId5"/>
    <sheet name="Prihodi po izvorima fin." sheetId="7" r:id="rId6"/>
    <sheet name="Rashodi po izvorima fin." sheetId="3" r:id="rId7"/>
    <sheet name="Rashodi po aktiv. i izv.fin." sheetId="5" r:id="rId8"/>
    <sheet name="Izvori financiranja" sheetId="6" r:id="rId9"/>
  </sheets>
  <externalReferences>
    <externalReference r:id="rId10"/>
  </externalReferences>
  <calcPr calcId="191029"/>
  <pivotCaches>
    <pivotCache cacheId="1" r:id="rId11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9" i="6" l="1"/>
  <c r="O18" i="6"/>
  <c r="O17" i="6"/>
  <c r="R16" i="6" l="1"/>
  <c r="W19" i="6"/>
  <c r="X19" i="6" s="1"/>
  <c r="W18" i="6"/>
  <c r="X18" i="6" s="1"/>
  <c r="O23" i="6"/>
  <c r="K23" i="6" l="1"/>
  <c r="F23" i="6"/>
  <c r="H23" i="6"/>
  <c r="N23" i="6" s="1"/>
  <c r="R22" i="6"/>
  <c r="E6" i="9" l="1"/>
  <c r="E7" i="9"/>
  <c r="E9" i="9"/>
  <c r="E12" i="9"/>
  <c r="E14" i="9"/>
  <c r="E15" i="9"/>
  <c r="E17" i="9"/>
  <c r="E18" i="9"/>
  <c r="E20" i="9"/>
  <c r="E22" i="9"/>
  <c r="E23" i="9"/>
  <c r="E26" i="9"/>
  <c r="E28" i="9"/>
  <c r="E32" i="9"/>
  <c r="E35" i="9"/>
  <c r="E37" i="9"/>
  <c r="E41" i="9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4" i="5"/>
  <c r="E46" i="5"/>
  <c r="E47" i="5"/>
  <c r="E48" i="5"/>
  <c r="E49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8" i="5"/>
  <c r="E69" i="5"/>
  <c r="E70" i="5"/>
  <c r="E72" i="5"/>
  <c r="E73" i="5"/>
  <c r="E74" i="5"/>
  <c r="E75" i="5"/>
  <c r="E76" i="5"/>
  <c r="E78" i="5"/>
  <c r="E79" i="5"/>
  <c r="E80" i="5"/>
  <c r="E81" i="5"/>
  <c r="E82" i="5"/>
  <c r="E83" i="5"/>
  <c r="E84" i="5"/>
  <c r="E85" i="5"/>
  <c r="E86" i="5"/>
  <c r="E87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6" i="5"/>
  <c r="E107" i="5"/>
  <c r="E110" i="5"/>
  <c r="E111" i="5"/>
  <c r="E112" i="5"/>
  <c r="E114" i="5"/>
  <c r="E115" i="5"/>
  <c r="E116" i="5"/>
  <c r="E117" i="5"/>
  <c r="E120" i="5"/>
  <c r="E122" i="5"/>
  <c r="E124" i="5"/>
  <c r="E125" i="5"/>
  <c r="E126" i="5"/>
  <c r="E127" i="5"/>
  <c r="E128" i="5"/>
  <c r="E129" i="5"/>
  <c r="E130" i="5"/>
  <c r="E131" i="5"/>
  <c r="E132" i="5"/>
  <c r="E134" i="5"/>
  <c r="E135" i="5"/>
  <c r="E136" i="5"/>
  <c r="E137" i="5"/>
  <c r="E138" i="5"/>
  <c r="E139" i="5"/>
  <c r="E140" i="5"/>
  <c r="E141" i="5"/>
  <c r="E142" i="5"/>
  <c r="E143" i="5"/>
  <c r="E145" i="5"/>
  <c r="E146" i="5"/>
  <c r="E147" i="5"/>
  <c r="E149" i="5"/>
  <c r="E150" i="5"/>
  <c r="E151" i="5"/>
  <c r="E156" i="5"/>
  <c r="E157" i="5"/>
  <c r="E158" i="5"/>
  <c r="E159" i="5"/>
  <c r="E160" i="5"/>
  <c r="E161" i="5"/>
  <c r="E162" i="5"/>
  <c r="E164" i="5"/>
  <c r="E165" i="5"/>
  <c r="E166" i="5"/>
  <c r="E167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7" i="5"/>
  <c r="E198" i="5"/>
  <c r="E199" i="5"/>
  <c r="E201" i="5"/>
  <c r="E202" i="5"/>
  <c r="E204" i="5"/>
  <c r="E205" i="5"/>
  <c r="E207" i="5"/>
  <c r="E208" i="5"/>
  <c r="E209" i="5"/>
  <c r="E211" i="5"/>
  <c r="E212" i="5"/>
  <c r="E213" i="5"/>
  <c r="E215" i="5"/>
  <c r="E216" i="5"/>
  <c r="E217" i="5"/>
  <c r="E218" i="5"/>
  <c r="E219" i="5"/>
  <c r="E220" i="5"/>
  <c r="E221" i="5"/>
  <c r="E231" i="5"/>
  <c r="E232" i="5"/>
  <c r="E233" i="5"/>
  <c r="E234" i="5"/>
  <c r="E235" i="5"/>
  <c r="E236" i="5"/>
  <c r="E4" i="5"/>
  <c r="E7" i="3"/>
  <c r="E9" i="3"/>
  <c r="E11" i="3"/>
  <c r="E12" i="3"/>
  <c r="E15" i="3"/>
  <c r="E16" i="3"/>
  <c r="E17" i="3"/>
  <c r="E19" i="3"/>
  <c r="E21" i="3"/>
  <c r="E22" i="3"/>
  <c r="E23" i="3"/>
  <c r="E25" i="3"/>
  <c r="E26" i="3"/>
  <c r="E27" i="3"/>
  <c r="E28" i="3"/>
  <c r="E29" i="3"/>
  <c r="E30" i="3"/>
  <c r="E31" i="3"/>
  <c r="E32" i="3"/>
  <c r="E33" i="3"/>
  <c r="E35" i="3"/>
  <c r="E36" i="3"/>
  <c r="E37" i="3"/>
  <c r="E38" i="3"/>
  <c r="E39" i="3"/>
  <c r="E42" i="3"/>
  <c r="E46" i="3"/>
  <c r="E47" i="3"/>
  <c r="E52" i="3"/>
  <c r="E54" i="3"/>
  <c r="E56" i="3"/>
  <c r="E57" i="3"/>
  <c r="E60" i="3"/>
  <c r="E61" i="3"/>
  <c r="E62" i="3"/>
  <c r="E64" i="3"/>
  <c r="E65" i="3"/>
  <c r="E66" i="3"/>
  <c r="E67" i="3"/>
  <c r="E69" i="3"/>
  <c r="E70" i="3"/>
  <c r="E71" i="3"/>
  <c r="E72" i="3"/>
  <c r="E73" i="3"/>
  <c r="E74" i="3"/>
  <c r="E75" i="3"/>
  <c r="E76" i="3"/>
  <c r="E78" i="3"/>
  <c r="E80" i="3"/>
  <c r="E81" i="3"/>
  <c r="E82" i="3"/>
  <c r="E83" i="3"/>
  <c r="E84" i="3"/>
  <c r="E87" i="3"/>
  <c r="E88" i="3"/>
  <c r="E95" i="3"/>
  <c r="E100" i="3"/>
  <c r="E101" i="3"/>
  <c r="E102" i="3"/>
  <c r="E104" i="3"/>
  <c r="E111" i="3"/>
  <c r="E113" i="3"/>
  <c r="E115" i="3"/>
  <c r="E116" i="3"/>
  <c r="E118" i="3"/>
  <c r="E119" i="3"/>
  <c r="E122" i="3"/>
  <c r="E123" i="3"/>
  <c r="E124" i="3"/>
  <c r="E125" i="3"/>
  <c r="E127" i="3"/>
  <c r="E128" i="3"/>
  <c r="E129" i="3"/>
  <c r="E130" i="3"/>
  <c r="E131" i="3"/>
  <c r="E133" i="3"/>
  <c r="E134" i="3"/>
  <c r="E135" i="3"/>
  <c r="E138" i="3"/>
  <c r="E139" i="3"/>
  <c r="E140" i="3"/>
  <c r="E141" i="3"/>
  <c r="E144" i="3"/>
  <c r="E148" i="3"/>
  <c r="E151" i="3"/>
  <c r="E155" i="3"/>
  <c r="E158" i="3"/>
  <c r="E159" i="3"/>
  <c r="E160" i="3"/>
  <c r="E161" i="3"/>
  <c r="E162" i="3"/>
  <c r="E164" i="3"/>
  <c r="E166" i="3"/>
  <c r="E173" i="3"/>
  <c r="E175" i="3"/>
  <c r="E176" i="3"/>
  <c r="E179" i="3"/>
  <c r="E180" i="3"/>
  <c r="E182" i="3"/>
  <c r="E183" i="3"/>
  <c r="E184" i="3"/>
  <c r="E186" i="3"/>
  <c r="E187" i="3"/>
  <c r="E195" i="3"/>
  <c r="E197" i="3"/>
  <c r="E198" i="3"/>
  <c r="E201" i="3"/>
  <c r="E202" i="3"/>
  <c r="E203" i="3"/>
  <c r="E205" i="3"/>
  <c r="E207" i="3"/>
  <c r="E208" i="3"/>
  <c r="E209" i="3"/>
  <c r="E210" i="3"/>
  <c r="E211" i="3"/>
  <c r="E212" i="3"/>
  <c r="E214" i="3"/>
  <c r="E216" i="3"/>
  <c r="E218" i="3"/>
  <c r="E219" i="3"/>
  <c r="E225" i="3"/>
  <c r="E228" i="3"/>
  <c r="E232" i="3"/>
  <c r="E235" i="3"/>
  <c r="E237" i="3"/>
  <c r="E239" i="3"/>
  <c r="E244" i="3"/>
  <c r="E253" i="3"/>
  <c r="E256" i="3"/>
  <c r="E261" i="3"/>
  <c r="E7" i="10"/>
  <c r="E9" i="10"/>
  <c r="E11" i="10"/>
  <c r="E12" i="10"/>
  <c r="E15" i="10"/>
  <c r="E16" i="10"/>
  <c r="E17" i="10"/>
  <c r="E19" i="10"/>
  <c r="E20" i="10"/>
  <c r="E21" i="10"/>
  <c r="E22" i="10"/>
  <c r="E23" i="10"/>
  <c r="E25" i="10"/>
  <c r="E26" i="10"/>
  <c r="E27" i="10"/>
  <c r="E28" i="10"/>
  <c r="E29" i="10"/>
  <c r="E30" i="10"/>
  <c r="E31" i="10"/>
  <c r="E32" i="10"/>
  <c r="E33" i="10"/>
  <c r="E35" i="10"/>
  <c r="E37" i="10"/>
  <c r="E38" i="10"/>
  <c r="E39" i="10"/>
  <c r="E40" i="10"/>
  <c r="E41" i="10"/>
  <c r="E44" i="10"/>
  <c r="E45" i="10"/>
  <c r="E52" i="10"/>
  <c r="E53" i="10"/>
  <c r="E56" i="10"/>
  <c r="E61" i="10"/>
  <c r="E64" i="10"/>
  <c r="E65" i="10"/>
  <c r="E66" i="10"/>
  <c r="E67" i="10"/>
  <c r="E68" i="10"/>
  <c r="E69" i="10"/>
  <c r="E70" i="10"/>
  <c r="E71" i="10"/>
  <c r="E73" i="10"/>
  <c r="E6" i="7"/>
  <c r="E7" i="7"/>
  <c r="E9" i="7"/>
  <c r="E11" i="7"/>
  <c r="E12" i="7"/>
  <c r="E14" i="7"/>
  <c r="E15" i="7"/>
  <c r="E16" i="7"/>
  <c r="E17" i="7"/>
  <c r="E18" i="7"/>
  <c r="E20" i="7"/>
  <c r="E22" i="7"/>
  <c r="E24" i="7"/>
  <c r="E25" i="7"/>
  <c r="E26" i="7"/>
  <c r="E28" i="7"/>
  <c r="E30" i="7"/>
  <c r="E31" i="7"/>
  <c r="B17" i="8"/>
  <c r="D42" i="10"/>
  <c r="D62" i="10"/>
  <c r="E62" i="10" s="1"/>
  <c r="D74" i="10"/>
  <c r="C74" i="10"/>
  <c r="D72" i="10"/>
  <c r="E72" i="10" s="1"/>
  <c r="C72" i="10"/>
  <c r="D70" i="10"/>
  <c r="C70" i="10"/>
  <c r="D63" i="10"/>
  <c r="E63" i="10" s="1"/>
  <c r="C63" i="10"/>
  <c r="C62" i="10" s="1"/>
  <c r="C58" i="10" s="1"/>
  <c r="D60" i="10"/>
  <c r="E60" i="10" s="1"/>
  <c r="C60" i="10"/>
  <c r="C59" i="10" s="1"/>
  <c r="D59" i="10"/>
  <c r="E59" i="10" s="1"/>
  <c r="D55" i="10"/>
  <c r="E55" i="10" s="1"/>
  <c r="C55" i="10"/>
  <c r="C54" i="10" s="1"/>
  <c r="D54" i="10"/>
  <c r="D51" i="10"/>
  <c r="E51" i="10" s="1"/>
  <c r="C51" i="10"/>
  <c r="C50" i="10" s="1"/>
  <c r="D50" i="10"/>
  <c r="E50" i="10" s="1"/>
  <c r="D48" i="10"/>
  <c r="D47" i="10" s="1"/>
  <c r="C48" i="10"/>
  <c r="C47" i="10" s="1"/>
  <c r="C43" i="10"/>
  <c r="C42" i="10" s="1"/>
  <c r="D43" i="10"/>
  <c r="E43" i="10" s="1"/>
  <c r="D36" i="10"/>
  <c r="C36" i="10"/>
  <c r="E36" i="10" s="1"/>
  <c r="D34" i="10"/>
  <c r="E34" i="10" s="1"/>
  <c r="C34" i="10"/>
  <c r="D24" i="10"/>
  <c r="C24" i="10"/>
  <c r="E24" i="10" s="1"/>
  <c r="D18" i="10"/>
  <c r="E18" i="10" s="1"/>
  <c r="C18" i="10"/>
  <c r="D14" i="10"/>
  <c r="E14" i="10" s="1"/>
  <c r="C14" i="10"/>
  <c r="C13" i="10" s="1"/>
  <c r="D10" i="10"/>
  <c r="E10" i="10" s="1"/>
  <c r="C10" i="10"/>
  <c r="D8" i="10"/>
  <c r="C8" i="10"/>
  <c r="E8" i="10" s="1"/>
  <c r="D6" i="10"/>
  <c r="E6" i="10" s="1"/>
  <c r="C6" i="10"/>
  <c r="D6" i="9"/>
  <c r="D17" i="9"/>
  <c r="D27" i="9"/>
  <c r="E27" i="9" s="1"/>
  <c r="D25" i="9"/>
  <c r="D22" i="9"/>
  <c r="D21" i="9" s="1"/>
  <c r="D16" i="9"/>
  <c r="E16" i="9" s="1"/>
  <c r="D13" i="9"/>
  <c r="E13" i="9" s="1"/>
  <c r="D11" i="9"/>
  <c r="E11" i="9" s="1"/>
  <c r="D34" i="9"/>
  <c r="D33" i="9" s="1"/>
  <c r="E33" i="9" s="1"/>
  <c r="C13" i="9"/>
  <c r="C25" i="9"/>
  <c r="C17" i="9"/>
  <c r="C16" i="9" s="1"/>
  <c r="D40" i="9"/>
  <c r="D39" i="9"/>
  <c r="D38" i="9" s="1"/>
  <c r="D14" i="8" s="1"/>
  <c r="C40" i="9"/>
  <c r="C39" i="9" s="1"/>
  <c r="D36" i="9"/>
  <c r="E36" i="9" s="1"/>
  <c r="C36" i="9"/>
  <c r="C34" i="9"/>
  <c r="C33" i="9" s="1"/>
  <c r="D31" i="9"/>
  <c r="C31" i="9"/>
  <c r="C30" i="9" s="1"/>
  <c r="C27" i="9"/>
  <c r="C22" i="9"/>
  <c r="C21" i="9" s="1"/>
  <c r="E21" i="9" s="1"/>
  <c r="C11" i="9"/>
  <c r="C6" i="9"/>
  <c r="D30" i="9" l="1"/>
  <c r="E30" i="9" s="1"/>
  <c r="E31" i="9"/>
  <c r="C38" i="9"/>
  <c r="B14" i="8" s="1"/>
  <c r="E39" i="9"/>
  <c r="C24" i="9"/>
  <c r="E25" i="9"/>
  <c r="E42" i="10"/>
  <c r="E40" i="9"/>
  <c r="E54" i="10"/>
  <c r="D58" i="10"/>
  <c r="E38" i="9"/>
  <c r="D5" i="9"/>
  <c r="D5" i="10"/>
  <c r="D13" i="10"/>
  <c r="E13" i="10" s="1"/>
  <c r="E34" i="9"/>
  <c r="C5" i="9"/>
  <c r="C5" i="10"/>
  <c r="D24" i="9"/>
  <c r="E24" i="9" s="1"/>
  <c r="C4" i="9"/>
  <c r="C17" i="8"/>
  <c r="C16" i="8"/>
  <c r="C15" i="8" s="1"/>
  <c r="C14" i="8"/>
  <c r="C4" i="10" l="1"/>
  <c r="B16" i="8" s="1"/>
  <c r="D76" i="10"/>
  <c r="D17" i="8"/>
  <c r="E17" i="8" s="1"/>
  <c r="E58" i="10"/>
  <c r="C42" i="9"/>
  <c r="B12" i="8" s="1"/>
  <c r="B13" i="8"/>
  <c r="E5" i="9"/>
  <c r="D4" i="10"/>
  <c r="E5" i="10"/>
  <c r="E14" i="8"/>
  <c r="D4" i="9"/>
  <c r="N17" i="6"/>
  <c r="R17" i="6" s="1"/>
  <c r="N18" i="6"/>
  <c r="R18" i="6" s="1"/>
  <c r="N19" i="6"/>
  <c r="R19" i="6" s="1"/>
  <c r="N20" i="6"/>
  <c r="R20" i="6" s="1"/>
  <c r="N21" i="6"/>
  <c r="R21" i="6" s="1"/>
  <c r="N16" i="6"/>
  <c r="M17" i="6"/>
  <c r="M18" i="6"/>
  <c r="M19" i="6"/>
  <c r="M20" i="6"/>
  <c r="M16" i="6"/>
  <c r="J17" i="6"/>
  <c r="J18" i="6"/>
  <c r="J19" i="6"/>
  <c r="J20" i="6"/>
  <c r="J16" i="6"/>
  <c r="D27" i="7"/>
  <c r="E27" i="7" s="1"/>
  <c r="D19" i="7"/>
  <c r="C19" i="7"/>
  <c r="R23" i="6" l="1"/>
  <c r="D15" i="8"/>
  <c r="E76" i="10"/>
  <c r="E19" i="7"/>
  <c r="E4" i="10"/>
  <c r="D16" i="8"/>
  <c r="E16" i="8" s="1"/>
  <c r="C76" i="10"/>
  <c r="B15" i="8" s="1"/>
  <c r="B18" i="8" s="1"/>
  <c r="D42" i="9"/>
  <c r="C13" i="8"/>
  <c r="E4" i="9"/>
  <c r="D13" i="8"/>
  <c r="E13" i="8" s="1"/>
  <c r="C32" i="7"/>
  <c r="C5" i="7"/>
  <c r="J23" i="6"/>
  <c r="D189" i="3"/>
  <c r="D188" i="3" s="1"/>
  <c r="C189" i="3"/>
  <c r="C188" i="3" s="1"/>
  <c r="D185" i="3"/>
  <c r="C185" i="3"/>
  <c r="D181" i="3"/>
  <c r="C181" i="3"/>
  <c r="D178" i="3"/>
  <c r="C178" i="3"/>
  <c r="C177" i="3"/>
  <c r="D172" i="3"/>
  <c r="D174" i="3"/>
  <c r="E174" i="3" s="1"/>
  <c r="C174" i="3"/>
  <c r="D259" i="3"/>
  <c r="E259" i="3" s="1"/>
  <c r="C259" i="3"/>
  <c r="C258" i="3" s="1"/>
  <c r="C257" i="3" s="1"/>
  <c r="D252" i="3"/>
  <c r="D243" i="3"/>
  <c r="D245" i="3"/>
  <c r="C245" i="3"/>
  <c r="C243" i="3" s="1"/>
  <c r="C242" i="3" s="1"/>
  <c r="C241" i="3" s="1"/>
  <c r="D254" i="3"/>
  <c r="C254" i="3"/>
  <c r="C252" i="3"/>
  <c r="D248" i="3"/>
  <c r="D247" i="3" s="1"/>
  <c r="C248" i="3"/>
  <c r="C247" i="3" s="1"/>
  <c r="D238" i="3"/>
  <c r="E238" i="3" s="1"/>
  <c r="C238" i="3"/>
  <c r="D234" i="3"/>
  <c r="C234" i="3"/>
  <c r="D231" i="3"/>
  <c r="C231" i="3"/>
  <c r="C230" i="3" s="1"/>
  <c r="D227" i="3"/>
  <c r="C227" i="3"/>
  <c r="C226" i="3" s="1"/>
  <c r="D224" i="3"/>
  <c r="C224" i="3"/>
  <c r="C223" i="3" s="1"/>
  <c r="D221" i="3"/>
  <c r="C221" i="3"/>
  <c r="D220" i="3"/>
  <c r="C220" i="3"/>
  <c r="D215" i="3"/>
  <c r="E215" i="3" s="1"/>
  <c r="C215" i="3"/>
  <c r="D213" i="3"/>
  <c r="E213" i="3" s="1"/>
  <c r="C213" i="3"/>
  <c r="D206" i="3"/>
  <c r="E206" i="3" s="1"/>
  <c r="C206" i="3"/>
  <c r="D204" i="3"/>
  <c r="E204" i="3" s="1"/>
  <c r="C204" i="3"/>
  <c r="D200" i="3"/>
  <c r="C200" i="3"/>
  <c r="D196" i="3"/>
  <c r="E196" i="3" s="1"/>
  <c r="C196" i="3"/>
  <c r="D194" i="3"/>
  <c r="E194" i="3" s="1"/>
  <c r="C194" i="3"/>
  <c r="D193" i="3"/>
  <c r="E193" i="3" s="1"/>
  <c r="C193" i="3"/>
  <c r="C172" i="3"/>
  <c r="C171" i="3" s="1"/>
  <c r="C170" i="3" s="1"/>
  <c r="C169" i="3" s="1"/>
  <c r="D94" i="3"/>
  <c r="D86" i="3"/>
  <c r="E86" i="3" s="1"/>
  <c r="D105" i="3"/>
  <c r="C105" i="3"/>
  <c r="D103" i="3"/>
  <c r="C103" i="3"/>
  <c r="D99" i="3"/>
  <c r="C99" i="3"/>
  <c r="C94" i="3"/>
  <c r="D93" i="3"/>
  <c r="E93" i="3" s="1"/>
  <c r="C93" i="3"/>
  <c r="D91" i="3"/>
  <c r="D90" i="3" s="1"/>
  <c r="C91" i="3"/>
  <c r="C90" i="3" s="1"/>
  <c r="D85" i="3"/>
  <c r="E85" i="3" s="1"/>
  <c r="C86" i="3"/>
  <c r="C85" i="3" s="1"/>
  <c r="D79" i="3"/>
  <c r="E79" i="3" s="1"/>
  <c r="C79" i="3"/>
  <c r="D77" i="3"/>
  <c r="E77" i="3" s="1"/>
  <c r="C77" i="3"/>
  <c r="D68" i="3"/>
  <c r="E68" i="3" s="1"/>
  <c r="C68" i="3"/>
  <c r="D63" i="3"/>
  <c r="E63" i="3" s="1"/>
  <c r="C63" i="3"/>
  <c r="D51" i="3"/>
  <c r="E51" i="3" s="1"/>
  <c r="D53" i="3"/>
  <c r="D55" i="3"/>
  <c r="E55" i="3" s="1"/>
  <c r="D59" i="3"/>
  <c r="C59" i="3"/>
  <c r="C55" i="3"/>
  <c r="C53" i="3"/>
  <c r="C51" i="3"/>
  <c r="D163" i="3"/>
  <c r="C157" i="3"/>
  <c r="C163" i="3"/>
  <c r="D110" i="3"/>
  <c r="C154" i="3"/>
  <c r="C153" i="3" s="1"/>
  <c r="C136" i="3"/>
  <c r="C126" i="3"/>
  <c r="C121" i="3"/>
  <c r="D167" i="3"/>
  <c r="C167" i="3"/>
  <c r="D165" i="3"/>
  <c r="E165" i="3" s="1"/>
  <c r="C165" i="3"/>
  <c r="D157" i="3"/>
  <c r="D154" i="3"/>
  <c r="D150" i="3"/>
  <c r="E150" i="3" s="1"/>
  <c r="C150" i="3"/>
  <c r="C149" i="3" s="1"/>
  <c r="D147" i="3"/>
  <c r="E147" i="3" s="1"/>
  <c r="C147" i="3"/>
  <c r="C146" i="3" s="1"/>
  <c r="D143" i="3"/>
  <c r="E143" i="3" s="1"/>
  <c r="C143" i="3"/>
  <c r="C142" i="3" s="1"/>
  <c r="D136" i="3"/>
  <c r="E136" i="3" s="1"/>
  <c r="D126" i="3"/>
  <c r="E126" i="3" s="1"/>
  <c r="D121" i="3"/>
  <c r="E121" i="3" s="1"/>
  <c r="D117" i="3"/>
  <c r="C117" i="3"/>
  <c r="D114" i="3"/>
  <c r="C114" i="3"/>
  <c r="D112" i="3"/>
  <c r="C112" i="3"/>
  <c r="C110" i="3"/>
  <c r="C6" i="3"/>
  <c r="C34" i="3"/>
  <c r="C24" i="3"/>
  <c r="C18" i="3"/>
  <c r="C14" i="3"/>
  <c r="D45" i="3"/>
  <c r="C45" i="3"/>
  <c r="C44" i="3" s="1"/>
  <c r="C43" i="3" s="1"/>
  <c r="D44" i="3"/>
  <c r="D41" i="3"/>
  <c r="E41" i="3" s="1"/>
  <c r="C41" i="3"/>
  <c r="C40" i="3" s="1"/>
  <c r="D40" i="3"/>
  <c r="E40" i="3" s="1"/>
  <c r="D34" i="3"/>
  <c r="E34" i="3" s="1"/>
  <c r="D24" i="3"/>
  <c r="E24" i="3" s="1"/>
  <c r="D18" i="3"/>
  <c r="D14" i="3"/>
  <c r="E14" i="3" s="1"/>
  <c r="D10" i="3"/>
  <c r="C10" i="3"/>
  <c r="D8" i="3"/>
  <c r="C8" i="3"/>
  <c r="D6" i="3"/>
  <c r="D8" i="7"/>
  <c r="E8" i="7" s="1"/>
  <c r="D13" i="7"/>
  <c r="E13" i="7" s="1"/>
  <c r="D142" i="3" l="1"/>
  <c r="E142" i="3" s="1"/>
  <c r="D146" i="3"/>
  <c r="E146" i="3" s="1"/>
  <c r="D149" i="3"/>
  <c r="E149" i="3" s="1"/>
  <c r="D156" i="3"/>
  <c r="E157" i="3"/>
  <c r="E163" i="3"/>
  <c r="C98" i="3"/>
  <c r="C97" i="3" s="1"/>
  <c r="D199" i="3"/>
  <c r="E200" i="3"/>
  <c r="D226" i="3"/>
  <c r="E226" i="3" s="1"/>
  <c r="E227" i="3"/>
  <c r="D233" i="3"/>
  <c r="E234" i="3"/>
  <c r="E252" i="3"/>
  <c r="D258" i="3"/>
  <c r="E42" i="9"/>
  <c r="D12" i="8"/>
  <c r="C12" i="8"/>
  <c r="C18" i="8" s="1"/>
  <c r="D5" i="3"/>
  <c r="E6" i="3"/>
  <c r="E10" i="3"/>
  <c r="D43" i="3"/>
  <c r="E43" i="3" s="1"/>
  <c r="E44" i="3"/>
  <c r="E114" i="3"/>
  <c r="E110" i="3"/>
  <c r="C50" i="3"/>
  <c r="D58" i="3"/>
  <c r="E59" i="3"/>
  <c r="D98" i="3"/>
  <c r="E99" i="3"/>
  <c r="C192" i="3"/>
  <c r="E172" i="3"/>
  <c r="E178" i="3"/>
  <c r="E185" i="3"/>
  <c r="D223" i="3"/>
  <c r="E223" i="3" s="1"/>
  <c r="E224" i="3"/>
  <c r="D230" i="3"/>
  <c r="E231" i="3"/>
  <c r="E8" i="3"/>
  <c r="E18" i="3"/>
  <c r="E45" i="3"/>
  <c r="E112" i="3"/>
  <c r="E117" i="3"/>
  <c r="D153" i="3"/>
  <c r="E153" i="3" s="1"/>
  <c r="E154" i="3"/>
  <c r="E53" i="3"/>
  <c r="E103" i="3"/>
  <c r="E94" i="3"/>
  <c r="C199" i="3"/>
  <c r="C233" i="3"/>
  <c r="C229" i="3" s="1"/>
  <c r="C191" i="3" s="1"/>
  <c r="D242" i="3"/>
  <c r="E243" i="3"/>
  <c r="D177" i="3"/>
  <c r="E177" i="3" s="1"/>
  <c r="E181" i="3"/>
  <c r="D171" i="3"/>
  <c r="E15" i="8"/>
  <c r="M23" i="6"/>
  <c r="D5" i="7"/>
  <c r="E5" i="7" s="1"/>
  <c r="D32" i="7"/>
  <c r="E32" i="7" s="1"/>
  <c r="D251" i="3"/>
  <c r="D152" i="3"/>
  <c r="D50" i="3"/>
  <c r="D192" i="3"/>
  <c r="C58" i="3"/>
  <c r="C49" i="3" s="1"/>
  <c r="C48" i="3" s="1"/>
  <c r="C109" i="3"/>
  <c r="D109" i="3"/>
  <c r="C251" i="3"/>
  <c r="C250" i="3" s="1"/>
  <c r="C240" i="3" s="1"/>
  <c r="D49" i="3"/>
  <c r="C13" i="3"/>
  <c r="C5" i="3"/>
  <c r="D120" i="3"/>
  <c r="C120" i="3"/>
  <c r="C156" i="3"/>
  <c r="C152" i="3" s="1"/>
  <c r="D13" i="3"/>
  <c r="D4" i="3" l="1"/>
  <c r="E13" i="3"/>
  <c r="E109" i="3"/>
  <c r="E50" i="3"/>
  <c r="E233" i="3"/>
  <c r="E199" i="3"/>
  <c r="E156" i="3"/>
  <c r="E152" i="3"/>
  <c r="E171" i="3"/>
  <c r="D170" i="3"/>
  <c r="D241" i="3"/>
  <c r="E241" i="3" s="1"/>
  <c r="E242" i="3"/>
  <c r="E58" i="3"/>
  <c r="E5" i="3"/>
  <c r="E258" i="3"/>
  <c r="D257" i="3"/>
  <c r="E257" i="3" s="1"/>
  <c r="E49" i="3"/>
  <c r="D108" i="3"/>
  <c r="E120" i="3"/>
  <c r="E192" i="3"/>
  <c r="D250" i="3"/>
  <c r="E251" i="3"/>
  <c r="D229" i="3"/>
  <c r="E229" i="3" s="1"/>
  <c r="E230" i="3"/>
  <c r="D97" i="3"/>
  <c r="E97" i="3" s="1"/>
  <c r="E98" i="3"/>
  <c r="D18" i="8"/>
  <c r="E12" i="8"/>
  <c r="C108" i="3"/>
  <c r="C107" i="3" s="1"/>
  <c r="C4" i="3"/>
  <c r="C3" i="3" s="1"/>
  <c r="C262" i="3" s="1"/>
  <c r="D240" i="3" l="1"/>
  <c r="E240" i="3" s="1"/>
  <c r="E250" i="3"/>
  <c r="D107" i="3"/>
  <c r="E107" i="3" s="1"/>
  <c r="E108" i="3"/>
  <c r="D169" i="3"/>
  <c r="E169" i="3" s="1"/>
  <c r="E170" i="3"/>
  <c r="D191" i="3"/>
  <c r="E191" i="3" s="1"/>
  <c r="D48" i="3"/>
  <c r="E48" i="3" s="1"/>
  <c r="D3" i="3"/>
  <c r="E4" i="3"/>
  <c r="E3" i="3" l="1"/>
  <c r="D262" i="3"/>
  <c r="E262" i="3" s="1"/>
</calcChain>
</file>

<file path=xl/sharedStrings.xml><?xml version="1.0" encoding="utf-8"?>
<sst xmlns="http://schemas.openxmlformats.org/spreadsheetml/2006/main" count="2034" uniqueCount="1498">
  <si>
    <t>Financijski plan broj 325-000005/2017</t>
  </si>
  <si>
    <t>Naziv1</t>
  </si>
  <si>
    <t>Naziv2</t>
  </si>
  <si>
    <t>Naziv3</t>
  </si>
  <si>
    <t>Naziv4</t>
  </si>
  <si>
    <t>Naziv5</t>
  </si>
  <si>
    <t>Planirani iznos</t>
  </si>
  <si>
    <t>Realizirani iznos</t>
  </si>
  <si>
    <t>Plaćeni iznos</t>
  </si>
  <si>
    <t>Izvor financiranja</t>
  </si>
  <si>
    <t>Planirani iznos</t>
  </si>
  <si>
    <t>Realizirani iznos</t>
  </si>
  <si>
    <t>Plaćeni iznos</t>
  </si>
  <si>
    <t>202 PLAN RASHODA</t>
  </si>
  <si>
    <t>237 OBRAZOVANJE</t>
  </si>
  <si>
    <t>23701 RAZVOJ ODGOJNO OBRAZOVNOG SUSTAVA</t>
  </si>
  <si>
    <t>A679047 Europske integracije</t>
  </si>
  <si>
    <t>3111 PLAĆE ZA REDOVAN RAD - BRUTO</t>
  </si>
  <si>
    <t>Pomoći EU (51)</t>
  </si>
  <si>
    <t>202 PLAN RASHODA</t>
  </si>
  <si>
    <t>237 OBRAZOVANJE</t>
  </si>
  <si>
    <t>23701 RAZVOJ ODGOJNO OBRAZOVNOG SUSTAVA</t>
  </si>
  <si>
    <t>A679047 Europske integracije</t>
  </si>
  <si>
    <t>3111 PLAĆE ZA REDOVAN RAD - BRUTO</t>
  </si>
  <si>
    <t>Opći prihodi i primici</t>
  </si>
  <si>
    <t>202 PLAN RASHODA</t>
  </si>
  <si>
    <t>237 OBRAZOVANJE</t>
  </si>
  <si>
    <t>23701 RAZVOJ ODGOJNO OBRAZOVNOG SUSTAVA</t>
  </si>
  <si>
    <t>A679047 Europske integracije</t>
  </si>
  <si>
    <t>3111 PLAĆE ZA REDOVAN RAD - BRUTO</t>
  </si>
  <si>
    <t>Vlastiti prihodi</t>
  </si>
  <si>
    <t>202 PLAN RASHODA</t>
  </si>
  <si>
    <t>237 OBRAZOVANJE</t>
  </si>
  <si>
    <t>23701 RAZVOJ ODGOJNO OBRAZOVNOG SUSTAVA</t>
  </si>
  <si>
    <t>A679047 Europske integracije</t>
  </si>
  <si>
    <t>3121 OSTALI RASHODI ZA ZAPOSLENE</t>
  </si>
  <si>
    <t>Vlastiti prihodi</t>
  </si>
  <si>
    <t>202 PLAN RASHODA</t>
  </si>
  <si>
    <t>237 OBRAZOVANJE</t>
  </si>
  <si>
    <t>23701 RAZVOJ ODGOJNO OBRAZOVNOG SUSTAVA</t>
  </si>
  <si>
    <t>A679047 Europske integracije</t>
  </si>
  <si>
    <t>3132 DOPRINOSI ZA OBVEZNO ZDRAVSTVENO OSIGURANJE</t>
  </si>
  <si>
    <t>Vlastiti prihodi</t>
  </si>
  <si>
    <t>202 PLAN RASHODA</t>
  </si>
  <si>
    <t>237 OBRAZOVANJE</t>
  </si>
  <si>
    <t>23701 RAZVOJ ODGOJNO OBRAZOVNOG SUSTAVA</t>
  </si>
  <si>
    <t>A679047 Europske integracije</t>
  </si>
  <si>
    <t>3132 DOPRINOSI ZA OBVEZNO ZDRAVSTVENO OSIGURANJE</t>
  </si>
  <si>
    <t>Pomoći EU (51)</t>
  </si>
  <si>
    <t>202 PLAN RASHODA</t>
  </si>
  <si>
    <t>237 OBRAZOVANJE</t>
  </si>
  <si>
    <t>23701 RAZVOJ ODGOJNO OBRAZOVNOG SUSTAVA</t>
  </si>
  <si>
    <t>A679047 Europske integracije</t>
  </si>
  <si>
    <t>3132 DOPRINOSI ZA OBVEZNO ZDRAVSTVENO OSIGURANJE</t>
  </si>
  <si>
    <t>Opći prihodi i primici</t>
  </si>
  <si>
    <t>202 PLAN RASHODA</t>
  </si>
  <si>
    <t>237 OBRAZOVANJE</t>
  </si>
  <si>
    <t>23701 RAZVOJ ODGOJNO OBRAZOVNOG SUSTAVA</t>
  </si>
  <si>
    <t>A679047 Europske integracije</t>
  </si>
  <si>
    <t>3133 DOPRINOSI ZA OBVEZNO OSIGURANJE U SLUČAJU NEZAPOSLENOSTI</t>
  </si>
  <si>
    <t>Opći prihodi i primici</t>
  </si>
  <si>
    <t>202 PLAN RASHODA</t>
  </si>
  <si>
    <t>237 OBRAZOVANJE</t>
  </si>
  <si>
    <t>23701 RAZVOJ ODGOJNO OBRAZOVNOG SUSTAVA</t>
  </si>
  <si>
    <t>A679047 Europske integracije</t>
  </si>
  <si>
    <t>3133 DOPRINOSI ZA OBVEZNO OSIGURANJE U SLUČAJU NEZAPOSLENOSTI</t>
  </si>
  <si>
    <t>Pomoći EU (51)</t>
  </si>
  <si>
    <t>202 PLAN RASHODA</t>
  </si>
  <si>
    <t>237 OBRAZOVANJE</t>
  </si>
  <si>
    <t>23701 RAZVOJ ODGOJNO OBRAZOVNOG SUSTAVA</t>
  </si>
  <si>
    <t>A679047 Europske integracije</t>
  </si>
  <si>
    <t>3133 DOPRINOSI ZA OBVEZNO OSIGURANJE U SLUČAJU NEZAPOSLENOSTI</t>
  </si>
  <si>
    <t>Vlastiti prihodi</t>
  </si>
  <si>
    <t>202 PLAN RASHODA</t>
  </si>
  <si>
    <t>237 OBRAZOVANJE</t>
  </si>
  <si>
    <t>23701 RAZVOJ ODGOJNO OBRAZOVNOG SUSTAVA</t>
  </si>
  <si>
    <t>A679047 Europske integracije</t>
  </si>
  <si>
    <t>3211 Službena putovanja</t>
  </si>
  <si>
    <t>Vlastiti prihodi</t>
  </si>
  <si>
    <t>202 PLAN RASHODA</t>
  </si>
  <si>
    <t>237 OBRAZOVANJE</t>
  </si>
  <si>
    <t>23701 RAZVOJ ODGOJNO OBRAZOVNOG SUSTAVA</t>
  </si>
  <si>
    <t>A679047 Europske integracije</t>
  </si>
  <si>
    <t>3211 Službena putovanja</t>
  </si>
  <si>
    <t>Pomoći EU (51)</t>
  </si>
  <si>
    <t>202 PLAN RASHODA</t>
  </si>
  <si>
    <t>237 OBRAZOVANJE</t>
  </si>
  <si>
    <t>23701 RAZVOJ ODGOJNO OBRAZOVNOG SUSTAVA</t>
  </si>
  <si>
    <t>A679047 Europske integracije</t>
  </si>
  <si>
    <t>3212 Naknade za prijevoz, za rad na terenu i odvojeni život</t>
  </si>
  <si>
    <t>Vlastiti prihodi</t>
  </si>
  <si>
    <t>202 PLAN RASHODA</t>
  </si>
  <si>
    <t>237 OBRAZOVANJE</t>
  </si>
  <si>
    <t>23701 RAZVOJ ODGOJNO OBRAZOVNOG SUSTAVA</t>
  </si>
  <si>
    <t>A679047 Europske integracije</t>
  </si>
  <si>
    <t>3213 Stručno usavršavanje zaposlenika</t>
  </si>
  <si>
    <t>Pomoći EU (51)</t>
  </si>
  <si>
    <t>202 PLAN RASHODA</t>
  </si>
  <si>
    <t>237 OBRAZOVANJE</t>
  </si>
  <si>
    <t>23701 RAZVOJ ODGOJNO OBRAZOVNOG SUSTAVA</t>
  </si>
  <si>
    <t>A679047 Europske integracije</t>
  </si>
  <si>
    <t>3221 Uredski materijal i ostali materijalni rashodi</t>
  </si>
  <si>
    <t>Pomoći EU (51)</t>
  </si>
  <si>
    <t>202 PLAN RASHODA</t>
  </si>
  <si>
    <t>237 OBRAZOVANJE</t>
  </si>
  <si>
    <t>23701 RAZVOJ ODGOJNO OBRAZOVNOG SUSTAVA</t>
  </si>
  <si>
    <t>A679047 Europske integracije</t>
  </si>
  <si>
    <t>3221 Uredski materijal i ostali materijalni rashodi</t>
  </si>
  <si>
    <t>Vlastiti prihodi</t>
  </si>
  <si>
    <t>202 PLAN RASHODA</t>
  </si>
  <si>
    <t>237 OBRAZOVANJE</t>
  </si>
  <si>
    <t>23701 RAZVOJ ODGOJNO OBRAZOVNOG SUSTAVA</t>
  </si>
  <si>
    <t>A679047 Europske integracije</t>
  </si>
  <si>
    <t>3231 Usluge telefona, pošte i prijevoza</t>
  </si>
  <si>
    <t>Vlastiti prihodi</t>
  </si>
  <si>
    <t>202 PLAN RASHODA</t>
  </si>
  <si>
    <t>237 OBRAZOVANJE</t>
  </si>
  <si>
    <t>23701 RAZVOJ ODGOJNO OBRAZOVNOG SUSTAVA</t>
  </si>
  <si>
    <t>A679047 Europske integracije</t>
  </si>
  <si>
    <t>3235 Zakupnine i najamnine</t>
  </si>
  <si>
    <t>Pomoći EU (51)</t>
  </si>
  <si>
    <t>202 PLAN RASHODA</t>
  </si>
  <si>
    <t>237 OBRAZOVANJE</t>
  </si>
  <si>
    <t>23701 RAZVOJ ODGOJNO OBRAZOVNOG SUSTAVA</t>
  </si>
  <si>
    <t>A679047 Europske integracije</t>
  </si>
  <si>
    <t>3237 Intelektualne i osobne usluge</t>
  </si>
  <si>
    <t>Vlastiti prihodi</t>
  </si>
  <si>
    <t>202 PLAN RASHODA</t>
  </si>
  <si>
    <t>237 OBRAZOVANJE</t>
  </si>
  <si>
    <t>23701 RAZVOJ ODGOJNO OBRAZOVNOG SUSTAVA</t>
  </si>
  <si>
    <t>A679047 Europske integracije</t>
  </si>
  <si>
    <t>3237 Intelektualne i osobne usluge</t>
  </si>
  <si>
    <t>Pomoći EU (51)</t>
  </si>
  <si>
    <t>202 PLAN RASHODA</t>
  </si>
  <si>
    <t>237 OBRAZOVANJE</t>
  </si>
  <si>
    <t>23701 RAZVOJ ODGOJNO OBRAZOVNOG SUSTAVA</t>
  </si>
  <si>
    <t>A679047 Europske integracije</t>
  </si>
  <si>
    <t>3239 Ostale usluge</t>
  </si>
  <si>
    <t>Vlastiti prihodi</t>
  </si>
  <si>
    <t>202 PLAN RASHODA</t>
  </si>
  <si>
    <t>237 OBRAZOVANJE</t>
  </si>
  <si>
    <t>23701 RAZVOJ ODGOJNO OBRAZOVNOG SUSTAVA</t>
  </si>
  <si>
    <t>A679047 Europske integracije</t>
  </si>
  <si>
    <t>3293 Reprezentacija</t>
  </si>
  <si>
    <t>Vlastiti prihodi</t>
  </si>
  <si>
    <t>202 PLAN RASHODA</t>
  </si>
  <si>
    <t>237 OBRAZOVANJE</t>
  </si>
  <si>
    <t>23701 RAZVOJ ODGOJNO OBRAZOVNOG SUSTAVA</t>
  </si>
  <si>
    <t>A679047 Europske integracije</t>
  </si>
  <si>
    <t>3293 Reprezentacija</t>
  </si>
  <si>
    <t>Pomoći EU (51)</t>
  </si>
  <si>
    <t>202 PLAN RASHODA</t>
  </si>
  <si>
    <t>237 OBRAZOVANJE</t>
  </si>
  <si>
    <t>23701 RAZVOJ ODGOJNO OBRAZOVNOG SUSTAVA</t>
  </si>
  <si>
    <t>A679047 Europske integracije</t>
  </si>
  <si>
    <t>3295 Pristojbe i naknade</t>
  </si>
  <si>
    <t>Vlastiti prihodi</t>
  </si>
  <si>
    <t>202 PLAN RASHODA</t>
  </si>
  <si>
    <t>237 OBRAZOVANJE</t>
  </si>
  <si>
    <t>23701 RAZVOJ ODGOJNO OBRAZOVNOG SUSTAVA</t>
  </si>
  <si>
    <t>A679047 Europske integracije</t>
  </si>
  <si>
    <t>3295 Pristojbe i naknade</t>
  </si>
  <si>
    <t>Pomoći EU (51)</t>
  </si>
  <si>
    <t>202 PLAN RASHODA</t>
  </si>
  <si>
    <t>237 OBRAZOVANJE</t>
  </si>
  <si>
    <t>23701 RAZVOJ ODGOJNO OBRAZOVNOG SUSTAVA</t>
  </si>
  <si>
    <t>A679047 Europske integracije</t>
  </si>
  <si>
    <t>3432 Negativne tečajne razlike i razlike zbog primjene valutne klauzule</t>
  </si>
  <si>
    <t>Pomoći EU (51)</t>
  </si>
  <si>
    <t>202 PLAN RASHODA</t>
  </si>
  <si>
    <t>237 OBRAZOVANJE</t>
  </si>
  <si>
    <t>23701 RAZVOJ ODGOJNO OBRAZOVNOG SUSTAVA</t>
  </si>
  <si>
    <t>A679047 Europske integracije</t>
  </si>
  <si>
    <t>3721 Naknade građanima i kućanstvima u novcu</t>
  </si>
  <si>
    <t>Ostale pomoći i darovnice (52)</t>
  </si>
  <si>
    <t>202 PLAN RASHODA</t>
  </si>
  <si>
    <t>237 OBRAZOVANJE</t>
  </si>
  <si>
    <t>23701 RAZVOJ ODGOJNO OBRAZOVNOG SUSTAVA</t>
  </si>
  <si>
    <t>A679047 Europske integracije</t>
  </si>
  <si>
    <t>4221 Uredska oprema i namještaj</t>
  </si>
  <si>
    <t>Vlastiti prihodi</t>
  </si>
  <si>
    <t>202 PLAN RASHODA</t>
  </si>
  <si>
    <t>237 OBRAZOVANJE</t>
  </si>
  <si>
    <t>23705 VISOKO OBRAZOVANJE</t>
  </si>
  <si>
    <t>A6210 REDOVNA DJELATNOST-MZOS</t>
  </si>
  <si>
    <t>3111 PLAĆE ZA REDOVAN RAD - BRUTO</t>
  </si>
  <si>
    <t>Opći prihodi i primici</t>
  </si>
  <si>
    <t>202 PLAN RASHODA</t>
  </si>
  <si>
    <t>237 OBRAZOVANJE</t>
  </si>
  <si>
    <t>23705 VISOKO OBRAZOVANJE</t>
  </si>
  <si>
    <t>A6210 REDOVNA DJELATNOST-MZOS</t>
  </si>
  <si>
    <t>3121 OSTALI RASHODI ZA ZAPOSLENE</t>
  </si>
  <si>
    <t>Opći prihodi i primici</t>
  </si>
  <si>
    <t>202 PLAN RASHODA</t>
  </si>
  <si>
    <t>237 OBRAZOVANJE</t>
  </si>
  <si>
    <t>23705 VISOKO OBRAZOVANJE</t>
  </si>
  <si>
    <t>A6210 REDOVNA DJELATNOST-MZOS</t>
  </si>
  <si>
    <t>3132 DOPRINOSI ZA OBVEZNO ZDRAVSTVENO OSIGURANJE</t>
  </si>
  <si>
    <t>Opći prihodi i primici</t>
  </si>
  <si>
    <t>202 PLAN RASHODA</t>
  </si>
  <si>
    <t>237 OBRAZOVANJE</t>
  </si>
  <si>
    <t>23705 VISOKO OBRAZOVANJE</t>
  </si>
  <si>
    <t>A6210 REDOVNA DJELATNOST-MZOS</t>
  </si>
  <si>
    <t>3133 DOPRINOSI ZA OBVEZNO OSIGURANJE U SLUČAJU NEZAPOSLENOSTI</t>
  </si>
  <si>
    <t>Opći prihodi i primici</t>
  </si>
  <si>
    <t>202 PLAN RASHODA</t>
  </si>
  <si>
    <t>237 OBRAZOVANJE</t>
  </si>
  <si>
    <t>23705 VISOKO OBRAZOVANJE</t>
  </si>
  <si>
    <t>A6210 REDOVNA DJELATNOST-MZOS</t>
  </si>
  <si>
    <t>3212 Naknade za prijevoz, za rad na terenu i odvojeni život</t>
  </si>
  <si>
    <t>Opći prihodi i primici</t>
  </si>
  <si>
    <t>202 PLAN RASHODA</t>
  </si>
  <si>
    <t>237 OBRAZOVANJE</t>
  </si>
  <si>
    <t>23705 VISOKO OBRAZOVANJE</t>
  </si>
  <si>
    <t>A6210 REDOVNA DJELATNOST-MZOS</t>
  </si>
  <si>
    <t>3236 Zdravstvene i veterinarske usluge</t>
  </si>
  <si>
    <t>Opći prihodi i primici</t>
  </si>
  <si>
    <t>202 PLAN RASHODA</t>
  </si>
  <si>
    <t>237 OBRAZOVANJE</t>
  </si>
  <si>
    <t>23705 VISOKO OBRAZOVANJE</t>
  </si>
  <si>
    <t>A6210 REDOVNA DJELATNOST-MZOS</t>
  </si>
  <si>
    <t>3295 Pristojbe i naknade</t>
  </si>
  <si>
    <t>Opći prihodi i primici</t>
  </si>
  <si>
    <t>202 PLAN RASHODA</t>
  </si>
  <si>
    <t>237 OBRAZOVANJE</t>
  </si>
  <si>
    <t>23705 VISOKO OBRAZOVANJE</t>
  </si>
  <si>
    <t>A621002 REDOVNA DJELATNOST SVEUČILIŠTA U RIJECI-ViNP</t>
  </si>
  <si>
    <t>3111 PLAĆE ZA REDOVAN RAD - BRUTO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</si>
  <si>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</si>
  <si>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</si>
  <si>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</si>
  <si>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</si>
  <si>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</si>
  <si>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3111 PLAĆE ZA REDOVAN RAD - BRUTO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</si>
  <si>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</si>
  <si>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</si>
  <si>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</si>
  <si>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</si>
  <si>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</si>
  <si>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3111 PLAĆE ZA REDOVAN RAD - BRUTO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</si>
  <si>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</si>
  <si>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</si>
  <si>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</si>
  <si>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</si>
  <si>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</si>
  <si>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3121 OSTALI RASHODI ZA ZAPOSLENE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</si>
  <si>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</si>
  <si>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</si>
  <si>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</si>
  <si>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</si>
  <si>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</si>
  <si>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3121 OSTALI RASHODI ZA ZAPOSLENE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</si>
  <si>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</si>
  <si>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</si>
  <si>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</si>
  <si>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</si>
  <si>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</si>
  <si>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3132 DOPRINOSI ZA OBVEZNO ZDRAVSTVENO OSIGURANJE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</si>
  <si>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</si>
  <si>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</si>
  <si>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</si>
  <si>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</si>
  <si>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</si>
  <si>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3132 DOPRINOSI ZA OBVEZNO ZDRAVSTVENO OSIGURANJE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</si>
  <si>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</si>
  <si>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</si>
  <si>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</si>
  <si>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</si>
  <si>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</si>
  <si>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3132 DOPRINOSI ZA OBVEZNO ZDRAVSTVENO OSIGURANJE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</si>
  <si>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</si>
  <si>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</si>
  <si>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</si>
  <si>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</si>
  <si>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</si>
  <si>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3133 DOPRINOSI ZA OBVEZNO OSIGURANJE U SLUČAJU NEZAPOSLENOSTI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</si>
  <si>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</si>
  <si>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</si>
  <si>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</si>
  <si>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</si>
  <si>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</si>
  <si>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3133 DOPRINOSI ZA OBVEZNO OSIGURANJE U SLUČAJU NEZAPOSLENOSTI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</si>
  <si>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</si>
  <si>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</si>
  <si>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</si>
  <si>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</si>
  <si>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</si>
  <si>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3133 DOPRINOSI ZA OBVEZNO OSIGURANJE U SLUČAJU NEZAPOSLENOSTI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</si>
  <si>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</si>
  <si>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</si>
  <si>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</si>
  <si>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</si>
  <si>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</si>
  <si>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3211 Službena putovanja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</si>
  <si>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</si>
  <si>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</si>
  <si>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</si>
  <si>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</si>
  <si>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</si>
  <si>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3211 Službena putovanja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</si>
  <si>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</si>
  <si>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</si>
  <si>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</si>
  <si>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</si>
  <si>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</si>
  <si>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3211 Službena putovanja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</si>
  <si>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</si>
  <si>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</si>
  <si>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</si>
  <si>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</si>
  <si>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</si>
  <si>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3212 Naknade za prijevoz, za rad na terenu i odvojeni život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</si>
  <si>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</si>
  <si>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</si>
  <si>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</si>
  <si>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</si>
  <si>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</si>
  <si>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3212 Naknade za prijevoz, za rad na terenu i odvojeni život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</si>
  <si>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</si>
  <si>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</si>
  <si>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</si>
  <si>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</si>
  <si>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</si>
  <si>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3213 Stručno usavršavanje zaposlenika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</si>
  <si>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</si>
  <si>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</si>
  <si>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</si>
  <si>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</si>
  <si>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</si>
  <si>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3213 Stručno usavršavanje zaposlenika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</si>
  <si>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</si>
  <si>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</si>
  <si>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</si>
  <si>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</si>
  <si>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</si>
  <si>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3213 Stručno usavršavanje zaposlenika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</si>
  <si>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</si>
  <si>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</si>
  <si>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</si>
  <si>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</si>
  <si>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</si>
  <si>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3221 Uredski materijal i ostali materijalni rashodi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</si>
  <si>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</si>
  <si>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</si>
  <si>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</si>
  <si>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</si>
  <si>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</si>
  <si>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3221 Uredski materijal i ostali materijalni rashodi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</si>
  <si>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</si>
  <si>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</si>
  <si>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</si>
  <si>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</si>
  <si>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</si>
  <si>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3221 Uredski materijal i ostali materijalni rashodi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</si>
  <si>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</si>
  <si>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</si>
  <si>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</si>
  <si>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</si>
  <si>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</si>
  <si>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3222 Materijal i sirovine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</si>
  <si>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</si>
  <si>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</si>
  <si>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</si>
  <si>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</si>
  <si>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</si>
  <si>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3223 Energija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</si>
  <si>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</si>
  <si>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</si>
  <si>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</si>
  <si>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</si>
  <si>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</si>
  <si>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3223 Energija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</si>
  <si>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</si>
  <si>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</si>
  <si>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</si>
  <si>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</si>
  <si>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</si>
  <si>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3223 Energija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</si>
  <si>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</si>
  <si>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</si>
  <si>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</si>
  <si>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</si>
  <si>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</si>
  <si>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3224 Materijal i dijelovi za tekuće i investicijsko održavanje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</si>
  <si>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</si>
  <si>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</si>
  <si>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</si>
  <si>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</si>
  <si>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</si>
  <si>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3224 Materijal i dijelovi za tekuće i investicijsko održavanje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</si>
  <si>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</si>
  <si>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</si>
  <si>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</si>
  <si>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</si>
  <si>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</si>
  <si>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3227 Službena, radna i zaštitna odjeća i obuća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</si>
  <si>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</si>
  <si>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</si>
  <si>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</si>
  <si>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</si>
  <si>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</si>
  <si>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3231 Usluge telefona, pošte i prijevoza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</si>
  <si>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</si>
  <si>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</si>
  <si>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</si>
  <si>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</si>
  <si>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</si>
  <si>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3231 Usluge telefona, pošte i prijevoza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</si>
  <si>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</si>
  <si>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</si>
  <si>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</si>
  <si>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</si>
  <si>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</si>
  <si>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3231 Usluge telefona, pošte i prijevoza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</si>
  <si>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</si>
  <si>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</si>
  <si>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</si>
  <si>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</si>
  <si>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</si>
  <si>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3232 Usluge tekućeg i investicijskog održavanja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</si>
  <si>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</si>
  <si>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</si>
  <si>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</si>
  <si>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</si>
  <si>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</si>
  <si>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3232 Usluge tekućeg i investicijskog održavanja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</si>
  <si>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</si>
  <si>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</si>
  <si>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</si>
  <si>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</si>
  <si>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</si>
  <si>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3232 Usluge tekućeg i investicijskog održavanja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</si>
  <si>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</si>
  <si>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</si>
  <si>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</si>
  <si>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</si>
  <si>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</si>
  <si>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3233 Usluge promidžbe i informiranja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</si>
  <si>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</si>
  <si>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</si>
  <si>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</si>
  <si>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</si>
  <si>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</si>
  <si>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3233 Usluge promidžbe i informiranja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</si>
  <si>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</si>
  <si>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</si>
  <si>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</si>
  <si>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</si>
  <si>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</si>
  <si>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3234 Komunalne usluge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</si>
  <si>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</si>
  <si>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</si>
  <si>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</si>
  <si>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</si>
  <si>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</si>
  <si>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3234 Komunalne usluge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</si>
  <si>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</si>
  <si>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</si>
  <si>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</si>
  <si>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</si>
  <si>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</si>
  <si>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3235 Zakupnine i najamnine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</si>
  <si>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</si>
  <si>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</si>
  <si>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</si>
  <si>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</si>
  <si>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</si>
  <si>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3235 Zakupnine i najamnine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</si>
  <si>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</si>
  <si>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</si>
  <si>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</si>
  <si>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</si>
  <si>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</si>
  <si>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3235 Zakupnine i najamnine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</si>
  <si>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</si>
  <si>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</si>
  <si>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</si>
  <si>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</si>
  <si>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</si>
  <si>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3236 Zdravstvene i veterinarske usluge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</si>
  <si>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</si>
  <si>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</si>
  <si>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</si>
  <si>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</si>
  <si>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</si>
  <si>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3236 Zdravstvene i veterinarske usluge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</si>
  <si>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</si>
  <si>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</si>
  <si>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</si>
  <si>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</si>
  <si>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</si>
  <si>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3237 Intelektualne i osobne usluge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</si>
  <si>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</si>
  <si>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</si>
  <si>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</si>
  <si>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</si>
  <si>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</si>
  <si>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3237 Intelektualne i osobne usluge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</si>
  <si>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</si>
  <si>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</si>
  <si>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</si>
  <si>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</si>
  <si>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</si>
  <si>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3237 Intelektualne i osobne usluge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</si>
  <si>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</si>
  <si>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</si>
  <si>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</si>
  <si>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</si>
  <si>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</si>
  <si>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3238 Računalne usluge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</si>
  <si>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</si>
  <si>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</si>
  <si>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</si>
  <si>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</si>
  <si>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</si>
  <si>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3239 Ostale usluge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</si>
  <si>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</si>
  <si>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</si>
  <si>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</si>
  <si>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</si>
  <si>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</si>
  <si>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3239 Ostale usluge</t>
  </si>
  <si>
    <t>Donacije (6)</t>
  </si>
  <si>
    <t>202 PLAN RASHODA</t>
  </si>
  <si>
    <t>237 OBRAZOVANJE</t>
  </si>
  <si>
    <t>23705 VISOKO OBRAZOVANJE</t>
  </si>
  <si>
    <t>A621002 REDOVNA DJELATNOST SVEUČILIŠTA U RIJECI-ViNP</t>
  </si>
  <si>
    <t>3239 Ostale usluge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</si>
  <si>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</si>
  <si>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</si>
  <si>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</si>
  <si>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</si>
  <si>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</si>
  <si>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3239 Ostale usluge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</si>
  <si>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</si>
  <si>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</si>
  <si>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</si>
  <si>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</si>
  <si>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</si>
  <si>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3241 Naknade troškova osobama izvan radnog odnosa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</si>
  <si>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</si>
  <si>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</si>
  <si>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</si>
  <si>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</si>
  <si>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</si>
  <si>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3241 Naknade troškova osobama izvan radnog odnosa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</si>
  <si>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</si>
  <si>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</si>
  <si>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</si>
  <si>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</si>
  <si>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</si>
  <si>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3292 Premije osiguranja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</si>
  <si>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</si>
  <si>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</si>
  <si>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</si>
  <si>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</si>
  <si>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</si>
  <si>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3292 Premije osiguranja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</si>
  <si>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</si>
  <si>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</si>
  <si>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</si>
  <si>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</si>
  <si>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</si>
  <si>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3293 Reprezentacija</t>
  </si>
  <si>
    <t>Donacije (6)</t>
  </si>
  <si>
    <t>202 PLAN RASHODA</t>
  </si>
  <si>
    <t>237 OBRAZOVANJE</t>
  </si>
  <si>
    <t>23705 VISOKO OBRAZOVANJE</t>
  </si>
  <si>
    <t>A621002 REDOVNA DJELATNOST SVEUČILIŠTA U RIJECI-ViNP</t>
  </si>
  <si>
    <t>3293 Reprezentacija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</si>
  <si>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</si>
  <si>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</si>
  <si>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</si>
  <si>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</si>
  <si>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</si>
  <si>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3293 Reprezentacija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</si>
  <si>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</si>
  <si>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</si>
  <si>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</si>
  <si>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</si>
  <si>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</si>
  <si>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3293 Reprezentacija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</si>
  <si>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</si>
  <si>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</si>
  <si>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</si>
  <si>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</si>
  <si>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</si>
  <si>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3294 Članarine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</si>
  <si>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</si>
  <si>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</si>
  <si>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</si>
  <si>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</si>
  <si>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</si>
  <si>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3294 Članarine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</si>
  <si>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</si>
  <si>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</si>
  <si>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</si>
  <si>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</si>
  <si>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</si>
  <si>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3294 Članarine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</si>
  <si>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</si>
  <si>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</si>
  <si>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</si>
  <si>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</si>
  <si>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</si>
  <si>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3295 Pristojbe i naknade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</si>
  <si>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</si>
  <si>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</si>
  <si>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</si>
  <si>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</si>
  <si>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</si>
  <si>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3295 Pristojbe i naknade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</si>
  <si>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</si>
  <si>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</si>
  <si>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</si>
  <si>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</si>
  <si>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</si>
  <si>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3295 Pristojbe i naknade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</si>
  <si>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</si>
  <si>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</si>
  <si>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</si>
  <si>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</si>
  <si>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</si>
  <si>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3299 Ostali nespomenuti rashodi poslovanja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</si>
  <si>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</si>
  <si>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</si>
  <si>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</si>
  <si>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</si>
  <si>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</si>
  <si>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3299 Ostali nespomenuti rashodi poslovanja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</si>
  <si>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</si>
  <si>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</si>
  <si>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</si>
  <si>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</si>
  <si>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</si>
  <si>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3299 Ostali nespomenuti rashodi poslovanja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</si>
  <si>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</si>
  <si>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</si>
  <si>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</si>
  <si>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</si>
  <si>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</si>
  <si>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3431 Bankarske usluge i usluge platnog prometa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</si>
  <si>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</si>
  <si>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</si>
  <si>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</si>
  <si>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</si>
  <si>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</si>
  <si>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3431 Bankarske usluge i usluge platnog prometa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</si>
  <si>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</si>
  <si>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</si>
  <si>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</si>
  <si>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</si>
  <si>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</si>
  <si>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3432 Negativne tečajne razlike i razlike zbog primjene valutne klauzule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</si>
  <si>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</si>
  <si>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</si>
  <si>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</si>
  <si>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</si>
  <si>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</si>
  <si>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3432 Negativne tečajne razlike i razlike zbog primjene valutne klauzule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</si>
  <si>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</si>
  <si>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</si>
  <si>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</si>
  <si>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</si>
  <si>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</si>
  <si>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3432 Negativne tečajne razlike i razlike zbog primjene valutne klauzule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</si>
  <si>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</si>
  <si>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</si>
  <si>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</si>
  <si>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</si>
  <si>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</si>
  <si>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3434 Ostali nespomenuti financijski rashodi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</si>
  <si>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</si>
  <si>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</si>
  <si>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</si>
  <si>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</si>
  <si>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</si>
  <si>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3691 Prijenosi između pror. korisnika istog proračuna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</si>
  <si>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</si>
  <si>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</si>
  <si>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</si>
  <si>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</si>
  <si>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</si>
  <si>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3721 Naknade građanima i kućanstvima u novcu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</si>
  <si>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</si>
  <si>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</si>
  <si>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</si>
  <si>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</si>
  <si>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</si>
  <si>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3722 Naknade građanima i kućanstvima u naravi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</si>
  <si>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</si>
  <si>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</si>
  <si>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</si>
  <si>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</si>
  <si>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</si>
  <si>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3811 Tekuće donacije u novcu</t>
  </si>
  <si>
    <t>Donacije (6)</t>
  </si>
  <si>
    <t>202 PLAN RASHODA</t>
  </si>
  <si>
    <t>237 OBRAZOVANJE</t>
  </si>
  <si>
    <t>23705 VISOKO OBRAZOVANJE</t>
  </si>
  <si>
    <t>A621002 REDOVNA DJELATNOST SVEUČILIŠTA U RIJECI-ViNP</t>
  </si>
  <si>
    <t>3811 Tekuće donacije u novcu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</si>
  <si>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</si>
  <si>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</si>
  <si>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</si>
  <si>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</si>
  <si>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</si>
  <si>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3811 Tekuće donacije u novcu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</si>
  <si>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</si>
  <si>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</si>
  <si>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</si>
  <si>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</si>
  <si>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</si>
  <si>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3811 Tekuće donacije u novcu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</si>
  <si>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</si>
  <si>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</si>
  <si>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</si>
  <si>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</si>
  <si>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</si>
  <si>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3831 Naknade šteta pravnim i fizičkim osobama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</si>
  <si>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</si>
  <si>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</si>
  <si>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</si>
  <si>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</si>
  <si>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</si>
  <si>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4123 Licence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</si>
  <si>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</si>
  <si>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</si>
  <si>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</si>
  <si>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</si>
  <si>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</si>
  <si>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4123 Licence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</si>
  <si>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</si>
  <si>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</si>
  <si>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</si>
  <si>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</si>
  <si>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</si>
  <si>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4221 Uredska oprema i namještaj</t>
  </si>
  <si>
    <t>Prodaja ili zamjena nefinancijske imovine (7)</t>
  </si>
  <si>
    <t>202 PLAN RASHODA</t>
  </si>
  <si>
    <t>237 OBRAZOVANJE</t>
  </si>
  <si>
    <t>23705 VISOKO OBRAZOVANJE</t>
  </si>
  <si>
    <t>A621002 REDOVNA DJELATNOST SVEUČILIŠTA U RIJECI-ViNP</t>
  </si>
  <si>
    <t>4221 Uredska oprema i namještaj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</si>
  <si>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</si>
  <si>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</si>
  <si>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</si>
  <si>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</si>
  <si>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</si>
  <si>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4221 Uredska oprema i namještaj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</si>
  <si>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</si>
  <si>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</si>
  <si>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</si>
  <si>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</si>
  <si>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</si>
  <si>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4221 Uredska oprema i namještaj</t>
  </si>
  <si>
    <t>Donacije (6)</t>
  </si>
  <si>
    <t>202 PLAN RASHODA</t>
  </si>
  <si>
    <t>237 OBRAZOVANJE</t>
  </si>
  <si>
    <t>23705 VISOKO OBRAZOVANJE</t>
  </si>
  <si>
    <t>A621002 REDOVNA DJELATNOST SVEUČILIŠTA U RIJECI-ViNP</t>
  </si>
  <si>
    <t>4221 Uredska oprema i namještaj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</si>
  <si>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</si>
  <si>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</si>
  <si>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</si>
  <si>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</si>
  <si>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</si>
  <si>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4222 Komunikacijska oprema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</si>
  <si>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</si>
  <si>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</si>
  <si>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</si>
  <si>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</si>
  <si>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</si>
  <si>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4222 Komunikacijska oprema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</si>
  <si>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</si>
  <si>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</si>
  <si>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</si>
  <si>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</si>
  <si>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</si>
  <si>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4223 Oprema za održavanje i zaštitu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</si>
  <si>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</si>
  <si>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</si>
  <si>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</si>
  <si>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</si>
  <si>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</si>
  <si>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4223 Oprema za održavanje i zaštitu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</si>
  <si>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</si>
  <si>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</si>
  <si>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</si>
  <si>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</si>
  <si>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</si>
  <si>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4224 Medicinska i laboratorijska oprema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</si>
  <si>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</si>
  <si>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</si>
  <si>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</si>
  <si>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</si>
  <si>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</si>
  <si>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4224 Medicinska i laboratorijska oprema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</si>
  <si>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</si>
  <si>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</si>
  <si>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</si>
  <si>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</si>
  <si>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</si>
  <si>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4225 Instrumenti, uređaji i strojevi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</si>
  <si>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</si>
  <si>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</si>
  <si>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</si>
  <si>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</si>
  <si>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</si>
  <si>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4227 Uređaji, strojevi i oprema za ostale namjene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</si>
  <si>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</si>
  <si>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</si>
  <si>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</si>
  <si>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</si>
  <si>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</si>
  <si>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4227 Uređaji, strojevi i oprema za ostale namjene</t>
  </si>
  <si>
    <t>Prodaja ili zamjena nefinancijske imovine (7)</t>
  </si>
  <si>
    <t>202 PLAN RASHODA</t>
  </si>
  <si>
    <t>237 OBRAZOVANJE</t>
  </si>
  <si>
    <t>23705 VISOKO OBRAZOVANJE</t>
  </si>
  <si>
    <t>A621002 REDOVNA DJELATNOST SVEUČILIŠTA U RIJECI-ViNP</t>
  </si>
  <si>
    <t>4233 Prijevozna sredstva u pomorskom i riječnom prometu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</si>
  <si>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</si>
  <si>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</si>
  <si>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</si>
  <si>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</si>
  <si>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</si>
  <si>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4241 Knjige</t>
  </si>
  <si>
    <t>Donacije (6)</t>
  </si>
  <si>
    <t>202 PLAN RASHODA</t>
  </si>
  <si>
    <t>237 OBRAZOVANJE</t>
  </si>
  <si>
    <t>23705 VISOKO OBRAZOVANJE</t>
  </si>
  <si>
    <t>A621002 REDOVNA DJELATNOST SVEUČILIŠTA U RIJECI-ViNP</t>
  </si>
  <si>
    <t>4241 Knjige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</si>
  <si>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</si>
  <si>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</si>
  <si>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</si>
  <si>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</si>
  <si>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</si>
  <si>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4241 Knjige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</si>
  <si>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</si>
  <si>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</si>
  <si>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</si>
  <si>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</si>
  <si>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</si>
  <si>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4241 Knjige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</si>
  <si>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</si>
  <si>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</si>
  <si>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</si>
  <si>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</si>
  <si>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</si>
  <si>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4264 Ostala nematerijalna proizvedena imovina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</si>
  <si>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</si>
  <si>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</si>
  <si>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</si>
  <si>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</si>
  <si>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</si>
  <si>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4264 Ostala nematerijalna proizvedena imovina</t>
  </si>
  <si>
    <t>Ostali prihodi za posebne namjene</t>
  </si>
  <si>
    <t>202 PLAN RASHODA</t>
  </si>
  <si>
    <t>237 OBRAZOVANJE</t>
  </si>
  <si>
    <t>23705 VISOKO OBRAZOVANJE</t>
  </si>
  <si>
    <t>A622122 PROGRAMSKO FINANCIRANJE JAVNIH VISOKIH UČILIŠTA</t>
  </si>
  <si>
    <t>3111 PLAĆE ZA REDOVAN RAD - BRUTO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</si>
  <si>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</si>
  <si>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</si>
  <si>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</si>
  <si>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</si>
  <si>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</si>
  <si>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3132 DOPRINOSI ZA OBVEZNO ZDRAVSTVENO OSIGURANJE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</si>
  <si>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</si>
  <si>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</si>
  <si>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</si>
  <si>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</si>
  <si>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</si>
  <si>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3133 DOPRINOSI ZA OBVEZNO OSIGURANJE U SLUČAJU NEZAPOSLENOSTI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</si>
  <si>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</si>
  <si>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</si>
  <si>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</si>
  <si>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</si>
  <si>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</si>
  <si>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3211 Službena putovanja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</si>
  <si>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</si>
  <si>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</si>
  <si>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</si>
  <si>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</si>
  <si>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</si>
  <si>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3213 Stručno usavršavanje zaposlenika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</si>
  <si>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</si>
  <si>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</si>
  <si>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</si>
  <si>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</si>
  <si>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</si>
  <si>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3221 Uredski materijal i ostali materijalni rashodi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</si>
  <si>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</si>
  <si>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</si>
  <si>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</si>
  <si>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</si>
  <si>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</si>
  <si>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3222 Materijal i sirovine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</si>
  <si>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</si>
  <si>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</si>
  <si>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</si>
  <si>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</si>
  <si>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</si>
  <si>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3223 Energija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</si>
  <si>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</si>
  <si>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</si>
  <si>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</si>
  <si>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</si>
  <si>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</si>
  <si>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3224 Materijal i dijelovi za tekuće i investicijsko održavanje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</si>
  <si>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</si>
  <si>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</si>
  <si>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</si>
  <si>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</si>
  <si>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</si>
  <si>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3227 Službena, radna i zaštitna odjeća i obuća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</si>
  <si>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</si>
  <si>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</si>
  <si>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</si>
  <si>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</si>
  <si>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</si>
  <si>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3231 Usluge telefona, pošte i prijevoza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</si>
  <si>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</si>
  <si>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</si>
  <si>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</si>
  <si>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</si>
  <si>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</si>
  <si>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3232 Usluge tekućeg i investicijskog održavanja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</si>
  <si>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</si>
  <si>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</si>
  <si>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</si>
  <si>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</si>
  <si>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</si>
  <si>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3233 Usluge promidžbe i informiranja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</si>
  <si>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</si>
  <si>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</si>
  <si>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</si>
  <si>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</si>
  <si>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</si>
  <si>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3234 Komunalne usluge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</si>
  <si>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</si>
  <si>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</si>
  <si>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</si>
  <si>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</si>
  <si>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</si>
  <si>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3235 Zakupnine i najamnine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</si>
  <si>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</si>
  <si>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</si>
  <si>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</si>
  <si>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</si>
  <si>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</si>
  <si>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3237 Intelektualne i osobne usluge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</si>
  <si>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</si>
  <si>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</si>
  <si>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</si>
  <si>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</si>
  <si>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</si>
  <si>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3238 Računalne usluge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</si>
  <si>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</si>
  <si>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</si>
  <si>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</si>
  <si>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</si>
  <si>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</si>
  <si>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3239 Ostale usluge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</si>
  <si>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</si>
  <si>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</si>
  <si>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</si>
  <si>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</si>
  <si>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</si>
  <si>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3292 Premije osiguranja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</si>
  <si>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</si>
  <si>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</si>
  <si>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</si>
  <si>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</si>
  <si>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</si>
  <si>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3293 Reprezentacija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</si>
  <si>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</si>
  <si>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</si>
  <si>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</si>
  <si>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</si>
  <si>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</si>
  <si>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3294 Članarine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</si>
  <si>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</si>
  <si>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</si>
  <si>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</si>
  <si>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</si>
  <si>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</si>
  <si>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3295 Pristojbe i naknade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</si>
  <si>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</si>
  <si>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</si>
  <si>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</si>
  <si>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</si>
  <si>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</si>
  <si>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3299 Ostali nespomenuti rashodi poslovanja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</si>
  <si>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</si>
  <si>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</si>
  <si>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</si>
  <si>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</si>
  <si>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</si>
  <si>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3431 Bankarske usluge i usluge platnog prometa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</si>
  <si>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</si>
  <si>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</si>
  <si>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</si>
  <si>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</si>
  <si>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</si>
  <si>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3132 DOPRINOSI ZA OBVEZNO ZDRAVSTVENO OSIGURANJE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</si>
  <si>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</si>
  <si>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</si>
  <si>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</si>
  <si>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</si>
  <si>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</si>
  <si>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3211 Službena putovanja</t>
  </si>
  <si>
    <t>Vlastiti prihodi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</si>
  <si>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</si>
  <si>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</si>
  <si>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</si>
  <si>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</si>
  <si>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3211 Službena putovanja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</si>
  <si>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</si>
  <si>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</si>
  <si>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</si>
  <si>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</si>
  <si>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</si>
  <si>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3211 Službena putovanja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</si>
  <si>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</si>
  <si>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</si>
  <si>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</si>
  <si>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</si>
  <si>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</si>
  <si>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3213 Stručno usavršavanje zaposlenika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</si>
  <si>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</si>
  <si>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</si>
  <si>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</si>
  <si>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</si>
  <si>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</si>
  <si>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3213 Stručno usavršavanje zaposlenika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</si>
  <si>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</si>
  <si>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</si>
  <si>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</si>
  <si>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</si>
  <si>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</si>
  <si>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3221 Uredski materijal i ostali materijalni rashodi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</si>
  <si>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</si>
  <si>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</si>
  <si>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</si>
  <si>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</si>
  <si>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</si>
  <si>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3221 Uredski materijal i ostali materijalni rashodi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</si>
  <si>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</si>
  <si>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</si>
  <si>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</si>
  <si>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</si>
  <si>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</si>
  <si>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3233 Usluge promidžbe i informiranja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</si>
  <si>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</si>
  <si>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</si>
  <si>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</si>
  <si>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</si>
  <si>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</si>
  <si>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3235 Zakupnine i najamnine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</si>
  <si>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</si>
  <si>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</si>
  <si>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</si>
  <si>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</si>
  <si>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</si>
  <si>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3237 Intelektualne i osobne usluge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</si>
  <si>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</si>
  <si>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</si>
  <si>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</si>
  <si>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</si>
  <si>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</si>
  <si>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3237 Intelektualne i osobne usluge</t>
  </si>
  <si>
    <t>Vlastiti prihodi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</si>
  <si>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</si>
  <si>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</si>
  <si>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</si>
  <si>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</si>
  <si>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3237 Intelektualne i osobne usluge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</si>
  <si>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</si>
  <si>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</si>
  <si>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</si>
  <si>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</si>
  <si>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</si>
  <si>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3239 Ostale usluge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</si>
  <si>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</si>
  <si>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</si>
  <si>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</si>
  <si>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</si>
  <si>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</si>
  <si>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3239 Ostale usluge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</si>
  <si>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</si>
  <si>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</si>
  <si>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</si>
  <si>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</si>
  <si>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</si>
  <si>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3292 Premije osiguranja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</si>
  <si>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</si>
  <si>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</si>
  <si>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</si>
  <si>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</si>
  <si>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</si>
  <si>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3293 Reprezentacija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</si>
  <si>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</si>
  <si>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</si>
  <si>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</si>
  <si>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</si>
  <si>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</si>
  <si>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3294 Članarine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</si>
  <si>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</si>
  <si>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</si>
  <si>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</si>
  <si>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</si>
  <si>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</si>
  <si>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3431 Bankarske usluge i usluge platnog prometa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</si>
  <si>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</si>
  <si>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</si>
  <si>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</si>
  <si>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</si>
  <si>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</si>
  <si>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3432 Negativne tečajne razlike i razlike zbog primjene valutne klauzule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</si>
  <si>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</si>
  <si>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</si>
  <si>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</si>
  <si>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</si>
  <si>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</si>
  <si>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4221 Uredska oprema i namještaj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</si>
  <si>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</si>
  <si>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</si>
  <si>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</si>
  <si>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</si>
  <si>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</si>
  <si>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4221 Uredska oprema i namještaj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</si>
  <si>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</si>
  <si>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</si>
  <si>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</si>
  <si>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</si>
  <si>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</si>
  <si>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4227 Uređaji, strojevi i oprema za ostale namjene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</si>
  <si>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</si>
  <si>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</si>
  <si>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</si>
  <si>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</si>
  <si>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</si>
  <si>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4241 Knjige</t>
  </si>
  <si>
    <t>Ostali prihodi za posebne namjene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</si>
  <si>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</si>
  <si>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</si>
  <si>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</si>
  <si>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</si>
  <si>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3111 PLAĆE ZA REDOVAN RAD - BRUTO</t>
  </si>
  <si>
    <t>Vlastiti prihodi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</si>
  <si>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</si>
  <si>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</si>
  <si>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</si>
  <si>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</si>
  <si>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3111 PLAĆE ZA REDOVAN RAD - BRUTO</t>
  </si>
  <si>
    <t>Ostale pomoći i darovnice (52)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</si>
  <si>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</si>
  <si>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</si>
  <si>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</si>
  <si>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</si>
  <si>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3132 DOPRINOSI ZA OBVEZNO ZDRAVSTVENO OSIGURANJE</t>
  </si>
  <si>
    <t>Vlastiti prihodi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</si>
  <si>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</si>
  <si>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</si>
  <si>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</si>
  <si>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</si>
  <si>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3133 DOPRINOSI ZA OBVEZNO OSIGURANJE U SLUČAJU NEZAPOSLENOSTI</t>
  </si>
  <si>
    <t>Vlastiti prihodi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</si>
  <si>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</si>
  <si>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</si>
  <si>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</si>
  <si>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</si>
  <si>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3237 Intelektualne i osobne usluge</t>
  </si>
  <si>
    <t>Vlastiti prihodi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</si>
  <si>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</si>
  <si>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</si>
  <si>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</si>
  <si>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</si>
  <si>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3237 Intelektualne i osobne usluge</t>
  </si>
  <si>
    <t>Ostale pomoći i darovnice (52)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</si>
  <si>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</si>
  <si>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</si>
  <si>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</si>
  <si>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</si>
  <si>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3239 Ostale usluge</t>
  </si>
  <si>
    <t>Ostale pomoći i darovnice (52)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</si>
  <si>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</si>
  <si>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</si>
  <si>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</si>
  <si>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</si>
  <si>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3239 Ostale usluge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</si>
  <si>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</si>
  <si>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</si>
  <si>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</si>
  <si>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</si>
  <si>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</si>
  <si>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3235 Zakupnine i najamnine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</si>
  <si>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</si>
  <si>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</si>
  <si>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</si>
  <si>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</si>
  <si>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</si>
  <si>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3237 Intelektualne i osobne usluge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</si>
  <si>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</si>
  <si>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</si>
  <si>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</si>
  <si>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</si>
  <si>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</si>
  <si>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3241 Naknade troškova osobama izvan radnog odnosa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</si>
  <si>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</si>
  <si>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</si>
  <si>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</si>
  <si>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</si>
  <si>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</si>
  <si>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3293 Reprezentacija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</si>
  <si>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</si>
  <si>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</si>
  <si>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</si>
  <si>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</si>
  <si>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</si>
  <si>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3432 Negativne tečajne razlike i razlike zbog primjene valutne klauzule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</si>
  <si>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</si>
  <si>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</si>
  <si>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</si>
  <si>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</si>
  <si>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</si>
  <si>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3811 Tekuće donacije u novcu</t>
  </si>
  <si>
    <t>Vlastiti prihodi</t>
  </si>
  <si>
    <t>202 PLAN RASHODA</t>
  </si>
  <si>
    <t>238 ZNANOST I TEHNOLOŠKI RAZVOJ</t>
  </si>
  <si>
    <t>23801 ULAGANJE U ZNANSTVENO ISTRAŽIVAČKU DJELATNOST</t>
  </si>
  <si>
    <t>A622006 IZDAVANJE ZNANSTVENIH UDŽBENIKA</t>
  </si>
  <si>
    <t>3111 PLAĆE ZA REDOVAN RAD - BRUTO</t>
  </si>
  <si>
    <t>Ostale pomoći i darovnice (52)</t>
  </si>
  <si>
    <t>202 PLAN RASHODA</t>
  </si>
  <si>
    <t>238 ZNANOST I TEHNOLOŠKI RAZVOJ</t>
  </si>
  <si>
    <t>23801 ULAGANJE U ZNANSTVENO ISTRAŽIVAČKU DJELATNOST</t>
  </si>
  <si>
    <t>A622006 IZDAVANJE ZNANSTVENIH UDŽBENIKA</t>
  </si>
  <si>
    <t>3132 DOPRINOSI ZA OBVEZNO ZDRAVSTVENO OSIGURANJE</t>
  </si>
  <si>
    <t>Ostale pomoći i darovnice (52)</t>
  </si>
  <si>
    <t>202 PLAN RASHODA</t>
  </si>
  <si>
    <t>238 ZNANOST I TEHNOLOŠKI RAZVOJ</t>
  </si>
  <si>
    <t>23801 ULAGANJE U ZNANSTVENO ISTRAŽIVAČKU DJELATNOST</t>
  </si>
  <si>
    <t>A622006 IZDAVANJE ZNANSTVENIH UDŽBENIKA</t>
  </si>
  <si>
    <t>3237 Intelektualne i osobne usluge</t>
  </si>
  <si>
    <t>Ostale pomoći i darovnice (52)</t>
  </si>
  <si>
    <t>202 PLAN RASHODA</t>
  </si>
  <si>
    <t>238 ZNANOST I TEHNOLOŠKI RAZVOJ</t>
  </si>
  <si>
    <t>23801 ULAGANJE U ZNANSTVENO ISTRAŽIVAČKU DJELATNOST</t>
  </si>
  <si>
    <t>A622006 IZDAVANJE ZNANSTVENIH UDŽBENIKA</t>
  </si>
  <si>
    <t>3239 Ostale usluge</t>
  </si>
  <si>
    <t>Ostale pomoći i darovnice (52)</t>
  </si>
  <si>
    <t>Row Labels</t>
  </si>
  <si>
    <t>Grand Total</t>
  </si>
  <si>
    <t>Sum of Realizirani iznos2</t>
  </si>
  <si>
    <t>FINANCIJSKI PLAN 2017.</t>
  </si>
  <si>
    <t>REALIZACIJA 2017.</t>
  </si>
  <si>
    <t>Sum of Planirani iznos2</t>
  </si>
  <si>
    <t>Opći prihodi i primici (11)</t>
  </si>
  <si>
    <t>Ostali prihodi za posebne namjene (43)</t>
  </si>
  <si>
    <t>Vlastiti prihodi (31)</t>
  </si>
  <si>
    <t>Službena putovanja</t>
  </si>
  <si>
    <t>Naknade za prijevoz, za rad na terenu i odvojeni život</t>
  </si>
  <si>
    <t>Stručno usavršavanje zaposlenika</t>
  </si>
  <si>
    <t>Uredski materijal i ostali materijalni rashodi</t>
  </si>
  <si>
    <t>Materijal i sirovine</t>
  </si>
  <si>
    <t>Energija</t>
  </si>
  <si>
    <t>Materijal i dijelovi za tekuće i investicijsko održavanje</t>
  </si>
  <si>
    <t xml:space="preserve"> 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</si>
  <si>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</si>
  <si>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</si>
  <si>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</si>
  <si>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</si>
  <si>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</si>
  <si>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</si>
  <si>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</si>
  <si>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</si>
  <si>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</si>
  <si>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Premije osiguranja</t>
  </si>
  <si>
    <t xml:space="preserve"> Reprezentacija</t>
  </si>
  <si>
    <t>Članarine</t>
  </si>
  <si>
    <t>Pristojbe i naknade</t>
  </si>
  <si>
    <t>Ostali nespomenuti rashodi poslovanja</t>
  </si>
  <si>
    <t>Bankarske usluge i usluge platnog prometa</t>
  </si>
  <si>
    <t>Uredska oprema i namještaj</t>
  </si>
  <si>
    <t>Uređaji, strojevi i oprema za ostale namjene</t>
  </si>
  <si>
    <t>51000 Rijeka</t>
  </si>
  <si>
    <t>Realizacija financijskog plana po izvorima financiranja</t>
  </si>
  <si>
    <t>Izvori financiranja</t>
  </si>
  <si>
    <t>Plan proračuna ukupno</t>
  </si>
  <si>
    <t>Realizacija tekuća godina</t>
  </si>
  <si>
    <t>Preneseni višak / manjak Razred 9</t>
  </si>
  <si>
    <t>Rezultati poslovanja po izvorima</t>
  </si>
  <si>
    <t>Ostvareni prihodi</t>
  </si>
  <si>
    <t>% INDEX</t>
  </si>
  <si>
    <t>Obračunati rashodi</t>
  </si>
  <si>
    <t>Razlika prihodi - rashodi</t>
  </si>
  <si>
    <t>3 = 2/1  *100%</t>
  </si>
  <si>
    <t>5 = 4/1 *100%</t>
  </si>
  <si>
    <t>1</t>
  </si>
  <si>
    <t>2</t>
  </si>
  <si>
    <t>4</t>
  </si>
  <si>
    <t>6 = 2-4</t>
  </si>
  <si>
    <t>7</t>
  </si>
  <si>
    <t>8 = 6+7</t>
  </si>
  <si>
    <t>Svi izvori</t>
  </si>
  <si>
    <t>1.</t>
  </si>
  <si>
    <t>OPĆI PRIHODI I PRIMICI</t>
  </si>
  <si>
    <t>3.</t>
  </si>
  <si>
    <t>VLASTITI PRIHODI</t>
  </si>
  <si>
    <t>4.</t>
  </si>
  <si>
    <t>PRIHODI ZA POSEBNE NAMJENE</t>
  </si>
  <si>
    <t>5.</t>
  </si>
  <si>
    <t>POMOĆI</t>
  </si>
  <si>
    <t>6.</t>
  </si>
  <si>
    <t>DONACIJE</t>
  </si>
  <si>
    <t>Ukupno</t>
  </si>
  <si>
    <t>Za razdoblje od 1.1.2017. do 31.12.2017.</t>
  </si>
  <si>
    <t>SVEUČILIŠTE U RIJECI POMORSKI FAKULTET U RIJECI</t>
  </si>
  <si>
    <t>STUDENTSKA ULICA 2</t>
  </si>
  <si>
    <t>OIB 76722145702</t>
  </si>
  <si>
    <t>7.</t>
  </si>
  <si>
    <t>UKUPNO</t>
  </si>
  <si>
    <t>Plaće za redovan rad</t>
  </si>
  <si>
    <t>Ostali rashodi za zaposlene</t>
  </si>
  <si>
    <t xml:space="preserve"> Stručno usavršavanje zaposlenika</t>
  </si>
  <si>
    <t xml:space="preserve"> Intelektualne i osobne usluge</t>
  </si>
  <si>
    <t xml:space="preserve"> Naknade troškova osobama izvan radnog odnosa</t>
  </si>
  <si>
    <t>Reprezentacija</t>
  </si>
  <si>
    <t xml:space="preserve"> Članarine</t>
  </si>
  <si>
    <t>Negativne tečajne razlike i razlike zbog primjene valutne klauzule</t>
  </si>
  <si>
    <t>Ostali nespomenuti financijski rashodi</t>
  </si>
  <si>
    <t>Prijenosi između pror. korisnika istog proračuna</t>
  </si>
  <si>
    <t xml:space="preserve"> Tekuće donacije u novcu</t>
  </si>
  <si>
    <t>Naknade šteta pravnim i fizičkim osobama</t>
  </si>
  <si>
    <t xml:space="preserve"> Uredska oprema i namještaj</t>
  </si>
  <si>
    <t>Komunikacijska oprema</t>
  </si>
  <si>
    <t xml:space="preserve"> Oprema za održavanje i zaštitu</t>
  </si>
  <si>
    <t>Knjige</t>
  </si>
  <si>
    <t>Ostala nematerijalna proizvedena imovina</t>
  </si>
  <si>
    <t xml:space="preserve"> Uredski materijal i ostali materijalni rashodi</t>
  </si>
  <si>
    <t xml:space="preserve"> Materijal i dijelovi za tekuće i investicijsko održavanje</t>
  </si>
  <si>
    <t>Službena, radna i zaštitna odjeća i obuća</t>
  </si>
  <si>
    <t xml:space="preserve"> Zdravstvene i veterinarske usluge</t>
  </si>
  <si>
    <t>Naknade građanima i kućanstvima u naravi</t>
  </si>
  <si>
    <t>Tekuće donacije u novcu</t>
  </si>
  <si>
    <t>Licence</t>
  </si>
  <si>
    <t>Oprema za održavanje i zaštitu</t>
  </si>
  <si>
    <t>Medicinska i laboratorijska oprema</t>
  </si>
  <si>
    <t>Instrumenti, uređaji i strojevi</t>
  </si>
  <si>
    <t xml:space="preserve"> Službena putovanja</t>
  </si>
  <si>
    <t xml:space="preserve"> Naknade za prijevoz, za rad na terenu i odvojeni život</t>
  </si>
  <si>
    <t xml:space="preserve"> Naknade građanima i kućanstvima u novcu</t>
  </si>
  <si>
    <t xml:space="preserve"> Licence</t>
  </si>
  <si>
    <t xml:space="preserve"> Knjige</t>
  </si>
  <si>
    <t>RASHODI POSLOVANJA</t>
  </si>
  <si>
    <t>Rashodi za zaposlene</t>
  </si>
  <si>
    <t>Plaće</t>
  </si>
  <si>
    <t>Doprinosi na plaće</t>
  </si>
  <si>
    <t>Materijalni rashodi</t>
  </si>
  <si>
    <t>Naknade troškova zaposlenima</t>
  </si>
  <si>
    <t>Konto</t>
  </si>
  <si>
    <t>PRIHODI/IZVOR FINANCIRANJA</t>
  </si>
  <si>
    <t>Indeks</t>
  </si>
  <si>
    <t>Prihodi za financiranje rashoda poslovanja</t>
  </si>
  <si>
    <t>Ostali nespomenuti prihodi</t>
  </si>
  <si>
    <t>Ostale kazne</t>
  </si>
  <si>
    <t>Ostali prihodi</t>
  </si>
  <si>
    <t>Tekuće pomoći od institucija i tijela  EU</t>
  </si>
  <si>
    <t>Tekuće pomoći od međunarodnih organizacija</t>
  </si>
  <si>
    <t>Kapitalne pomoći od međunarodnih organizacija</t>
  </si>
  <si>
    <t>Kapitalne pomoći od institucija i tijela  EU</t>
  </si>
  <si>
    <t>Tekuće pomoći od izvanproračunskih korisnika</t>
  </si>
  <si>
    <t>Tekući prijenosi između proračunskih korisnika istog proračuna</t>
  </si>
  <si>
    <t>Stambeni objekti</t>
  </si>
  <si>
    <t>Kamate na oročena sredstva i depozite po viđenju</t>
  </si>
  <si>
    <t>Prihodi od zateznih kamata</t>
  </si>
  <si>
    <t>Prihodi od pozitivnih tečajnih razlika i razlika zbog primjene valutne klauzule</t>
  </si>
  <si>
    <t>Prihodi od pruženih usluga</t>
  </si>
  <si>
    <t>Tekuće donacije</t>
  </si>
  <si>
    <t xml:space="preserve"> Kapitalne donacije</t>
  </si>
  <si>
    <t>UKUPNO:</t>
  </si>
  <si>
    <t>Rashodi za materijal i energiju</t>
  </si>
  <si>
    <t>Rashodi za usluge</t>
  </si>
  <si>
    <t>Financijski rashodi</t>
  </si>
  <si>
    <t>Ostali financijski rashodi</t>
  </si>
  <si>
    <t>Rashodi za nabavu nefinancijske imovine</t>
  </si>
  <si>
    <t>Rashodi za nabavu proizvedene dugotrajne imovine</t>
  </si>
  <si>
    <t>Postrojenja i oprema</t>
  </si>
  <si>
    <t>Nematerijalna proizvedena imovina</t>
  </si>
  <si>
    <t>Knjige, umjetnička djela i ostale izložbene vrijednosti</t>
  </si>
  <si>
    <t>Naknade troškova osobama izvan radnog odnosa</t>
  </si>
  <si>
    <t>Pomoći dane u inozemstvo i unutar opće proračuna</t>
  </si>
  <si>
    <t>Ostali rashodi</t>
  </si>
  <si>
    <t>Naknade građanima i kućanstvima na temelju osiguranja i druge naknade</t>
  </si>
  <si>
    <t>Ostale naknade građainma i kućanstvima iz proračuna</t>
  </si>
  <si>
    <t>Rashodi za nabavu neproizvedene dugotrajne imovine</t>
  </si>
  <si>
    <t>Doprinosi za obvezno zdravstveno osiguranje</t>
  </si>
  <si>
    <t>Doprinosi za obvezno osiguranje u slučaju nezaposlenosti</t>
  </si>
  <si>
    <t>Rashodi poslovanja</t>
  </si>
  <si>
    <t>Prijevozna sredstva u pomorskom i riječnom prometu</t>
  </si>
  <si>
    <t>Aktivnost/Izvor financiranja</t>
  </si>
  <si>
    <t>UKUPNO SVE AKTIVNOSTI</t>
  </si>
  <si>
    <t>-</t>
  </si>
  <si>
    <t>PRIHODI OD PRODAJE NEFIN. IMOVINE</t>
  </si>
  <si>
    <t>Pomorski fakultet u Rijeci</t>
  </si>
  <si>
    <t>Izmjene i dopune financijskog plana za 2017.</t>
  </si>
  <si>
    <t>PRIHODI UKUPNO</t>
  </si>
  <si>
    <t>PRIHODI POSLOVANJA</t>
  </si>
  <si>
    <t>RASHODI UKUPNO</t>
  </si>
  <si>
    <t>RASHODI  POSLOVANJA</t>
  </si>
  <si>
    <t>RASHODI ZA NEFINANCIJSKU IMOVINU</t>
  </si>
  <si>
    <t>RAZLIKA - VIŠAK / MANJAK</t>
  </si>
  <si>
    <t>M.P.                                   Dekan:</t>
  </si>
  <si>
    <t>Izv.prof.dr.sc. Alen Jugović</t>
  </si>
  <si>
    <t>Izvršenje financijskog plana za 2017.</t>
  </si>
  <si>
    <t>IZVRŠENJE FINANCIJSKOG PLANA  ZA 2017. GODINU</t>
  </si>
  <si>
    <t>U Rijeci,12.03.2018.</t>
  </si>
  <si>
    <t>Prihodi poslovanja</t>
  </si>
  <si>
    <t>Tekuće pomoći od institucija i tijela  EU-ESF</t>
  </si>
  <si>
    <t>Kapitalne pomoći od institucija i tijela  EU-ESF</t>
  </si>
  <si>
    <t>I. OPĆI DIO</t>
  </si>
  <si>
    <t>Izvršenje financijskog plana 2017.</t>
  </si>
  <si>
    <t>Naziv prihoda</t>
  </si>
  <si>
    <t>Tekući prijenosi između proračunskih korisnika istog proračuna temeljem prijenosa EU sredstava</t>
  </si>
  <si>
    <t>Kapitalne donacije</t>
  </si>
  <si>
    <t>Pomoći iz inozemstva i od subjekata unutar općeg proračuna</t>
  </si>
  <si>
    <t>Pomoći od međunarodnih organizacija, te institucija i tijela EU</t>
  </si>
  <si>
    <t>Pomoći od izvanproračunskih korisnika</t>
  </si>
  <si>
    <t>Prijenosi između proračunskih korisnika istog proračuna</t>
  </si>
  <si>
    <t>Prihodi od financijske imovine</t>
  </si>
  <si>
    <t>Prihodi po posebnim propisima</t>
  </si>
  <si>
    <t>Prihodi od prodaje proizvoda i robe, te pruženih usluga</t>
  </si>
  <si>
    <t>Donacije od fizičkih i pravnih osoba izvan općeg proračuna</t>
  </si>
  <si>
    <t>Prihodi iz nadležnog proračuna za financiranje redovne djelatnosti proračunskih korisnika</t>
  </si>
  <si>
    <t>Kazne i upravne mjere</t>
  </si>
  <si>
    <t>Prihodi od prodaje nefinancijske imovine</t>
  </si>
  <si>
    <t>Prihodi od prodaje dugotrajne proizvedne imovine</t>
  </si>
  <si>
    <t>Prihodi od prodaje građevinskih objekata</t>
  </si>
  <si>
    <t>Stambeni objekti za zaposlene</t>
  </si>
  <si>
    <t>Prihodi od imovine</t>
  </si>
  <si>
    <t>Prihodi od upravnih i administrativnih pristojbi, pristojbi po posebnim propisima i naknada</t>
  </si>
  <si>
    <t>Prihod od prodaje proizvoda i robe, te pruženih usluga i prihodi od donacija</t>
  </si>
  <si>
    <t>Prihodi od nadležnog proračuna i HZZO-a temeljem ugovornih obveza</t>
  </si>
  <si>
    <t>Kazne, upravne mjere i ostali prihodi</t>
  </si>
  <si>
    <t>Financijski plan 2017.              I. rebalans</t>
  </si>
  <si>
    <t>Financijski plan 2017.                                     I. rebalans</t>
  </si>
  <si>
    <t xml:space="preserve"> Usluge telefona, pošte i prijevoza</t>
  </si>
  <si>
    <t xml:space="preserve"> Usluge tekućeg i investicijskog održavanja</t>
  </si>
  <si>
    <t xml:space="preserve"> Pristojbe i naknade</t>
  </si>
  <si>
    <t xml:space="preserve"> Negativne tečajne razlike i razlike zbog primjene valutne klauzule</t>
  </si>
  <si>
    <t>Naknade građanima i kućanstvima u novcu</t>
  </si>
  <si>
    <t xml:space="preserve"> Naknade šteta pravnim i fizičkim osobama</t>
  </si>
  <si>
    <t xml:space="preserve"> Komunikacijska oprema</t>
  </si>
  <si>
    <t xml:space="preserve"> Medicinska i laboratorijska oprema</t>
  </si>
  <si>
    <t>Prihodi poslovanja i prihodi od prodaje nefinancije imovine ostvareni su kako slijedi:</t>
  </si>
  <si>
    <t>Naziv rashoda</t>
  </si>
  <si>
    <t>Plaće (Bruto)</t>
  </si>
  <si>
    <t>Pomoći dane u inozemstvo i unutar općeg proračuna</t>
  </si>
  <si>
    <t>Rashodi poslovanja i rashodi za nabavu nefinancijske imovine izvršeni su kako slijedi:</t>
  </si>
  <si>
    <t>Rashodi za nabavu neproizvedene nefinancijske imovine</t>
  </si>
  <si>
    <t>Nematerijalna imovina</t>
  </si>
  <si>
    <t>Prijevozna sredstva</t>
  </si>
  <si>
    <t>Nematerijalna proizvedna imovina</t>
  </si>
  <si>
    <t>Rashodi poslovanja i rashodi za nabavu nefinancijske imovine izvršeni su po aktivnostima i programima kako slijedi:</t>
  </si>
  <si>
    <t xml:space="preserve"> Materijal i sirovine</t>
  </si>
  <si>
    <t xml:space="preserve"> Ostali nespomenuti financijski rashodi</t>
  </si>
  <si>
    <t xml:space="preserve"> Usluge promidžbe i informiranja</t>
  </si>
  <si>
    <t xml:space="preserve"> Instrumenti, uređaji i strojevi</t>
  </si>
  <si>
    <t>Indeks          (3/2)</t>
  </si>
  <si>
    <t xml:space="preserve">Plaće za redovan rad  </t>
  </si>
  <si>
    <t>Doprinosi za osiguranje u slučaju nezaposlenosti</t>
  </si>
  <si>
    <t>Financijski plan 2017.                                I. rebalans</t>
  </si>
  <si>
    <t>RASHODI/IZVOR FINANCIRANJA</t>
  </si>
  <si>
    <t>Rashodi poslovanja i rashodi za nabavu nefinancijske imovine izvršeni su prema izvorima financiranja kako slijedi:</t>
  </si>
  <si>
    <t>Prihodi poslovanja i prihodi od prodaje nefinancijske imovine ostvareni su prema izvorima financiranja kako slijedi:</t>
  </si>
  <si>
    <t>Pomoći EU  (51)</t>
  </si>
  <si>
    <t>PRIHODI OD PRODAJE NEFINANCIJSKE IMOVINE</t>
  </si>
  <si>
    <t>Financijski plan Pomorskog fakulteta u Rijeci ostvaren je za razdoblje 1. siječnja - 31. prosinca 2017. godine kako slijedi:</t>
  </si>
  <si>
    <t xml:space="preserve"> Energija</t>
  </si>
  <si>
    <t xml:space="preserve"> Zakupnine i najamnine</t>
  </si>
  <si>
    <t xml:space="preserve"> Računalne usluge</t>
  </si>
  <si>
    <t xml:space="preserve"> Ostali nespomenuti rashodi poslovanja</t>
  </si>
  <si>
    <t xml:space="preserve"> Ostale usluge</t>
  </si>
  <si>
    <t xml:space="preserve"> Uređaji, strojevi i oprema za ostale namjene</t>
  </si>
  <si>
    <t>A622005 ORGANIZIRANJE I ODRŽAVANJE ZNANSTVENIH SKUPOVA</t>
  </si>
  <si>
    <t xml:space="preserve">Ostale pomoći i darovnice </t>
  </si>
  <si>
    <t>Ostale pomoći i darovnice</t>
  </si>
  <si>
    <t xml:space="preserve">Pomoći EU </t>
  </si>
  <si>
    <t xml:space="preserve">Prodaja ili zamjena nefinancijske imovine </t>
  </si>
  <si>
    <t>Donacije</t>
  </si>
  <si>
    <t>II. POSEBNI DIO</t>
  </si>
  <si>
    <t>8.</t>
  </si>
  <si>
    <t>NAMJENSKI PRIMICI OD FIN. IMOVINE</t>
  </si>
  <si>
    <t>15557 pogrešno knjiženo na 52, a mt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</si>
</sst>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A]#,##0.00;\-\ #,##0.00"/>
  </numFmts>
  <fonts count="2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mo"/>
      <family val="2"/>
    </font>
    <font>
      <sz val="11"/>
      <name val="Calibri"/>
      <family val="2"/>
      <charset val="238"/>
    </font>
    <font>
      <sz val="8"/>
      <color rgb="FF000000"/>
      <name val="Arimo"/>
      <family val="2"/>
    </font>
    <font>
      <b/>
      <sz val="14"/>
      <color rgb="FF000000"/>
      <name val="Arimo"/>
      <family val="2"/>
    </font>
    <font>
      <sz val="10"/>
      <color rgb="FF000000"/>
      <name val="Arimo"/>
      <family val="2"/>
    </font>
    <font>
      <b/>
      <sz val="11"/>
      <color rgb="FF000000"/>
      <name val="Arimo"/>
      <family val="2"/>
    </font>
    <font>
      <b/>
      <sz val="9"/>
      <color rgb="FF000000"/>
      <name val="Arimo"/>
      <family val="2"/>
    </font>
    <font>
      <b/>
      <sz val="10"/>
      <color rgb="FF000000"/>
      <name val="Arimo"/>
      <family val="2"/>
    </font>
    <font>
      <b/>
      <sz val="11"/>
      <name val="Calibri"/>
      <family val="2"/>
      <charset val="238"/>
    </font>
    <font>
      <sz val="9"/>
      <color rgb="FF000000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8"/>
      <color rgb="FF000000"/>
      <name val="Arimo"/>
      <charset val="238"/>
    </font>
    <font>
      <b/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0"/>
      <color indexed="8"/>
      <name val="MS Sans Serif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8"/>
      <color rgb="FFFF0000"/>
      <name val="Arimo"/>
      <family val="2"/>
    </font>
    <font>
      <b/>
      <sz val="8"/>
      <name val="Arimo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696969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0" fontId="22" fillId="0" borderId="0"/>
    <xf numFmtId="0" fontId="24" fillId="0" borderId="0"/>
  </cellStyleXfs>
  <cellXfs count="179">
    <xf numFmtId="0" fontId="0" fillId="0" borderId="0" xfId="0"/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0" fillId="0" borderId="0" xfId="0" applyNumberFormat="1" applyAlignment="1">
      <alignment horizontal="right"/>
    </xf>
    <xf numFmtId="0" fontId="0" fillId="0" borderId="0" xfId="0" pivotButton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4" fontId="0" fillId="0" borderId="0" xfId="0" applyNumberFormat="1" applyAlignment="1">
      <alignment horizontal="left"/>
    </xf>
    <xf numFmtId="0" fontId="0" fillId="2" borderId="0" xfId="0" applyNumberFormat="1" applyFont="1" applyFill="1" applyBorder="1" applyAlignment="1" applyProtection="1">
      <alignment wrapText="1"/>
      <protection locked="0"/>
    </xf>
    <xf numFmtId="0" fontId="4" fillId="2" borderId="0" xfId="0" applyNumberFormat="1" applyFont="1" applyFill="1" applyBorder="1" applyAlignment="1" applyProtection="1">
      <alignment horizontal="left" vertical="top" wrapText="1"/>
    </xf>
    <xf numFmtId="0" fontId="9" fillId="2" borderId="7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Border="1"/>
    <xf numFmtId="164" fontId="13" fillId="3" borderId="0" xfId="0" applyNumberFormat="1" applyFont="1" applyFill="1" applyBorder="1" applyAlignment="1">
      <alignment horizontal="right" vertical="center" wrapText="1" readingOrder="1"/>
    </xf>
    <xf numFmtId="164" fontId="13" fillId="0" borderId="0" xfId="0" applyNumberFormat="1" applyFont="1" applyFill="1" applyBorder="1" applyAlignment="1">
      <alignment horizontal="right" vertical="center" wrapText="1" readingOrder="1"/>
    </xf>
    <xf numFmtId="164" fontId="11" fillId="0" borderId="0" xfId="0" applyNumberFormat="1" applyFont="1" applyFill="1" applyBorder="1" applyAlignment="1">
      <alignment horizontal="right" vertical="center" wrapText="1" readingOrder="1"/>
    </xf>
    <xf numFmtId="164" fontId="12" fillId="4" borderId="0" xfId="0" applyNumberFormat="1" applyFont="1" applyFill="1" applyBorder="1" applyAlignment="1">
      <alignment horizontal="right" vertical="center" wrapText="1" readingOrder="1"/>
    </xf>
    <xf numFmtId="0" fontId="0" fillId="0" borderId="12" xfId="0" applyBorder="1"/>
    <xf numFmtId="0" fontId="14" fillId="0" borderId="0" xfId="0" applyFont="1"/>
    <xf numFmtId="0" fontId="7" fillId="5" borderId="2" xfId="0" applyNumberFormat="1" applyFont="1" applyFill="1" applyBorder="1" applyAlignment="1" applyProtection="1">
      <alignment horizontal="center" vertical="center" wrapText="1"/>
    </xf>
    <xf numFmtId="0" fontId="7" fillId="5" borderId="3" xfId="0" applyNumberFormat="1" applyFont="1" applyFill="1" applyBorder="1" applyAlignment="1" applyProtection="1">
      <alignment horizontal="center" vertical="center" wrapText="1"/>
    </xf>
    <xf numFmtId="0" fontId="0" fillId="0" borderId="12" xfId="0" applyBorder="1" applyAlignment="1">
      <alignment wrapText="1"/>
    </xf>
    <xf numFmtId="164" fontId="12" fillId="6" borderId="0" xfId="0" applyNumberFormat="1" applyFont="1" applyFill="1" applyBorder="1" applyAlignment="1">
      <alignment horizontal="right" vertical="center" wrapText="1" readingOrder="1"/>
    </xf>
    <xf numFmtId="0" fontId="17" fillId="0" borderId="0" xfId="0" applyNumberFormat="1" applyFont="1" applyFill="1" applyBorder="1" applyAlignment="1" applyProtection="1">
      <alignment vertical="center"/>
    </xf>
    <xf numFmtId="0" fontId="18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left" vertical="center" wrapText="1"/>
    </xf>
    <xf numFmtId="0" fontId="16" fillId="8" borderId="12" xfId="1" applyNumberFormat="1" applyFont="1" applyFill="1" applyBorder="1" applyAlignment="1" applyProtection="1">
      <alignment horizontal="center" wrapText="1"/>
    </xf>
    <xf numFmtId="0" fontId="16" fillId="8" borderId="12" xfId="1" applyNumberFormat="1" applyFont="1" applyFill="1" applyBorder="1" applyAlignment="1" applyProtection="1">
      <alignment horizontal="center" vertical="center" wrapText="1"/>
    </xf>
    <xf numFmtId="0" fontId="14" fillId="0" borderId="12" xfId="0" applyNumberFormat="1" applyFont="1" applyFill="1" applyBorder="1" applyAlignment="1" applyProtection="1">
      <alignment horizontal="left" vertical="center" wrapText="1"/>
    </xf>
    <xf numFmtId="3" fontId="21" fillId="9" borderId="12" xfId="0" applyNumberFormat="1" applyFont="1" applyFill="1" applyBorder="1" applyAlignment="1" applyProtection="1">
      <alignment horizontal="right" vertical="center" wrapText="1"/>
    </xf>
    <xf numFmtId="3" fontId="21" fillId="9" borderId="12" xfId="0" applyNumberFormat="1" applyFont="1" applyFill="1" applyBorder="1" applyAlignment="1">
      <alignment horizontal="right" vertical="center"/>
    </xf>
    <xf numFmtId="0" fontId="14" fillId="0" borderId="12" xfId="0" quotePrefix="1" applyFont="1" applyBorder="1" applyAlignment="1">
      <alignment horizontal="left" vertical="center"/>
    </xf>
    <xf numFmtId="3" fontId="17" fillId="0" borderId="0" xfId="0" applyNumberFormat="1" applyFont="1" applyFill="1" applyBorder="1" applyAlignment="1" applyProtection="1">
      <alignment vertical="center"/>
    </xf>
    <xf numFmtId="0" fontId="14" fillId="0" borderId="12" xfId="0" applyFont="1" applyBorder="1" applyAlignment="1">
      <alignment horizontal="left" vertical="center"/>
    </xf>
    <xf numFmtId="0" fontId="14" fillId="0" borderId="12" xfId="0" quotePrefix="1" applyNumberFormat="1" applyFont="1" applyFill="1" applyBorder="1" applyAlignment="1" applyProtection="1">
      <alignment horizontal="left" vertical="center" wrapText="1"/>
    </xf>
    <xf numFmtId="3" fontId="14" fillId="9" borderId="12" xfId="0" applyNumberFormat="1" applyFont="1" applyFill="1" applyBorder="1" applyAlignment="1" applyProtection="1">
      <alignment horizontal="right" vertical="center" wrapText="1"/>
    </xf>
    <xf numFmtId="0" fontId="21" fillId="0" borderId="0" xfId="0" quotePrefix="1" applyNumberFormat="1" applyFont="1" applyFill="1" applyBorder="1" applyAlignment="1" applyProtection="1">
      <alignment horizontal="left" vertical="center" wrapText="1"/>
    </xf>
    <xf numFmtId="0" fontId="23" fillId="0" borderId="0" xfId="0" quotePrefix="1" applyNumberFormat="1" applyFont="1" applyFill="1" applyBorder="1" applyAlignment="1" applyProtection="1">
      <alignment horizontal="left" vertical="center" wrapText="1"/>
    </xf>
    <xf numFmtId="0" fontId="3" fillId="0" borderId="0" xfId="2" applyFont="1"/>
    <xf numFmtId="0" fontId="25" fillId="0" borderId="0" xfId="0" applyNumberFormat="1" applyFont="1" applyFill="1" applyBorder="1" applyAlignment="1" applyProtection="1"/>
    <xf numFmtId="0" fontId="25" fillId="0" borderId="0" xfId="0" applyNumberFormat="1" applyFont="1" applyFill="1" applyBorder="1" applyAlignment="1" applyProtection="1">
      <alignment vertical="center"/>
    </xf>
    <xf numFmtId="49" fontId="3" fillId="0" borderId="0" xfId="2" applyNumberFormat="1" applyFont="1" applyBorder="1" applyAlignment="1"/>
    <xf numFmtId="49" fontId="25" fillId="0" borderId="0" xfId="2" applyNumberFormat="1" applyFont="1" applyBorder="1"/>
    <xf numFmtId="0" fontId="25" fillId="0" borderId="0" xfId="2" applyFont="1" applyBorder="1" applyAlignment="1">
      <alignment horizontal="center"/>
    </xf>
    <xf numFmtId="0" fontId="3" fillId="0" borderId="0" xfId="2" applyFont="1" applyBorder="1" applyAlignment="1"/>
    <xf numFmtId="0" fontId="25" fillId="0" borderId="0" xfId="2" applyFont="1" applyBorder="1"/>
    <xf numFmtId="0" fontId="25" fillId="0" borderId="0" xfId="2" applyFont="1" applyFill="1" applyBorder="1"/>
    <xf numFmtId="0" fontId="25" fillId="0" borderId="0" xfId="2" applyFont="1"/>
    <xf numFmtId="0" fontId="25" fillId="0" borderId="0" xfId="2" applyFont="1" applyBorder="1" applyAlignment="1"/>
    <xf numFmtId="0" fontId="26" fillId="0" borderId="0" xfId="0" applyNumberFormat="1" applyFont="1" applyFill="1" applyBorder="1" applyAlignment="1" applyProtection="1">
      <alignment vertical="center"/>
    </xf>
    <xf numFmtId="0" fontId="1" fillId="7" borderId="12" xfId="0" applyFont="1" applyFill="1" applyBorder="1"/>
    <xf numFmtId="0" fontId="1" fillId="7" borderId="12" xfId="0" applyFont="1" applyFill="1" applyBorder="1" applyAlignment="1">
      <alignment horizontal="right"/>
    </xf>
    <xf numFmtId="0" fontId="0" fillId="7" borderId="0" xfId="0" applyFill="1"/>
    <xf numFmtId="0" fontId="16" fillId="8" borderId="23" xfId="0" applyFont="1" applyFill="1" applyBorder="1" applyAlignment="1">
      <alignment horizontal="center" vertical="center" wrapText="1"/>
    </xf>
    <xf numFmtId="0" fontId="25" fillId="0" borderId="12" xfId="0" applyNumberFormat="1" applyFont="1" applyFill="1" applyBorder="1" applyAlignment="1" applyProtection="1">
      <alignment horizontal="left" vertical="center" wrapText="1"/>
    </xf>
    <xf numFmtId="3" fontId="17" fillId="9" borderId="12" xfId="0" applyNumberFormat="1" applyFont="1" applyFill="1" applyBorder="1" applyAlignment="1" applyProtection="1">
      <alignment horizontal="right" vertical="center" wrapText="1"/>
    </xf>
    <xf numFmtId="0" fontId="14" fillId="10" borderId="12" xfId="0" applyNumberFormat="1" applyFont="1" applyFill="1" applyBorder="1" applyAlignment="1" applyProtection="1">
      <alignment horizontal="left" vertical="center" wrapText="1"/>
    </xf>
    <xf numFmtId="3" fontId="21" fillId="10" borderId="12" xfId="0" applyNumberFormat="1" applyFont="1" applyFill="1" applyBorder="1" applyAlignment="1" applyProtection="1">
      <alignment horizontal="right" vertical="center" wrapText="1"/>
    </xf>
    <xf numFmtId="0" fontId="0" fillId="7" borderId="12" xfId="0" applyFill="1" applyBorder="1" applyAlignment="1">
      <alignment horizontal="right"/>
    </xf>
    <xf numFmtId="0" fontId="0" fillId="7" borderId="12" xfId="0" applyFill="1" applyBorder="1"/>
    <xf numFmtId="0" fontId="1" fillId="7" borderId="12" xfId="0" applyFont="1" applyFill="1" applyBorder="1" applyAlignment="1">
      <alignment horizontal="left"/>
    </xf>
    <xf numFmtId="0" fontId="1" fillId="7" borderId="12" xfId="0" applyNumberFormat="1" applyFont="1" applyFill="1" applyBorder="1" applyAlignment="1">
      <alignment wrapText="1"/>
    </xf>
    <xf numFmtId="0" fontId="1" fillId="7" borderId="12" xfId="0" applyFont="1" applyFill="1" applyBorder="1" applyAlignment="1"/>
    <xf numFmtId="0" fontId="0" fillId="7" borderId="12" xfId="0" applyFill="1" applyBorder="1" applyAlignment="1"/>
    <xf numFmtId="4" fontId="0" fillId="7" borderId="12" xfId="0" applyNumberFormat="1" applyFill="1" applyBorder="1"/>
    <xf numFmtId="0" fontId="14" fillId="11" borderId="12" xfId="0" applyNumberFormat="1" applyFont="1" applyFill="1" applyBorder="1" applyAlignment="1" applyProtection="1">
      <alignment horizontal="left" vertical="center" wrapText="1"/>
    </xf>
    <xf numFmtId="3" fontId="21" fillId="11" borderId="12" xfId="0" applyNumberFormat="1" applyFont="1" applyFill="1" applyBorder="1" applyAlignment="1" applyProtection="1">
      <alignment horizontal="right" vertical="center" wrapText="1"/>
    </xf>
    <xf numFmtId="3" fontId="1" fillId="9" borderId="12" xfId="0" applyNumberFormat="1" applyFont="1" applyFill="1" applyBorder="1"/>
    <xf numFmtId="3" fontId="0" fillId="9" borderId="12" xfId="0" applyNumberFormat="1" applyFill="1" applyBorder="1"/>
    <xf numFmtId="3" fontId="1" fillId="9" borderId="12" xfId="0" applyNumberFormat="1" applyFont="1" applyFill="1" applyBorder="1" applyAlignment="1">
      <alignment horizontal="right"/>
    </xf>
    <xf numFmtId="3" fontId="14" fillId="11" borderId="12" xfId="0" applyNumberFormat="1" applyFont="1" applyFill="1" applyBorder="1" applyAlignment="1" applyProtection="1">
      <alignment horizontal="right" vertical="center" wrapText="1"/>
    </xf>
    <xf numFmtId="3" fontId="16" fillId="8" borderId="12" xfId="1" applyNumberFormat="1" applyFont="1" applyFill="1" applyBorder="1" applyAlignment="1" applyProtection="1">
      <alignment horizontal="right" wrapText="1"/>
    </xf>
    <xf numFmtId="0" fontId="16" fillId="8" borderId="24" xfId="1" applyNumberFormat="1" applyFont="1" applyFill="1" applyBorder="1" applyAlignment="1" applyProtection="1">
      <alignment horizontal="center" wrapText="1"/>
    </xf>
    <xf numFmtId="0" fontId="16" fillId="8" borderId="24" xfId="1" applyNumberFormat="1" applyFont="1" applyFill="1" applyBorder="1" applyAlignment="1" applyProtection="1">
      <alignment horizontal="center" vertical="center" wrapText="1"/>
    </xf>
    <xf numFmtId="0" fontId="16" fillId="8" borderId="12" xfId="0" applyFont="1" applyFill="1" applyBorder="1" applyAlignment="1">
      <alignment horizontal="left" vertical="center" wrapText="1"/>
    </xf>
    <xf numFmtId="3" fontId="16" fillId="8" borderId="12" xfId="0" applyNumberFormat="1" applyFont="1" applyFill="1" applyBorder="1" applyAlignment="1">
      <alignment horizontal="right" vertical="center" wrapText="1"/>
    </xf>
    <xf numFmtId="3" fontId="14" fillId="10" borderId="12" xfId="0" applyNumberFormat="1" applyFont="1" applyFill="1" applyBorder="1" applyAlignment="1" applyProtection="1">
      <alignment horizontal="right" vertical="center" wrapText="1"/>
    </xf>
    <xf numFmtId="3" fontId="0" fillId="7" borderId="12" xfId="0" applyNumberFormat="1" applyFont="1" applyFill="1" applyBorder="1"/>
    <xf numFmtId="3" fontId="0" fillId="9" borderId="12" xfId="0" applyNumberFormat="1" applyFont="1" applyFill="1" applyBorder="1"/>
    <xf numFmtId="3" fontId="0" fillId="7" borderId="12" xfId="0" applyNumberFormat="1" applyFill="1" applyBorder="1"/>
    <xf numFmtId="0" fontId="3" fillId="0" borderId="12" xfId="0" applyFont="1" applyFill="1" applyBorder="1"/>
    <xf numFmtId="4" fontId="21" fillId="9" borderId="12" xfId="0" applyNumberFormat="1" applyFont="1" applyFill="1" applyBorder="1" applyAlignment="1" applyProtection="1">
      <alignment horizontal="right" vertical="center" wrapText="1"/>
    </xf>
    <xf numFmtId="0" fontId="16" fillId="8" borderId="0" xfId="0" quotePrefix="1" applyFont="1" applyFill="1" applyBorder="1" applyAlignment="1">
      <alignment horizontal="center" wrapText="1"/>
    </xf>
    <xf numFmtId="0" fontId="14" fillId="0" borderId="12" xfId="0" applyNumberFormat="1" applyFont="1" applyFill="1" applyBorder="1" applyAlignment="1" applyProtection="1">
      <alignment horizontal="right" vertical="center" wrapText="1"/>
    </xf>
    <xf numFmtId="3" fontId="0" fillId="9" borderId="0" xfId="0" applyNumberFormat="1" applyFill="1"/>
    <xf numFmtId="2" fontId="21" fillId="9" borderId="12" xfId="0" applyNumberFormat="1" applyFont="1" applyFill="1" applyBorder="1" applyAlignment="1" applyProtection="1">
      <alignment horizontal="right" vertical="center" wrapText="1"/>
    </xf>
    <xf numFmtId="2" fontId="21" fillId="11" borderId="12" xfId="0" applyNumberFormat="1" applyFont="1" applyFill="1" applyBorder="1" applyAlignment="1" applyProtection="1">
      <alignment horizontal="right" vertical="center" wrapText="1"/>
    </xf>
    <xf numFmtId="2" fontId="0" fillId="9" borderId="12" xfId="0" applyNumberFormat="1" applyFill="1" applyBorder="1"/>
    <xf numFmtId="2" fontId="0" fillId="9" borderId="12" xfId="0" applyNumberFormat="1" applyFont="1" applyFill="1" applyBorder="1"/>
    <xf numFmtId="2" fontId="1" fillId="9" borderId="12" xfId="0" applyNumberFormat="1" applyFont="1" applyFill="1" applyBorder="1"/>
    <xf numFmtId="2" fontId="21" fillId="10" borderId="12" xfId="0" applyNumberFormat="1" applyFont="1" applyFill="1" applyBorder="1" applyAlignment="1" applyProtection="1">
      <alignment horizontal="right" vertical="center" wrapText="1"/>
    </xf>
    <xf numFmtId="4" fontId="21" fillId="10" borderId="12" xfId="0" applyNumberFormat="1" applyFont="1" applyFill="1" applyBorder="1" applyAlignment="1" applyProtection="1">
      <alignment horizontal="right" vertical="center" wrapText="1"/>
    </xf>
    <xf numFmtId="4" fontId="21" fillId="11" borderId="12" xfId="0" applyNumberFormat="1" applyFont="1" applyFill="1" applyBorder="1" applyAlignment="1" applyProtection="1">
      <alignment horizontal="right" vertical="center" wrapText="1"/>
    </xf>
    <xf numFmtId="4" fontId="16" fillId="8" borderId="12" xfId="1" applyNumberFormat="1" applyFont="1" applyFill="1" applyBorder="1" applyAlignment="1" applyProtection="1">
      <alignment horizontal="right" wrapText="1"/>
    </xf>
    <xf numFmtId="4" fontId="0" fillId="9" borderId="12" xfId="0" applyNumberFormat="1" applyFont="1" applyFill="1" applyBorder="1"/>
    <xf numFmtId="4" fontId="1" fillId="9" borderId="12" xfId="0" applyNumberFormat="1" applyFont="1" applyFill="1" applyBorder="1"/>
    <xf numFmtId="4" fontId="0" fillId="0" borderId="12" xfId="0" applyNumberFormat="1" applyBorder="1" applyAlignment="1">
      <alignment wrapText="1"/>
    </xf>
    <xf numFmtId="0" fontId="16" fillId="8" borderId="12" xfId="0" quotePrefix="1" applyFont="1" applyFill="1" applyBorder="1" applyAlignment="1">
      <alignment horizontal="center" vertical="center" wrapText="1"/>
    </xf>
    <xf numFmtId="0" fontId="16" fillId="8" borderId="25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horizontal="center" vertical="center" wrapText="1"/>
    </xf>
    <xf numFmtId="0" fontId="0" fillId="0" borderId="12" xfId="0" applyBorder="1" applyAlignment="1"/>
    <xf numFmtId="0" fontId="16" fillId="8" borderId="26" xfId="0" applyFont="1" applyFill="1" applyBorder="1" applyAlignment="1">
      <alignment horizontal="left" vertical="center" wrapText="1"/>
    </xf>
    <xf numFmtId="3" fontId="2" fillId="2" borderId="0" xfId="0" applyNumberFormat="1" applyFont="1" applyFill="1" applyBorder="1" applyAlignment="1" applyProtection="1">
      <alignment horizontal="right" vertical="center" wrapText="1"/>
    </xf>
    <xf numFmtId="3" fontId="2" fillId="2" borderId="0" xfId="0" applyNumberFormat="1" applyFont="1" applyFill="1" applyBorder="1" applyAlignment="1" applyProtection="1">
      <alignment vertical="center" wrapText="1"/>
      <protection locked="0"/>
    </xf>
    <xf numFmtId="3" fontId="15" fillId="2" borderId="9" xfId="0" applyNumberFormat="1" applyFont="1" applyFill="1" applyBorder="1" applyAlignment="1" applyProtection="1">
      <alignment horizontal="right" vertical="center" wrapText="1"/>
    </xf>
    <xf numFmtId="3" fontId="16" fillId="8" borderId="12" xfId="0" applyNumberFormat="1" applyFont="1" applyFill="1" applyBorder="1" applyAlignment="1">
      <alignment horizontal="right" wrapText="1"/>
    </xf>
    <xf numFmtId="3" fontId="2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0" fillId="0" borderId="0" xfId="0" applyNumberFormat="1" applyAlignment="1">
      <alignment wrapText="1"/>
    </xf>
    <xf numFmtId="3" fontId="2" fillId="2" borderId="0" xfId="0" applyNumberFormat="1" applyFont="1" applyFill="1" applyBorder="1" applyAlignment="1" applyProtection="1">
      <alignment horizontal="right" vertical="center" wrapText="1"/>
    </xf>
    <xf numFmtId="3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/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left" vertical="center" wrapText="1"/>
    </xf>
    <xf numFmtId="0" fontId="25" fillId="0" borderId="0" xfId="2" applyFont="1" applyBorder="1" applyAlignment="1">
      <alignment horizontal="right" wrapText="1"/>
    </xf>
    <xf numFmtId="0" fontId="0" fillId="0" borderId="0" xfId="0" applyAlignment="1">
      <alignment horizontal="right"/>
    </xf>
    <xf numFmtId="0" fontId="21" fillId="0" borderId="5" xfId="0" applyNumberFormat="1" applyFont="1" applyFill="1" applyBorder="1" applyAlignment="1" applyProtection="1">
      <alignment horizontal="center" vertical="center" wrapText="1"/>
    </xf>
    <xf numFmtId="0" fontId="25" fillId="0" borderId="0" xfId="2" applyFont="1" applyBorder="1" applyAlignment="1">
      <alignment horizontal="center" vertical="center"/>
    </xf>
    <xf numFmtId="0" fontId="0" fillId="0" borderId="9" xfId="0" applyBorder="1" applyAlignment="1"/>
    <xf numFmtId="2" fontId="0" fillId="0" borderId="0" xfId="0" applyNumberFormat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" fontId="27" fillId="2" borderId="0" xfId="0" applyNumberFormat="1" applyFont="1" applyFill="1" applyBorder="1" applyAlignment="1" applyProtection="1">
      <alignment horizontal="right" vertical="center" wrapText="1"/>
    </xf>
    <xf numFmtId="4" fontId="27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5" fillId="2" borderId="0" xfId="0" applyNumberFormat="1" applyFont="1" applyFill="1" applyBorder="1" applyAlignment="1" applyProtection="1">
      <alignment horizontal="center" vertical="top" wrapText="1"/>
    </xf>
    <xf numFmtId="0" fontId="5" fillId="2" borderId="0" xfId="0" applyNumberFormat="1" applyFont="1" applyFill="1" applyBorder="1" applyAlignment="1" applyProtection="1">
      <alignment horizontal="center" vertical="top" wrapText="1"/>
      <protection locked="0"/>
    </xf>
    <xf numFmtId="0" fontId="2" fillId="2" borderId="0" xfId="0" applyNumberFormat="1" applyFont="1" applyFill="1" applyBorder="1" applyAlignment="1" applyProtection="1">
      <alignment horizontal="left" vertical="top" wrapText="1"/>
    </xf>
    <xf numFmtId="0" fontId="2" fillId="2" borderId="0" xfId="0" applyNumberFormat="1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>
      <alignment wrapText="1"/>
    </xf>
    <xf numFmtId="0" fontId="4" fillId="2" borderId="0" xfId="0" applyNumberFormat="1" applyFont="1" applyFill="1" applyBorder="1" applyAlignment="1" applyProtection="1">
      <alignment horizontal="right" vertical="top" wrapText="1"/>
    </xf>
    <xf numFmtId="0" fontId="4" fillId="2" borderId="0" xfId="0" applyNumberFormat="1" applyFont="1" applyFill="1" applyBorder="1" applyAlignment="1" applyProtection="1">
      <alignment horizontal="right" vertical="top" wrapText="1"/>
      <protection locked="0"/>
    </xf>
    <xf numFmtId="0" fontId="4" fillId="2" borderId="0" xfId="0" applyNumberFormat="1" applyFont="1" applyFill="1" applyBorder="1" applyAlignment="1" applyProtection="1">
      <alignment horizontal="left" vertical="top" wrapText="1"/>
    </xf>
    <xf numFmtId="0" fontId="4" fillId="2" borderId="0" xfId="0" applyNumberFormat="1" applyFont="1" applyFill="1" applyBorder="1" applyAlignment="1" applyProtection="1">
      <alignment horizontal="left" vertical="top" wrapText="1"/>
      <protection locked="0"/>
    </xf>
    <xf numFmtId="0" fontId="7" fillId="5" borderId="18" xfId="0" applyNumberFormat="1" applyFont="1" applyFill="1" applyBorder="1" applyAlignment="1" applyProtection="1">
      <alignment horizontal="center" vertical="center" wrapText="1"/>
    </xf>
    <xf numFmtId="0" fontId="7" fillId="5" borderId="0" xfId="0" applyNumberFormat="1" applyFont="1" applyFill="1" applyBorder="1" applyAlignment="1" applyProtection="1">
      <alignment horizontal="center" vertical="center" wrapText="1"/>
    </xf>
    <xf numFmtId="0" fontId="7" fillId="5" borderId="19" xfId="0" applyNumberFormat="1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center" vertical="top" wrapText="1"/>
    </xf>
    <xf numFmtId="0" fontId="6" fillId="2" borderId="0" xfId="0" applyNumberFormat="1" applyFont="1" applyFill="1" applyBorder="1" applyAlignment="1" applyProtection="1">
      <alignment horizontal="center" vertical="top" wrapText="1"/>
      <protection locked="0"/>
    </xf>
    <xf numFmtId="0" fontId="7" fillId="5" borderId="16" xfId="0" applyNumberFormat="1" applyFont="1" applyFill="1" applyBorder="1" applyAlignment="1" applyProtection="1">
      <alignment horizontal="center" vertical="center" wrapText="1"/>
    </xf>
    <xf numFmtId="0" fontId="7" fillId="5" borderId="20" xfId="0" applyNumberFormat="1" applyFont="1" applyFill="1" applyBorder="1" applyAlignment="1" applyProtection="1">
      <alignment horizontal="center" vertical="center" wrapText="1"/>
    </xf>
    <xf numFmtId="0" fontId="7" fillId="5" borderId="17" xfId="0" applyNumberFormat="1" applyFont="1" applyFill="1" applyBorder="1" applyAlignment="1" applyProtection="1">
      <alignment horizontal="center" vertical="center" wrapText="1"/>
    </xf>
    <xf numFmtId="0" fontId="7" fillId="5" borderId="13" xfId="0" applyNumberFormat="1" applyFont="1" applyFill="1" applyBorder="1" applyAlignment="1" applyProtection="1">
      <alignment horizontal="center" vertical="center" wrapText="1"/>
    </xf>
    <xf numFmtId="0" fontId="7" fillId="5" borderId="9" xfId="0" applyNumberFormat="1" applyFont="1" applyFill="1" applyBorder="1" applyAlignment="1" applyProtection="1">
      <alignment horizontal="center" vertical="center" wrapText="1"/>
    </xf>
    <xf numFmtId="0" fontId="7" fillId="5" borderId="14" xfId="0" applyNumberFormat="1" applyFont="1" applyFill="1" applyBorder="1" applyAlignment="1" applyProtection="1">
      <alignment horizontal="center" vertical="center" wrapText="1"/>
    </xf>
    <xf numFmtId="0" fontId="7" fillId="5" borderId="21" xfId="0" applyNumberFormat="1" applyFont="1" applyFill="1" applyBorder="1" applyAlignment="1" applyProtection="1">
      <alignment horizontal="center" vertical="center" wrapText="1"/>
    </xf>
    <xf numFmtId="0" fontId="7" fillId="5" borderId="11" xfId="0" applyNumberFormat="1" applyFont="1" applyFill="1" applyBorder="1" applyAlignment="1" applyProtection="1">
      <alignment horizontal="center" vertical="center" wrapText="1"/>
    </xf>
    <xf numFmtId="0" fontId="7" fillId="5" borderId="22" xfId="0" applyNumberFormat="1" applyFont="1" applyFill="1" applyBorder="1" applyAlignment="1" applyProtection="1">
      <alignment horizontal="center" vertical="center" wrapText="1"/>
    </xf>
    <xf numFmtId="0" fontId="7" fillId="5" borderId="2" xfId="0" applyNumberFormat="1" applyFont="1" applyFill="1" applyBorder="1" applyAlignment="1" applyProtection="1">
      <alignment horizontal="center" vertical="center" wrapText="1"/>
    </xf>
    <xf numFmtId="0" fontId="7" fillId="5" borderId="3" xfId="0" applyNumberFormat="1" applyFont="1" applyFill="1" applyBorder="1" applyAlignment="1" applyProtection="1">
      <alignment horizontal="center" vertical="center" wrapText="1"/>
    </xf>
    <xf numFmtId="0" fontId="8" fillId="5" borderId="3" xfId="0" applyNumberFormat="1" applyFont="1" applyFill="1" applyBorder="1" applyAlignment="1" applyProtection="1">
      <alignment horizontal="center" vertical="center" wrapText="1"/>
    </xf>
    <xf numFmtId="0" fontId="8" fillId="5" borderId="15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7" fillId="2" borderId="5" xfId="0" applyNumberFormat="1" applyFont="1" applyFill="1" applyBorder="1" applyAlignment="1" applyProtection="1">
      <alignment horizontal="left" vertical="center" wrapText="1"/>
      <protection locked="0"/>
    </xf>
    <xf numFmtId="0" fontId="7" fillId="2" borderId="6" xfId="0" applyNumberFormat="1" applyFont="1" applyFill="1" applyBorder="1" applyAlignment="1" applyProtection="1">
      <alignment horizontal="left" vertical="center" wrapText="1"/>
      <protection locked="0"/>
    </xf>
    <xf numFmtId="0" fontId="9" fillId="2" borderId="0" xfId="0" applyNumberFormat="1" applyFont="1" applyFill="1" applyBorder="1" applyAlignment="1" applyProtection="1">
      <alignment horizontal="left" vertical="center" wrapText="1"/>
    </xf>
    <xf numFmtId="0" fontId="9" fillId="2" borderId="0" xfId="0" applyNumberFormat="1" applyFont="1" applyFill="1" applyBorder="1" applyAlignment="1" applyProtection="1">
      <alignment horizontal="left" vertical="center" wrapText="1"/>
      <protection locked="0"/>
    </xf>
    <xf numFmtId="3" fontId="2" fillId="2" borderId="0" xfId="0" applyNumberFormat="1" applyFont="1" applyFill="1" applyBorder="1" applyAlignment="1" applyProtection="1">
      <alignment horizontal="right" vertical="center" wrapText="1"/>
    </xf>
    <xf numFmtId="3" fontId="2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left" vertical="center" wrapText="1"/>
    </xf>
    <xf numFmtId="0" fontId="7" fillId="2" borderId="8" xfId="0" applyNumberFormat="1" applyFont="1" applyFill="1" applyBorder="1" applyAlignment="1" applyProtection="1">
      <alignment horizontal="left" vertical="center" wrapText="1"/>
    </xf>
    <xf numFmtId="0" fontId="7" fillId="2" borderId="9" xfId="0" applyNumberFormat="1" applyFont="1" applyFill="1" applyBorder="1" applyAlignment="1" applyProtection="1">
      <alignment horizontal="left" vertical="center" wrapText="1"/>
      <protection locked="0"/>
    </xf>
    <xf numFmtId="3" fontId="15" fillId="2" borderId="9" xfId="0" applyNumberFormat="1" applyFont="1" applyFill="1" applyBorder="1" applyAlignment="1" applyProtection="1">
      <alignment horizontal="right" vertical="center" wrapText="1"/>
    </xf>
    <xf numFmtId="3" fontId="15" fillId="2" borderId="9" xfId="0" applyNumberFormat="1" applyFont="1" applyFill="1" applyBorder="1" applyAlignment="1" applyProtection="1">
      <alignment horizontal="right" vertical="center" wrapText="1"/>
      <protection locked="0"/>
    </xf>
    <xf numFmtId="3" fontId="1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0" fillId="0" borderId="0" xfId="0" applyNumberFormat="1" applyAlignment="1">
      <alignment wrapText="1"/>
    </xf>
    <xf numFmtId="3" fontId="28" fillId="2" borderId="0" xfId="0" applyNumberFormat="1" applyFont="1" applyFill="1" applyBorder="1" applyAlignment="1" applyProtection="1">
      <alignment horizontal="right" vertical="center" wrapText="1"/>
    </xf>
    <xf numFmtId="3" fontId="28" fillId="2" borderId="0" xfId="0" applyNumberFormat="1" applyFont="1" applyFill="1" applyBorder="1" applyAlignment="1" applyProtection="1">
      <alignment horizontal="right" vertical="center" wrapText="1"/>
      <protection locked="0"/>
    </xf>
  </cellXfs>
  <cellStyles count="3">
    <cellStyle name="Normal" xfId="0" builtinId="0"/>
    <cellStyle name="Normal 2 2" xfId="1" xr:uid="{00000000-0005-0000-0000-000001000000}"/>
    <cellStyle name="Normal 3 3" xfId="2" xr:uid="{00000000-0005-0000-0000-000002000000}"/>
  </cellStyles>
  <dxfs count="1">
    <dxf>
      <numFmt numFmtId="4" formatCode="#,##0.0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670560</xdr:colOff>
      <xdr:row>1</xdr:row>
      <xdr:rowOff>106680</xdr:rowOff>
    </xdr:to>
    <xdr:pic>
      <xdr:nvPicPr>
        <xdr:cNvPr id="2" name="Picture 1" descr="uniri kolor.wmf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7056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latka/MZOS/FINANCIJSKI%20PLANOVI/planovi%202017/REBALANS%202017/Pomorski__izvr&#353;enje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ĆI DIO"/>
      <sheetName val="PLAN PRIHODA"/>
      <sheetName val="PLAN RASHODA I IZDATAKA ORG"/>
      <sheetName val="PLAN RASHODA I IZDATAKA EK."/>
    </sheetNames>
    <sheetDataSet>
      <sheetData sheetId="0" refreshError="1"/>
      <sheetData sheetId="1">
        <row r="28">
          <cell r="N28">
            <v>0</v>
          </cell>
        </row>
      </sheetData>
      <sheetData sheetId="2" refreshError="1"/>
      <sheetData sheetId="3">
        <row r="11">
          <cell r="C11">
            <v>35271743</v>
          </cell>
          <cell r="N11" t="e">
            <v>#REF!</v>
          </cell>
        </row>
        <row r="30">
          <cell r="N30">
            <v>-1097868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haela" refreshedDate="43165.612805324075" createdVersion="3" refreshedVersion="3" minRefreshableVersion="3" recordCount="207" xr:uid="{00000000-000A-0000-FFFF-FFFF00000000}">
  <cacheSource type="worksheet">
    <worksheetSource ref="A3:L210" sheet="Sheet1"/>
  </cacheSource>
  <cacheFields count="12">
    <cacheField name="Naziv1" numFmtId="0">
      <sharedItems/>
    </cacheField>
    <cacheField name="Naziv2" numFmtId="0">
      <sharedItems/>
    </cacheField>
    <cacheField name="Naziv3" numFmtId="0">
      <sharedItems/>
    </cacheField>
    <cacheField name="Naziv4" numFmtId="0">
      <sharedItems count="8">
        <s v="A679047 Europske integracije"/>
        <s v="A6210 REDOVNA DJELATNOST-MZOS"/>
        <s v="A621002 REDOVNA DJELATNOST SVEUČILIŠTA U RIJECI-ViNP"/>
        <s v="A622122 PROGRAMSKO FINANCIRANJE JAVNIH VISOKIH UČILIŠTA"/>
        <s v="A622003 PROGRAMI I PROJEKTI ZNANSTVENOISTRAŽIVAČKE DJELATNOSTI"/>
        <s v="A622004 IZDAVANJE DOMAĆIH ZNANSTVENIH ČASOPISA"/>
        <s v="A622005 Organiziranje i održavanje znanstvenih skupova"/>
        <s v="A622006 IZDAVANJE ZNANSTVENIH UDŽBENIKA"/>
      </sharedItems>
    </cacheField>
    <cacheField name="Naziv5" numFmtId="0">
      <sharedItems count="45">
        <s v="3111 PLAĆE ZA REDOVAN RAD - BRUTO"/>
        <s v="3121 OSTALI RASHODI ZA ZAPOSLENE"/>
        <s v="3132 DOPRINOSI ZA OBVEZNO ZDRAVSTVENO OSIGURANJE"/>
        <s v="3133 DOPRINOSI ZA OBVEZNO OSIGURANJE U SLUČAJU NEZAPOSLENOSTI"/>
        <s v="3211 Službena putovanja"/>
        <s v="3212 Naknade za prijevoz, za rad na terenu i odvojeni život"/>
        <s v="3213 Stručno usavršavanje zaposlenika"/>
        <s v="3221 Uredski materijal i ostali materijalni rashodi"/>
        <s v="3231 Usluge telefona, pošte i prijevoza"/>
        <s v="3235 Zakupnine i najamnine"/>
        <s v="3237 Intelektualne i osobne usluge"/>
        <s v="3239 Ostale usluge"/>
        <s v="3293 Reprezentacija"/>
        <s v="3295 Pristojbe i naknade"/>
        <s v="3432 Negativne tečajne razlike i razlike zbog primjene valutne klauzule"/>
        <s v="3721 Naknade građanima i kućanstvima u novcu"/>
        <s v="4221 Uredska oprema i namještaj"/>
        <s v="3236 Zdravstvene i veterinarske usluge"/>
        <s v="3222 Materijal i sirovine"/>
        <s v="3223 Energija"/>
        <s v="3224 Materijal i dijelovi za tekuće i investicijsko održavanje"/>
        <s v="3227 Službena, radna i zaštitna odjeća i obuća"/>
        <s v="3232 Usluge tekućeg i investicijskog održavanja"/>
        <s v="3233 Usluge promidžbe i informiranja"/>
        <s v="3234 Komunalne usluge"/>
        <s v="3238 Računalne usluge"/>
        <s v="3241 Naknade troškova osobama izvan radnog odnosa"/>
        <s v="3292 Premije osiguranja"/>
        <s v="3294 Članarine"/>
        <s v="3299 Ostali nespomenuti rashodi poslovanja"/>
        <s v="3431 Bankarske usluge i usluge platnog prometa"/>
        <s v="3434 Ostali nespomenuti financijski rashodi"/>
        <s v="3691 Prijenosi između pror. korisnika istog proračuna"/>
        <s v="3722 Naknade građanima i kućanstvima u naravi"/>
        <s v="3811 Tekuće donacije u novcu"/>
        <s v="3831 Naknade šteta pravnim i fizičkim osobama"/>
        <s v="4123 Licence"/>
        <s v="4222 Komunikacijska oprema"/>
        <s v="4223 Oprema za održavanje i zaštitu"/>
        <s v="4224 Medicinska i laboratorijska oprema"/>
        <s v="4225 Instrumenti, uređaji i strojevi"/>
        <s v="4227 Uređaji, strojevi i oprema za ostale namjene"/>
        <s v="4233 Prijevozna sredstva u pomorskom i riječnom prometu"/>
        <s v="4241 Knjige"/>
        <s v="4264 Ostala nematerijalna proizvedena imovina"/>
      </sharedItems>
    </cacheField>
    <cacheField name="Planirani iznos" numFmtId="4">
      <sharedItems containsSemiMixedTypes="0" containsString="0" containsNumber="1" containsInteger="1" minValue="0" maxValue="15323000"/>
    </cacheField>
    <cacheField name="Realizirani iznos" numFmtId="4">
      <sharedItems containsSemiMixedTypes="0" containsString="0" containsNumber="1" minValue="0" maxValue="15217683.58"/>
    </cacheField>
    <cacheField name="Plaćeni iznos" numFmtId="4">
      <sharedItems containsSemiMixedTypes="0" containsString="0" containsNumber="1" containsInteger="1" minValue="0" maxValue="0"/>
    </cacheField>
    <cacheField name="Izvor financiranja" numFmtId="0">
      <sharedItems count="7">
        <s v="Pomoći EU (51)"/>
        <s v="Opći prihodi i primici"/>
        <s v="Vlastiti prihodi"/>
        <s v="Ostale pomoći i darovnice (52)"/>
        <s v="Ostali prihodi za posebne namjene"/>
        <s v="Donacije (6)"/>
        <s v="Prodaja ili zamjena nefinancijske imovine (7)"/>
      </sharedItems>
    </cacheField>
    <cacheField name="Planirani iznos2" numFmtId="4">
      <sharedItems containsSemiMixedTypes="0" containsString="0" containsNumber="1" containsInteger="1" minValue="0" maxValue="15323000"/>
    </cacheField>
    <cacheField name="Realizirani iznos2" numFmtId="4">
      <sharedItems containsSemiMixedTypes="0" containsString="0" containsNumber="1" minValue="0" maxValue="15217683.58"/>
    </cacheField>
    <cacheField name="Plaćeni iznos2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7">
  <r>
    <s v="202 PLAN RASHODA"/>
    <s v="237 OBRAZOVANJE"/>
    <s v="23701 RAZVOJ ODGOJNO OBRAZOVNOG SUSTAVA"/>
    <x v="0"/>
    <x v="0"/>
    <n v="395000"/>
    <n v="653178.09"/>
    <n v="0"/>
    <x v="0"/>
    <n v="88000"/>
    <n v="175381.91"/>
    <n v="0"/>
  </r>
  <r>
    <s v="202 PLAN RASHODA"/>
    <s v="237 OBRAZOVANJE"/>
    <s v="23701 RAZVOJ ODGOJNO OBRAZOVNOG SUSTAVA"/>
    <x v="0"/>
    <x v="0"/>
    <n v="0"/>
    <n v="0"/>
    <n v="0"/>
    <x v="1"/>
    <n v="0"/>
    <n v="100929.11"/>
    <n v="0"/>
  </r>
  <r>
    <s v="202 PLAN RASHODA"/>
    <s v="237 OBRAZOVANJE"/>
    <s v="23701 RAZVOJ ODGOJNO OBRAZOVNOG SUSTAVA"/>
    <x v="0"/>
    <x v="0"/>
    <n v="0"/>
    <n v="0"/>
    <n v="0"/>
    <x v="2"/>
    <n v="307000"/>
    <n v="376867.07"/>
    <n v="0"/>
  </r>
  <r>
    <s v="202 PLAN RASHODA"/>
    <s v="237 OBRAZOVANJE"/>
    <s v="23701 RAZVOJ ODGOJNO OBRAZOVNOG SUSTAVA"/>
    <x v="0"/>
    <x v="1"/>
    <n v="2500"/>
    <n v="2500"/>
    <n v="0"/>
    <x v="2"/>
    <n v="2500"/>
    <n v="2500"/>
    <n v="0"/>
  </r>
  <r>
    <s v="202 PLAN RASHODA"/>
    <s v="237 OBRAZOVANJE"/>
    <s v="23701 RAZVOJ ODGOJNO OBRAZOVNOG SUSTAVA"/>
    <x v="0"/>
    <x v="2"/>
    <n v="73600"/>
    <n v="101242.6"/>
    <n v="0"/>
    <x v="2"/>
    <n v="60000"/>
    <n v="58414.41"/>
    <n v="0"/>
  </r>
  <r>
    <s v="202 PLAN RASHODA"/>
    <s v="237 OBRAZOVANJE"/>
    <s v="23701 RAZVOJ ODGOJNO OBRAZOVNOG SUSTAVA"/>
    <x v="0"/>
    <x v="2"/>
    <n v="0"/>
    <n v="0"/>
    <n v="0"/>
    <x v="0"/>
    <n v="13600"/>
    <n v="27184.19"/>
    <n v="0"/>
  </r>
  <r>
    <s v="202 PLAN RASHODA"/>
    <s v="237 OBRAZOVANJE"/>
    <s v="23701 RAZVOJ ODGOJNO OBRAZOVNOG SUSTAVA"/>
    <x v="0"/>
    <x v="2"/>
    <n v="0"/>
    <n v="0"/>
    <n v="0"/>
    <x v="1"/>
    <n v="0"/>
    <n v="15644"/>
    <n v="0"/>
  </r>
  <r>
    <s v="202 PLAN RASHODA"/>
    <s v="237 OBRAZOVANJE"/>
    <s v="23701 RAZVOJ ODGOJNO OBRAZOVNOG SUSTAVA"/>
    <x v="0"/>
    <x v="3"/>
    <n v="7700"/>
    <n v="11104.04"/>
    <n v="0"/>
    <x v="1"/>
    <n v="0"/>
    <n v="1715.79"/>
    <n v="0"/>
  </r>
  <r>
    <s v="202 PLAN RASHODA"/>
    <s v="237 OBRAZOVANJE"/>
    <s v="23701 RAZVOJ ODGOJNO OBRAZOVNOG SUSTAVA"/>
    <x v="0"/>
    <x v="3"/>
    <n v="0"/>
    <n v="0"/>
    <n v="0"/>
    <x v="0"/>
    <n v="1500"/>
    <n v="2981.5"/>
    <n v="0"/>
  </r>
  <r>
    <s v="202 PLAN RASHODA"/>
    <s v="237 OBRAZOVANJE"/>
    <s v="23701 RAZVOJ ODGOJNO OBRAZOVNOG SUSTAVA"/>
    <x v="0"/>
    <x v="3"/>
    <n v="0"/>
    <n v="0"/>
    <n v="0"/>
    <x v="2"/>
    <n v="6200"/>
    <n v="6406.75"/>
    <n v="0"/>
  </r>
  <r>
    <s v="202 PLAN RASHODA"/>
    <s v="237 OBRAZOVANJE"/>
    <s v="23701 RAZVOJ ODGOJNO OBRAZOVNOG SUSTAVA"/>
    <x v="0"/>
    <x v="4"/>
    <n v="40200"/>
    <n v="59643.65"/>
    <n v="0"/>
    <x v="2"/>
    <n v="30000"/>
    <n v="51884.76"/>
    <n v="0"/>
  </r>
  <r>
    <s v="202 PLAN RASHODA"/>
    <s v="237 OBRAZOVANJE"/>
    <s v="23701 RAZVOJ ODGOJNO OBRAZOVNOG SUSTAVA"/>
    <x v="0"/>
    <x v="4"/>
    <n v="0"/>
    <n v="0"/>
    <n v="0"/>
    <x v="0"/>
    <n v="10200"/>
    <n v="7758.89"/>
    <n v="0"/>
  </r>
  <r>
    <s v="202 PLAN RASHODA"/>
    <s v="237 OBRAZOVANJE"/>
    <s v="23701 RAZVOJ ODGOJNO OBRAZOVNOG SUSTAVA"/>
    <x v="0"/>
    <x v="5"/>
    <n v="2500"/>
    <n v="2511.63"/>
    <n v="0"/>
    <x v="2"/>
    <n v="2500"/>
    <n v="2511.63"/>
    <n v="0"/>
  </r>
  <r>
    <s v="202 PLAN RASHODA"/>
    <s v="237 OBRAZOVANJE"/>
    <s v="23701 RAZVOJ ODGOJNO OBRAZOVNOG SUSTAVA"/>
    <x v="0"/>
    <x v="6"/>
    <n v="1900"/>
    <n v="0"/>
    <n v="0"/>
    <x v="0"/>
    <n v="1900"/>
    <n v="0"/>
    <n v="0"/>
  </r>
  <r>
    <s v="202 PLAN RASHODA"/>
    <s v="237 OBRAZOVANJE"/>
    <s v="23701 RAZVOJ ODGOJNO OBRAZOVNOG SUSTAVA"/>
    <x v="0"/>
    <x v="7"/>
    <n v="500"/>
    <n v="250"/>
    <n v="0"/>
    <x v="0"/>
    <n v="500"/>
    <n v="0"/>
    <n v="0"/>
  </r>
  <r>
    <s v="202 PLAN RASHODA"/>
    <s v="237 OBRAZOVANJE"/>
    <s v="23701 RAZVOJ ODGOJNO OBRAZOVNOG SUSTAVA"/>
    <x v="0"/>
    <x v="7"/>
    <n v="0"/>
    <n v="0"/>
    <n v="0"/>
    <x v="2"/>
    <n v="0"/>
    <n v="250"/>
    <n v="0"/>
  </r>
  <r>
    <s v="202 PLAN RASHODA"/>
    <s v="237 OBRAZOVANJE"/>
    <s v="23701 RAZVOJ ODGOJNO OBRAZOVNOG SUSTAVA"/>
    <x v="0"/>
    <x v="8"/>
    <n v="1000"/>
    <n v="675.85"/>
    <n v="0"/>
    <x v="2"/>
    <n v="1000"/>
    <n v="675.85"/>
    <n v="0"/>
  </r>
  <r>
    <s v="202 PLAN RASHODA"/>
    <s v="237 OBRAZOVANJE"/>
    <s v="23701 RAZVOJ ODGOJNO OBRAZOVNOG SUSTAVA"/>
    <x v="0"/>
    <x v="9"/>
    <n v="4300"/>
    <n v="0"/>
    <n v="0"/>
    <x v="0"/>
    <n v="4300"/>
    <n v="0"/>
    <n v="0"/>
  </r>
  <r>
    <s v="202 PLAN RASHODA"/>
    <s v="237 OBRAZOVANJE"/>
    <s v="23701 RAZVOJ ODGOJNO OBRAZOVNOG SUSTAVA"/>
    <x v="0"/>
    <x v="10"/>
    <n v="6000"/>
    <n v="3850"/>
    <n v="0"/>
    <x v="2"/>
    <n v="4000"/>
    <n v="3850"/>
    <n v="0"/>
  </r>
  <r>
    <s v="202 PLAN RASHODA"/>
    <s v="237 OBRAZOVANJE"/>
    <s v="23701 RAZVOJ ODGOJNO OBRAZOVNOG SUSTAVA"/>
    <x v="0"/>
    <x v="10"/>
    <n v="0"/>
    <n v="0"/>
    <n v="0"/>
    <x v="0"/>
    <n v="2000"/>
    <n v="0"/>
    <n v="0"/>
  </r>
  <r>
    <s v="202 PLAN RASHODA"/>
    <s v="237 OBRAZOVANJE"/>
    <s v="23701 RAZVOJ ODGOJNO OBRAZOVNOG SUSTAVA"/>
    <x v="0"/>
    <x v="11"/>
    <n v="1000"/>
    <n v="562.5"/>
    <n v="0"/>
    <x v="2"/>
    <n v="1000"/>
    <n v="562.5"/>
    <n v="0"/>
  </r>
  <r>
    <s v="202 PLAN RASHODA"/>
    <s v="237 OBRAZOVANJE"/>
    <s v="23701 RAZVOJ ODGOJNO OBRAZOVNOG SUSTAVA"/>
    <x v="0"/>
    <x v="12"/>
    <n v="12600"/>
    <n v="9286.5"/>
    <n v="0"/>
    <x v="2"/>
    <n v="5400"/>
    <n v="5309"/>
    <n v="0"/>
  </r>
  <r>
    <s v="202 PLAN RASHODA"/>
    <s v="237 OBRAZOVANJE"/>
    <s v="23701 RAZVOJ ODGOJNO OBRAZOVNOG SUSTAVA"/>
    <x v="0"/>
    <x v="12"/>
    <n v="0"/>
    <n v="0"/>
    <n v="0"/>
    <x v="0"/>
    <n v="7200"/>
    <n v="3977.5"/>
    <n v="0"/>
  </r>
  <r>
    <s v="202 PLAN RASHODA"/>
    <s v="237 OBRAZOVANJE"/>
    <s v="23701 RAZVOJ ODGOJNO OBRAZOVNOG SUSTAVA"/>
    <x v="0"/>
    <x v="13"/>
    <n v="100"/>
    <n v="50"/>
    <n v="0"/>
    <x v="2"/>
    <n v="0"/>
    <n v="50"/>
    <n v="0"/>
  </r>
  <r>
    <s v="202 PLAN RASHODA"/>
    <s v="237 OBRAZOVANJE"/>
    <s v="23701 RAZVOJ ODGOJNO OBRAZOVNOG SUSTAVA"/>
    <x v="0"/>
    <x v="13"/>
    <n v="0"/>
    <n v="0"/>
    <n v="0"/>
    <x v="0"/>
    <n v="100"/>
    <n v="0"/>
    <n v="0"/>
  </r>
  <r>
    <s v="202 PLAN RASHODA"/>
    <s v="237 OBRAZOVANJE"/>
    <s v="23701 RAZVOJ ODGOJNO OBRAZOVNOG SUSTAVA"/>
    <x v="0"/>
    <x v="14"/>
    <n v="0"/>
    <n v="15.57"/>
    <n v="0"/>
    <x v="0"/>
    <n v="0"/>
    <n v="15.57"/>
    <n v="0"/>
  </r>
  <r>
    <s v="202 PLAN RASHODA"/>
    <s v="237 OBRAZOVANJE"/>
    <s v="23701 RAZVOJ ODGOJNO OBRAZOVNOG SUSTAVA"/>
    <x v="0"/>
    <x v="15"/>
    <n v="11400"/>
    <n v="0"/>
    <n v="0"/>
    <x v="3"/>
    <n v="11400"/>
    <n v="0"/>
    <n v="0"/>
  </r>
  <r>
    <s v="202 PLAN RASHODA"/>
    <s v="237 OBRAZOVANJE"/>
    <s v="23701 RAZVOJ ODGOJNO OBRAZOVNOG SUSTAVA"/>
    <x v="0"/>
    <x v="16"/>
    <n v="27000"/>
    <n v="26098"/>
    <n v="0"/>
    <x v="2"/>
    <n v="27000"/>
    <n v="26098"/>
    <n v="0"/>
  </r>
  <r>
    <s v="202 PLAN RASHODA"/>
    <s v="237 OBRAZOVANJE"/>
    <s v="23705 VISOKO OBRAZOVANJE"/>
    <x v="1"/>
    <x v="0"/>
    <n v="15323000"/>
    <n v="15217683.58"/>
    <n v="0"/>
    <x v="1"/>
    <n v="15323000"/>
    <n v="15217683.58"/>
    <n v="0"/>
  </r>
  <r>
    <s v="202 PLAN RASHODA"/>
    <s v="237 OBRAZOVANJE"/>
    <s v="23705 VISOKO OBRAZOVANJE"/>
    <x v="1"/>
    <x v="1"/>
    <n v="409210"/>
    <n v="408384.63"/>
    <n v="0"/>
    <x v="1"/>
    <n v="409210"/>
    <n v="408384.63"/>
    <n v="0"/>
  </r>
  <r>
    <s v="202 PLAN RASHODA"/>
    <s v="237 OBRAZOVANJE"/>
    <s v="23705 VISOKO OBRAZOVANJE"/>
    <x v="1"/>
    <x v="2"/>
    <n v="2360000"/>
    <n v="2358428.75"/>
    <n v="0"/>
    <x v="1"/>
    <n v="2360000"/>
    <n v="2358428.75"/>
    <n v="0"/>
  </r>
  <r>
    <s v="202 PLAN RASHODA"/>
    <s v="237 OBRAZOVANJE"/>
    <s v="23705 VISOKO OBRAZOVANJE"/>
    <x v="1"/>
    <x v="3"/>
    <n v="256000"/>
    <n v="258625.02"/>
    <n v="0"/>
    <x v="1"/>
    <n v="256000"/>
    <n v="258625.02"/>
    <n v="0"/>
  </r>
  <r>
    <s v="202 PLAN RASHODA"/>
    <s v="237 OBRAZOVANJE"/>
    <s v="23705 VISOKO OBRAZOVANJE"/>
    <x v="1"/>
    <x v="5"/>
    <n v="327853"/>
    <n v="328699.65999999997"/>
    <n v="0"/>
    <x v="1"/>
    <n v="327853"/>
    <n v="328699.65999999997"/>
    <n v="0"/>
  </r>
  <r>
    <s v="202 PLAN RASHODA"/>
    <s v="237 OBRAZOVANJE"/>
    <s v="23705 VISOKO OBRAZOVANJE"/>
    <x v="1"/>
    <x v="17"/>
    <n v="22770"/>
    <n v="7500"/>
    <n v="0"/>
    <x v="1"/>
    <n v="22770"/>
    <n v="7500"/>
    <n v="0"/>
  </r>
  <r>
    <s v="202 PLAN RASHODA"/>
    <s v="237 OBRAZOVANJE"/>
    <s v="23705 VISOKO OBRAZOVANJE"/>
    <x v="1"/>
    <x v="13"/>
    <n v="35240"/>
    <n v="35240.400000000001"/>
    <n v="0"/>
    <x v="1"/>
    <n v="35240"/>
    <n v="35240.400000000001"/>
    <n v="0"/>
  </r>
  <r>
    <s v="202 PLAN RASHODA"/>
    <s v="237 OBRAZOVANJE"/>
    <s v="23705 VISOKO OBRAZOVANJE"/>
    <x v="2"/>
    <x v="0"/>
    <n v="3900000"/>
    <n v="3898921.02"/>
    <n v="0"/>
    <x v="4"/>
    <n v="1970000"/>
    <n v="1842681.88"/>
    <n v="0"/>
  </r>
  <r>
    <s v="202 PLAN RASHODA"/>
    <s v="237 OBRAZOVANJE"/>
    <s v="23705 VISOKO OBRAZOVANJE"/>
    <x v="2"/>
    <x v="0"/>
    <n v="0"/>
    <n v="0"/>
    <n v="0"/>
    <x v="3"/>
    <n v="30000"/>
    <n v="26877.14"/>
    <n v="0"/>
  </r>
  <r>
    <s v="202 PLAN RASHODA"/>
    <s v="237 OBRAZOVANJE"/>
    <s v="23705 VISOKO OBRAZOVANJE"/>
    <x v="2"/>
    <x v="0"/>
    <n v="0"/>
    <n v="0"/>
    <n v="0"/>
    <x v="2"/>
    <n v="1900000"/>
    <n v="2029362"/>
    <n v="0"/>
  </r>
  <r>
    <s v="202 PLAN RASHODA"/>
    <s v="237 OBRAZOVANJE"/>
    <s v="23705 VISOKO OBRAZOVANJE"/>
    <x v="2"/>
    <x v="1"/>
    <n v="110000"/>
    <n v="41260"/>
    <n v="0"/>
    <x v="4"/>
    <n v="20000"/>
    <n v="0"/>
    <n v="0"/>
  </r>
  <r>
    <s v="202 PLAN RASHODA"/>
    <s v="237 OBRAZOVANJE"/>
    <s v="23705 VISOKO OBRAZOVANJE"/>
    <x v="2"/>
    <x v="1"/>
    <n v="0"/>
    <n v="0"/>
    <n v="0"/>
    <x v="2"/>
    <n v="90000"/>
    <n v="41260"/>
    <n v="0"/>
  </r>
  <r>
    <s v="202 PLAN RASHODA"/>
    <s v="237 OBRAZOVANJE"/>
    <s v="23705 VISOKO OBRAZOVANJE"/>
    <x v="2"/>
    <x v="2"/>
    <n v="590000"/>
    <n v="605420.68999999994"/>
    <n v="0"/>
    <x v="4"/>
    <n v="290000"/>
    <n v="285956.63"/>
    <n v="0"/>
  </r>
  <r>
    <s v="202 PLAN RASHODA"/>
    <s v="237 OBRAZOVANJE"/>
    <s v="23705 VISOKO OBRAZOVANJE"/>
    <x v="2"/>
    <x v="2"/>
    <n v="0"/>
    <n v="0"/>
    <n v="0"/>
    <x v="3"/>
    <n v="5000"/>
    <n v="4165.95"/>
    <n v="0"/>
  </r>
  <r>
    <s v="202 PLAN RASHODA"/>
    <s v="237 OBRAZOVANJE"/>
    <s v="23705 VISOKO OBRAZOVANJE"/>
    <x v="2"/>
    <x v="2"/>
    <n v="0"/>
    <n v="0"/>
    <n v="0"/>
    <x v="2"/>
    <n v="295000"/>
    <n v="315298.11"/>
    <n v="0"/>
  </r>
  <r>
    <s v="202 PLAN RASHODA"/>
    <s v="237 OBRAZOVANJE"/>
    <s v="23705 VISOKO OBRAZOVANJE"/>
    <x v="2"/>
    <x v="3"/>
    <n v="74000"/>
    <n v="66319.070000000007"/>
    <n v="0"/>
    <x v="3"/>
    <n v="2000"/>
    <n v="456.92"/>
    <n v="0"/>
  </r>
  <r>
    <s v="202 PLAN RASHODA"/>
    <s v="237 OBRAZOVANJE"/>
    <s v="23705 VISOKO OBRAZOVANJE"/>
    <x v="2"/>
    <x v="3"/>
    <n v="0"/>
    <n v="0"/>
    <n v="0"/>
    <x v="2"/>
    <n v="32000"/>
    <n v="34499.24"/>
    <n v="0"/>
  </r>
  <r>
    <s v="202 PLAN RASHODA"/>
    <s v="237 OBRAZOVANJE"/>
    <s v="23705 VISOKO OBRAZOVANJE"/>
    <x v="2"/>
    <x v="3"/>
    <n v="0"/>
    <n v="0"/>
    <n v="0"/>
    <x v="4"/>
    <n v="40000"/>
    <n v="31362.91"/>
    <n v="0"/>
  </r>
  <r>
    <s v="202 PLAN RASHODA"/>
    <s v="237 OBRAZOVANJE"/>
    <s v="23705 VISOKO OBRAZOVANJE"/>
    <x v="2"/>
    <x v="4"/>
    <n v="605000"/>
    <n v="517468.38"/>
    <n v="0"/>
    <x v="2"/>
    <n v="255000"/>
    <n v="311773.65999999997"/>
    <n v="0"/>
  </r>
  <r>
    <s v="202 PLAN RASHODA"/>
    <s v="237 OBRAZOVANJE"/>
    <s v="23705 VISOKO OBRAZOVANJE"/>
    <x v="2"/>
    <x v="4"/>
    <n v="0"/>
    <n v="0"/>
    <n v="0"/>
    <x v="4"/>
    <n v="260000"/>
    <n v="122608.24"/>
    <n v="0"/>
  </r>
  <r>
    <s v="202 PLAN RASHODA"/>
    <s v="237 OBRAZOVANJE"/>
    <s v="23705 VISOKO OBRAZOVANJE"/>
    <x v="2"/>
    <x v="4"/>
    <n v="0"/>
    <n v="0"/>
    <n v="0"/>
    <x v="3"/>
    <n v="90000"/>
    <n v="83086.48"/>
    <n v="0"/>
  </r>
  <r>
    <s v="202 PLAN RASHODA"/>
    <s v="237 OBRAZOVANJE"/>
    <s v="23705 VISOKO OBRAZOVANJE"/>
    <x v="2"/>
    <x v="5"/>
    <n v="7000"/>
    <n v="4120.3599999999997"/>
    <n v="0"/>
    <x v="2"/>
    <n v="5000"/>
    <n v="4120.3599999999997"/>
    <n v="0"/>
  </r>
  <r>
    <s v="202 PLAN RASHODA"/>
    <s v="237 OBRAZOVANJE"/>
    <s v="23705 VISOKO OBRAZOVANJE"/>
    <x v="2"/>
    <x v="5"/>
    <n v="0"/>
    <n v="0"/>
    <n v="0"/>
    <x v="3"/>
    <n v="2000"/>
    <n v="0"/>
    <n v="0"/>
  </r>
  <r>
    <s v="202 PLAN RASHODA"/>
    <s v="237 OBRAZOVANJE"/>
    <s v="23705 VISOKO OBRAZOVANJE"/>
    <x v="2"/>
    <x v="6"/>
    <n v="116000"/>
    <n v="114909.47"/>
    <n v="0"/>
    <x v="4"/>
    <n v="60000"/>
    <n v="64022.22"/>
    <n v="0"/>
  </r>
  <r>
    <s v="202 PLAN RASHODA"/>
    <s v="237 OBRAZOVANJE"/>
    <s v="23705 VISOKO OBRAZOVANJE"/>
    <x v="2"/>
    <x v="6"/>
    <n v="0"/>
    <n v="0"/>
    <n v="0"/>
    <x v="3"/>
    <n v="6000"/>
    <n v="5453.51"/>
    <n v="0"/>
  </r>
  <r>
    <s v="202 PLAN RASHODA"/>
    <s v="237 OBRAZOVANJE"/>
    <s v="23705 VISOKO OBRAZOVANJE"/>
    <x v="2"/>
    <x v="6"/>
    <n v="0"/>
    <n v="0"/>
    <n v="0"/>
    <x v="2"/>
    <n v="50000"/>
    <n v="45433.74"/>
    <n v="0"/>
  </r>
  <r>
    <s v="202 PLAN RASHODA"/>
    <s v="237 OBRAZOVANJE"/>
    <s v="23705 VISOKO OBRAZOVANJE"/>
    <x v="2"/>
    <x v="7"/>
    <n v="320000"/>
    <n v="279462.26"/>
    <n v="0"/>
    <x v="3"/>
    <n v="10000"/>
    <n v="5642.6"/>
    <n v="0"/>
  </r>
  <r>
    <s v="202 PLAN RASHODA"/>
    <s v="237 OBRAZOVANJE"/>
    <s v="23705 VISOKO OBRAZOVANJE"/>
    <x v="2"/>
    <x v="7"/>
    <n v="0"/>
    <n v="0"/>
    <n v="0"/>
    <x v="2"/>
    <n v="60000"/>
    <n v="50443.360000000001"/>
    <n v="0"/>
  </r>
  <r>
    <s v="202 PLAN RASHODA"/>
    <s v="237 OBRAZOVANJE"/>
    <s v="23705 VISOKO OBRAZOVANJE"/>
    <x v="2"/>
    <x v="7"/>
    <n v="0"/>
    <n v="0"/>
    <n v="0"/>
    <x v="4"/>
    <n v="250000"/>
    <n v="223376.3"/>
    <n v="0"/>
  </r>
  <r>
    <s v="202 PLAN RASHODA"/>
    <s v="237 OBRAZOVANJE"/>
    <s v="23705 VISOKO OBRAZOVANJE"/>
    <x v="2"/>
    <x v="18"/>
    <n v="2000"/>
    <n v="1056.25"/>
    <n v="0"/>
    <x v="2"/>
    <n v="2000"/>
    <n v="1056.25"/>
    <n v="0"/>
  </r>
  <r>
    <s v="202 PLAN RASHODA"/>
    <s v="237 OBRAZOVANJE"/>
    <s v="23705 VISOKO OBRAZOVANJE"/>
    <x v="2"/>
    <x v="19"/>
    <n v="55300"/>
    <n v="14298.2"/>
    <n v="0"/>
    <x v="4"/>
    <n v="20000"/>
    <n v="13588.45"/>
    <n v="0"/>
  </r>
  <r>
    <s v="202 PLAN RASHODA"/>
    <s v="237 OBRAZOVANJE"/>
    <s v="23705 VISOKO OBRAZOVANJE"/>
    <x v="2"/>
    <x v="19"/>
    <n v="0"/>
    <n v="0"/>
    <n v="0"/>
    <x v="2"/>
    <n v="3000"/>
    <n v="709.75"/>
    <n v="0"/>
  </r>
  <r>
    <s v="202 PLAN RASHODA"/>
    <s v="237 OBRAZOVANJE"/>
    <s v="23705 VISOKO OBRAZOVANJE"/>
    <x v="2"/>
    <x v="19"/>
    <n v="0"/>
    <n v="0"/>
    <n v="0"/>
    <x v="3"/>
    <n v="32300"/>
    <n v="0"/>
    <n v="0"/>
  </r>
  <r>
    <s v="202 PLAN RASHODA"/>
    <s v="237 OBRAZOVANJE"/>
    <s v="23705 VISOKO OBRAZOVANJE"/>
    <x v="2"/>
    <x v="20"/>
    <n v="48000"/>
    <n v="66272.28"/>
    <n v="0"/>
    <x v="2"/>
    <n v="10000"/>
    <n v="29217.68"/>
    <n v="0"/>
  </r>
  <r>
    <s v="202 PLAN RASHODA"/>
    <s v="237 OBRAZOVANJE"/>
    <s v="23705 VISOKO OBRAZOVANJE"/>
    <x v="2"/>
    <x v="20"/>
    <n v="0"/>
    <n v="0"/>
    <n v="0"/>
    <x v="4"/>
    <n v="38000"/>
    <n v="37054.6"/>
    <n v="0"/>
  </r>
  <r>
    <s v="202 PLAN RASHODA"/>
    <s v="237 OBRAZOVANJE"/>
    <s v="23705 VISOKO OBRAZOVANJE"/>
    <x v="2"/>
    <x v="21"/>
    <n v="20000"/>
    <n v="19485.16"/>
    <n v="0"/>
    <x v="4"/>
    <n v="20000"/>
    <n v="19485.16"/>
    <n v="0"/>
  </r>
  <r>
    <s v="202 PLAN RASHODA"/>
    <s v="237 OBRAZOVANJE"/>
    <s v="23705 VISOKO OBRAZOVANJE"/>
    <x v="2"/>
    <x v="8"/>
    <n v="95000"/>
    <n v="60479.48"/>
    <n v="0"/>
    <x v="4"/>
    <n v="60000"/>
    <n v="44399.87"/>
    <n v="0"/>
  </r>
  <r>
    <s v="202 PLAN RASHODA"/>
    <s v="237 OBRAZOVANJE"/>
    <s v="23705 VISOKO OBRAZOVANJE"/>
    <x v="2"/>
    <x v="8"/>
    <n v="0"/>
    <n v="0"/>
    <n v="0"/>
    <x v="2"/>
    <n v="25000"/>
    <n v="9014.84"/>
    <n v="0"/>
  </r>
  <r>
    <s v="202 PLAN RASHODA"/>
    <s v="237 OBRAZOVANJE"/>
    <s v="23705 VISOKO OBRAZOVANJE"/>
    <x v="2"/>
    <x v="8"/>
    <n v="0"/>
    <n v="0"/>
    <n v="0"/>
    <x v="3"/>
    <n v="10000"/>
    <n v="7064.77"/>
    <n v="0"/>
  </r>
  <r>
    <s v="202 PLAN RASHODA"/>
    <s v="237 OBRAZOVANJE"/>
    <s v="23705 VISOKO OBRAZOVANJE"/>
    <x v="2"/>
    <x v="22"/>
    <n v="700000"/>
    <n v="694140"/>
    <n v="0"/>
    <x v="4"/>
    <n v="615000"/>
    <n v="619590.22"/>
    <n v="0"/>
  </r>
  <r>
    <s v="202 PLAN RASHODA"/>
    <s v="237 OBRAZOVANJE"/>
    <s v="23705 VISOKO OBRAZOVANJE"/>
    <x v="2"/>
    <x v="22"/>
    <n v="0"/>
    <n v="0"/>
    <n v="0"/>
    <x v="2"/>
    <n v="35000"/>
    <n v="30197.72"/>
    <n v="0"/>
  </r>
  <r>
    <s v="202 PLAN RASHODA"/>
    <s v="237 OBRAZOVANJE"/>
    <s v="23705 VISOKO OBRAZOVANJE"/>
    <x v="2"/>
    <x v="22"/>
    <n v="0"/>
    <n v="0"/>
    <n v="0"/>
    <x v="3"/>
    <n v="50000"/>
    <n v="44352.06"/>
    <n v="0"/>
  </r>
  <r>
    <s v="202 PLAN RASHODA"/>
    <s v="237 OBRAZOVANJE"/>
    <s v="23705 VISOKO OBRAZOVANJE"/>
    <x v="2"/>
    <x v="23"/>
    <n v="51000"/>
    <n v="14330.79"/>
    <n v="0"/>
    <x v="2"/>
    <n v="1000"/>
    <n v="1321.91"/>
    <n v="0"/>
  </r>
  <r>
    <s v="202 PLAN RASHODA"/>
    <s v="237 OBRAZOVANJE"/>
    <s v="23705 VISOKO OBRAZOVANJE"/>
    <x v="2"/>
    <x v="23"/>
    <n v="0"/>
    <n v="0"/>
    <n v="0"/>
    <x v="4"/>
    <n v="50000"/>
    <n v="13008.88"/>
    <n v="0"/>
  </r>
  <r>
    <s v="202 PLAN RASHODA"/>
    <s v="237 OBRAZOVANJE"/>
    <s v="23705 VISOKO OBRAZOVANJE"/>
    <x v="2"/>
    <x v="24"/>
    <n v="97250"/>
    <n v="37684.85"/>
    <n v="0"/>
    <x v="2"/>
    <n v="10000"/>
    <n v="3988.13"/>
    <n v="0"/>
  </r>
  <r>
    <s v="202 PLAN RASHODA"/>
    <s v="237 OBRAZOVANJE"/>
    <s v="23705 VISOKO OBRAZOVANJE"/>
    <x v="2"/>
    <x v="24"/>
    <n v="0"/>
    <n v="0"/>
    <n v="0"/>
    <x v="4"/>
    <n v="87250"/>
    <n v="33696.720000000001"/>
    <n v="0"/>
  </r>
  <r>
    <s v="202 PLAN RASHODA"/>
    <s v="237 OBRAZOVANJE"/>
    <s v="23705 VISOKO OBRAZOVANJE"/>
    <x v="2"/>
    <x v="9"/>
    <n v="258152"/>
    <n v="327435.57"/>
    <n v="0"/>
    <x v="3"/>
    <n v="17152"/>
    <n v="4222.58"/>
    <n v="0"/>
  </r>
  <r>
    <s v="202 PLAN RASHODA"/>
    <s v="237 OBRAZOVANJE"/>
    <s v="23705 VISOKO OBRAZOVANJE"/>
    <x v="2"/>
    <x v="9"/>
    <n v="0"/>
    <n v="0"/>
    <n v="0"/>
    <x v="4"/>
    <n v="121000"/>
    <n v="151428.54999999999"/>
    <n v="0"/>
  </r>
  <r>
    <s v="202 PLAN RASHODA"/>
    <s v="237 OBRAZOVANJE"/>
    <s v="23705 VISOKO OBRAZOVANJE"/>
    <x v="2"/>
    <x v="9"/>
    <n v="0"/>
    <n v="0"/>
    <n v="0"/>
    <x v="2"/>
    <n v="120000"/>
    <n v="171784.44"/>
    <n v="0"/>
  </r>
  <r>
    <s v="202 PLAN RASHODA"/>
    <s v="237 OBRAZOVANJE"/>
    <s v="23705 VISOKO OBRAZOVANJE"/>
    <x v="2"/>
    <x v="17"/>
    <n v="3000"/>
    <n v="9985"/>
    <n v="0"/>
    <x v="2"/>
    <n v="3000"/>
    <n v="3685"/>
    <n v="0"/>
  </r>
  <r>
    <s v="202 PLAN RASHODA"/>
    <s v="237 OBRAZOVANJE"/>
    <s v="23705 VISOKO OBRAZOVANJE"/>
    <x v="2"/>
    <x v="17"/>
    <n v="0"/>
    <n v="0"/>
    <n v="0"/>
    <x v="4"/>
    <n v="0"/>
    <n v="6300"/>
    <n v="0"/>
  </r>
  <r>
    <s v="202 PLAN RASHODA"/>
    <s v="237 OBRAZOVANJE"/>
    <s v="23705 VISOKO OBRAZOVANJE"/>
    <x v="2"/>
    <x v="10"/>
    <n v="2619100"/>
    <n v="2579719.83"/>
    <n v="0"/>
    <x v="4"/>
    <n v="1405000"/>
    <n v="449199.08"/>
    <n v="0"/>
  </r>
  <r>
    <s v="202 PLAN RASHODA"/>
    <s v="237 OBRAZOVANJE"/>
    <s v="23705 VISOKO OBRAZOVANJE"/>
    <x v="2"/>
    <x v="10"/>
    <n v="0"/>
    <n v="0"/>
    <n v="0"/>
    <x v="2"/>
    <n v="949100"/>
    <n v="2027362.68"/>
    <n v="0"/>
  </r>
  <r>
    <s v="202 PLAN RASHODA"/>
    <s v="237 OBRAZOVANJE"/>
    <s v="23705 VISOKO OBRAZOVANJE"/>
    <x v="2"/>
    <x v="10"/>
    <n v="0"/>
    <n v="0"/>
    <n v="0"/>
    <x v="3"/>
    <n v="265000"/>
    <n v="103158.07"/>
    <n v="0"/>
  </r>
  <r>
    <s v="202 PLAN RASHODA"/>
    <s v="237 OBRAZOVANJE"/>
    <s v="23705 VISOKO OBRAZOVANJE"/>
    <x v="2"/>
    <x v="25"/>
    <n v="20000"/>
    <n v="40610.06"/>
    <n v="0"/>
    <x v="4"/>
    <n v="20000"/>
    <n v="40610.06"/>
    <n v="0"/>
  </r>
  <r>
    <s v="202 PLAN RASHODA"/>
    <s v="237 OBRAZOVANJE"/>
    <s v="23705 VISOKO OBRAZOVANJE"/>
    <x v="2"/>
    <x v="11"/>
    <n v="165000"/>
    <n v="152695.17000000001"/>
    <n v="0"/>
    <x v="3"/>
    <n v="15000"/>
    <n v="8762.5"/>
    <n v="0"/>
  </r>
  <r>
    <s v="202 PLAN RASHODA"/>
    <s v="237 OBRAZOVANJE"/>
    <s v="23705 VISOKO OBRAZOVANJE"/>
    <x v="2"/>
    <x v="11"/>
    <n v="0"/>
    <n v="0"/>
    <n v="0"/>
    <x v="5"/>
    <n v="20000"/>
    <n v="0"/>
    <n v="0"/>
  </r>
  <r>
    <s v="202 PLAN RASHODA"/>
    <s v="237 OBRAZOVANJE"/>
    <s v="23705 VISOKO OBRAZOVANJE"/>
    <x v="2"/>
    <x v="11"/>
    <n v="0"/>
    <n v="0"/>
    <n v="0"/>
    <x v="4"/>
    <n v="75000"/>
    <n v="75399.75"/>
    <n v="0"/>
  </r>
  <r>
    <s v="202 PLAN RASHODA"/>
    <s v="237 OBRAZOVANJE"/>
    <s v="23705 VISOKO OBRAZOVANJE"/>
    <x v="2"/>
    <x v="11"/>
    <n v="0"/>
    <n v="0"/>
    <n v="0"/>
    <x v="2"/>
    <n v="55000"/>
    <n v="68532.92"/>
    <n v="0"/>
  </r>
  <r>
    <s v="202 PLAN RASHODA"/>
    <s v="237 OBRAZOVANJE"/>
    <s v="23705 VISOKO OBRAZOVANJE"/>
    <x v="2"/>
    <x v="26"/>
    <n v="17848"/>
    <n v="30824.45"/>
    <n v="0"/>
    <x v="3"/>
    <n v="7848"/>
    <n v="27189.56"/>
    <n v="0"/>
  </r>
  <r>
    <s v="202 PLAN RASHODA"/>
    <s v="237 OBRAZOVANJE"/>
    <s v="23705 VISOKO OBRAZOVANJE"/>
    <x v="2"/>
    <x v="26"/>
    <n v="0"/>
    <n v="0"/>
    <n v="0"/>
    <x v="2"/>
    <n v="10000"/>
    <n v="3634.89"/>
    <n v="0"/>
  </r>
  <r>
    <s v="202 PLAN RASHODA"/>
    <s v="237 OBRAZOVANJE"/>
    <s v="23705 VISOKO OBRAZOVANJE"/>
    <x v="2"/>
    <x v="27"/>
    <n v="500"/>
    <n v="19476.27"/>
    <n v="0"/>
    <x v="4"/>
    <n v="0"/>
    <n v="540.32000000000005"/>
    <n v="0"/>
  </r>
  <r>
    <s v="202 PLAN RASHODA"/>
    <s v="237 OBRAZOVANJE"/>
    <s v="23705 VISOKO OBRAZOVANJE"/>
    <x v="2"/>
    <x v="27"/>
    <n v="0"/>
    <n v="0"/>
    <n v="0"/>
    <x v="2"/>
    <n v="500"/>
    <n v="18935.95"/>
    <n v="0"/>
  </r>
  <r>
    <s v="202 PLAN RASHODA"/>
    <s v="237 OBRAZOVANJE"/>
    <s v="23705 VISOKO OBRAZOVANJE"/>
    <x v="2"/>
    <x v="12"/>
    <n v="230900"/>
    <n v="155131.69"/>
    <n v="0"/>
    <x v="5"/>
    <n v="0"/>
    <n v="6071.5"/>
    <n v="0"/>
  </r>
  <r>
    <s v="202 PLAN RASHODA"/>
    <s v="237 OBRAZOVANJE"/>
    <s v="23705 VISOKO OBRAZOVANJE"/>
    <x v="2"/>
    <x v="12"/>
    <n v="0"/>
    <n v="0"/>
    <n v="0"/>
    <x v="3"/>
    <n v="10000"/>
    <n v="9816.76"/>
    <n v="0"/>
  </r>
  <r>
    <s v="202 PLAN RASHODA"/>
    <s v="237 OBRAZOVANJE"/>
    <s v="23705 VISOKO OBRAZOVANJE"/>
    <x v="2"/>
    <x v="12"/>
    <n v="0"/>
    <n v="0"/>
    <n v="0"/>
    <x v="2"/>
    <n v="155900"/>
    <n v="123140.13"/>
    <n v="0"/>
  </r>
  <r>
    <s v="202 PLAN RASHODA"/>
    <s v="237 OBRAZOVANJE"/>
    <s v="23705 VISOKO OBRAZOVANJE"/>
    <x v="2"/>
    <x v="12"/>
    <n v="0"/>
    <n v="0"/>
    <n v="0"/>
    <x v="4"/>
    <n v="65000"/>
    <n v="16103.3"/>
    <n v="0"/>
  </r>
  <r>
    <s v="202 PLAN RASHODA"/>
    <s v="237 OBRAZOVANJE"/>
    <s v="23705 VISOKO OBRAZOVANJE"/>
    <x v="2"/>
    <x v="28"/>
    <n v="38000"/>
    <n v="73181.61"/>
    <n v="0"/>
    <x v="3"/>
    <n v="0"/>
    <n v="70"/>
    <n v="0"/>
  </r>
  <r>
    <s v="202 PLAN RASHODA"/>
    <s v="237 OBRAZOVANJE"/>
    <s v="23705 VISOKO OBRAZOVANJE"/>
    <x v="2"/>
    <x v="28"/>
    <n v="0"/>
    <n v="0"/>
    <n v="0"/>
    <x v="4"/>
    <n v="28000"/>
    <n v="62101.81"/>
    <n v="0"/>
  </r>
  <r>
    <s v="202 PLAN RASHODA"/>
    <s v="237 OBRAZOVANJE"/>
    <s v="23705 VISOKO OBRAZOVANJE"/>
    <x v="2"/>
    <x v="28"/>
    <n v="0"/>
    <n v="0"/>
    <n v="0"/>
    <x v="2"/>
    <n v="10000"/>
    <n v="11009.8"/>
    <n v="0"/>
  </r>
  <r>
    <s v="202 PLAN RASHODA"/>
    <s v="237 OBRAZOVANJE"/>
    <s v="23705 VISOKO OBRAZOVANJE"/>
    <x v="2"/>
    <x v="13"/>
    <n v="18200"/>
    <n v="11478.5"/>
    <n v="0"/>
    <x v="2"/>
    <n v="15000"/>
    <n v="11126"/>
    <n v="0"/>
  </r>
  <r>
    <s v="202 PLAN RASHODA"/>
    <s v="237 OBRAZOVANJE"/>
    <s v="23705 VISOKO OBRAZOVANJE"/>
    <x v="2"/>
    <x v="13"/>
    <n v="0"/>
    <n v="0"/>
    <n v="0"/>
    <x v="3"/>
    <n v="3000"/>
    <n v="0"/>
    <n v="0"/>
  </r>
  <r>
    <s v="202 PLAN RASHODA"/>
    <s v="237 OBRAZOVANJE"/>
    <s v="23705 VISOKO OBRAZOVANJE"/>
    <x v="2"/>
    <x v="13"/>
    <n v="0"/>
    <n v="0"/>
    <n v="0"/>
    <x v="4"/>
    <n v="200"/>
    <n v="352.5"/>
    <n v="0"/>
  </r>
  <r>
    <s v="202 PLAN RASHODA"/>
    <s v="237 OBRAZOVANJE"/>
    <s v="23705 VISOKO OBRAZOVANJE"/>
    <x v="2"/>
    <x v="29"/>
    <n v="288000"/>
    <n v="156373.43"/>
    <n v="0"/>
    <x v="4"/>
    <n v="150000"/>
    <n v="124751.23"/>
    <n v="0"/>
  </r>
  <r>
    <s v="202 PLAN RASHODA"/>
    <s v="237 OBRAZOVANJE"/>
    <s v="23705 VISOKO OBRAZOVANJE"/>
    <x v="2"/>
    <x v="29"/>
    <n v="0"/>
    <n v="0"/>
    <n v="0"/>
    <x v="2"/>
    <n v="120000"/>
    <n v="16296.74"/>
    <n v="0"/>
  </r>
  <r>
    <s v="202 PLAN RASHODA"/>
    <s v="237 OBRAZOVANJE"/>
    <s v="23705 VISOKO OBRAZOVANJE"/>
    <x v="2"/>
    <x v="29"/>
    <n v="0"/>
    <n v="0"/>
    <n v="0"/>
    <x v="3"/>
    <n v="18000"/>
    <n v="15325.46"/>
    <n v="0"/>
  </r>
  <r>
    <s v="202 PLAN RASHODA"/>
    <s v="237 OBRAZOVANJE"/>
    <s v="23705 VISOKO OBRAZOVANJE"/>
    <x v="2"/>
    <x v="30"/>
    <n v="28550"/>
    <n v="24130.33"/>
    <n v="0"/>
    <x v="2"/>
    <n v="28000"/>
    <n v="22034.57"/>
    <n v="0"/>
  </r>
  <r>
    <s v="202 PLAN RASHODA"/>
    <s v="237 OBRAZOVANJE"/>
    <s v="23705 VISOKO OBRAZOVANJE"/>
    <x v="2"/>
    <x v="30"/>
    <n v="0"/>
    <n v="0"/>
    <n v="0"/>
    <x v="4"/>
    <n v="550"/>
    <n v="2095.7600000000002"/>
    <n v="0"/>
  </r>
  <r>
    <s v="202 PLAN RASHODA"/>
    <s v="237 OBRAZOVANJE"/>
    <s v="23705 VISOKO OBRAZOVANJE"/>
    <x v="2"/>
    <x v="14"/>
    <n v="12000"/>
    <n v="16780.54"/>
    <n v="0"/>
    <x v="2"/>
    <n v="12000"/>
    <n v="14784.66"/>
    <n v="0"/>
  </r>
  <r>
    <s v="202 PLAN RASHODA"/>
    <s v="237 OBRAZOVANJE"/>
    <s v="23705 VISOKO OBRAZOVANJE"/>
    <x v="2"/>
    <x v="14"/>
    <n v="0"/>
    <n v="0"/>
    <n v="0"/>
    <x v="4"/>
    <n v="0"/>
    <n v="1812.54"/>
    <n v="0"/>
  </r>
  <r>
    <s v="202 PLAN RASHODA"/>
    <s v="237 OBRAZOVANJE"/>
    <s v="23705 VISOKO OBRAZOVANJE"/>
    <x v="2"/>
    <x v="14"/>
    <n v="0"/>
    <n v="0"/>
    <n v="0"/>
    <x v="3"/>
    <n v="0"/>
    <n v="183.34"/>
    <n v="0"/>
  </r>
  <r>
    <s v="202 PLAN RASHODA"/>
    <s v="237 OBRAZOVANJE"/>
    <s v="23705 VISOKO OBRAZOVANJE"/>
    <x v="2"/>
    <x v="31"/>
    <n v="0"/>
    <n v="111"/>
    <n v="0"/>
    <x v="2"/>
    <n v="0"/>
    <n v="111"/>
    <n v="0"/>
  </r>
  <r>
    <s v="202 PLAN RASHODA"/>
    <s v="237 OBRAZOVANJE"/>
    <s v="23705 VISOKO OBRAZOVANJE"/>
    <x v="2"/>
    <x v="32"/>
    <n v="0"/>
    <n v="299960"/>
    <n v="0"/>
    <x v="2"/>
    <n v="0"/>
    <n v="299960"/>
    <n v="0"/>
  </r>
  <r>
    <s v="202 PLAN RASHODA"/>
    <s v="237 OBRAZOVANJE"/>
    <s v="23705 VISOKO OBRAZOVANJE"/>
    <x v="2"/>
    <x v="15"/>
    <n v="0"/>
    <n v="11400"/>
    <n v="0"/>
    <x v="3"/>
    <n v="0"/>
    <n v="11400"/>
    <n v="0"/>
  </r>
  <r>
    <s v="202 PLAN RASHODA"/>
    <s v="237 OBRAZOVANJE"/>
    <s v="23705 VISOKO OBRAZOVANJE"/>
    <x v="2"/>
    <x v="33"/>
    <n v="30000"/>
    <n v="35661.25"/>
    <n v="0"/>
    <x v="4"/>
    <n v="30000"/>
    <n v="35661.25"/>
    <n v="0"/>
  </r>
  <r>
    <s v="202 PLAN RASHODA"/>
    <s v="237 OBRAZOVANJE"/>
    <s v="23705 VISOKO OBRAZOVANJE"/>
    <x v="2"/>
    <x v="34"/>
    <n v="53000"/>
    <n v="55300"/>
    <n v="0"/>
    <x v="5"/>
    <n v="0"/>
    <n v="1000"/>
    <n v="0"/>
  </r>
  <r>
    <s v="202 PLAN RASHODA"/>
    <s v="237 OBRAZOVANJE"/>
    <s v="23705 VISOKO OBRAZOVANJE"/>
    <x v="2"/>
    <x v="34"/>
    <n v="0"/>
    <n v="0"/>
    <n v="0"/>
    <x v="4"/>
    <n v="27000"/>
    <n v="42000"/>
    <n v="0"/>
  </r>
  <r>
    <s v="202 PLAN RASHODA"/>
    <s v="237 OBRAZOVANJE"/>
    <s v="23705 VISOKO OBRAZOVANJE"/>
    <x v="2"/>
    <x v="34"/>
    <n v="0"/>
    <n v="0"/>
    <n v="0"/>
    <x v="2"/>
    <n v="25000"/>
    <n v="12300"/>
    <n v="0"/>
  </r>
  <r>
    <s v="202 PLAN RASHODA"/>
    <s v="237 OBRAZOVANJE"/>
    <s v="23705 VISOKO OBRAZOVANJE"/>
    <x v="2"/>
    <x v="34"/>
    <n v="0"/>
    <n v="0"/>
    <n v="0"/>
    <x v="3"/>
    <n v="1000"/>
    <n v="0"/>
    <n v="0"/>
  </r>
  <r>
    <s v="202 PLAN RASHODA"/>
    <s v="237 OBRAZOVANJE"/>
    <s v="23705 VISOKO OBRAZOVANJE"/>
    <x v="2"/>
    <x v="35"/>
    <n v="0"/>
    <n v="125.66"/>
    <n v="0"/>
    <x v="2"/>
    <n v="0"/>
    <n v="125.66"/>
    <n v="0"/>
  </r>
  <r>
    <s v="202 PLAN RASHODA"/>
    <s v="237 OBRAZOVANJE"/>
    <s v="23705 VISOKO OBRAZOVANJE"/>
    <x v="2"/>
    <x v="36"/>
    <n v="235000"/>
    <n v="225911.86"/>
    <n v="0"/>
    <x v="3"/>
    <n v="150000"/>
    <n v="143568.75"/>
    <n v="0"/>
  </r>
  <r>
    <s v="202 PLAN RASHODA"/>
    <s v="237 OBRAZOVANJE"/>
    <s v="23705 VISOKO OBRAZOVANJE"/>
    <x v="2"/>
    <x v="36"/>
    <n v="0"/>
    <n v="0"/>
    <n v="0"/>
    <x v="4"/>
    <n v="85000"/>
    <n v="82343.11"/>
    <n v="0"/>
  </r>
  <r>
    <s v="202 PLAN RASHODA"/>
    <s v="237 OBRAZOVANJE"/>
    <s v="23705 VISOKO OBRAZOVANJE"/>
    <x v="2"/>
    <x v="16"/>
    <n v="620000"/>
    <n v="612266.86"/>
    <n v="0"/>
    <x v="6"/>
    <n v="0"/>
    <n v="5954.65"/>
    <n v="0"/>
  </r>
  <r>
    <s v="202 PLAN RASHODA"/>
    <s v="237 OBRAZOVANJE"/>
    <s v="23705 VISOKO OBRAZOVANJE"/>
    <x v="2"/>
    <x v="16"/>
    <n v="0"/>
    <n v="0"/>
    <n v="0"/>
    <x v="4"/>
    <n v="520000"/>
    <n v="557022.62"/>
    <n v="0"/>
  </r>
  <r>
    <s v="202 PLAN RASHODA"/>
    <s v="237 OBRAZOVANJE"/>
    <s v="23705 VISOKO OBRAZOVANJE"/>
    <x v="2"/>
    <x v="16"/>
    <n v="0"/>
    <n v="0"/>
    <n v="0"/>
    <x v="3"/>
    <n v="15000"/>
    <n v="14812.5"/>
    <n v="0"/>
  </r>
  <r>
    <s v="202 PLAN RASHODA"/>
    <s v="237 OBRAZOVANJE"/>
    <s v="23705 VISOKO OBRAZOVANJE"/>
    <x v="2"/>
    <x v="16"/>
    <n v="0"/>
    <n v="0"/>
    <n v="0"/>
    <x v="5"/>
    <n v="45000"/>
    <n v="0"/>
    <n v="0"/>
  </r>
  <r>
    <s v="202 PLAN RASHODA"/>
    <s v="237 OBRAZOVANJE"/>
    <s v="23705 VISOKO OBRAZOVANJE"/>
    <x v="2"/>
    <x v="16"/>
    <n v="0"/>
    <n v="0"/>
    <n v="0"/>
    <x v="2"/>
    <n v="40000"/>
    <n v="34477.089999999997"/>
    <n v="0"/>
  </r>
  <r>
    <s v="202 PLAN RASHODA"/>
    <s v="237 OBRAZOVANJE"/>
    <s v="23705 VISOKO OBRAZOVANJE"/>
    <x v="2"/>
    <x v="37"/>
    <n v="25000"/>
    <n v="21295.89"/>
    <n v="0"/>
    <x v="2"/>
    <n v="15000"/>
    <n v="12154.63"/>
    <n v="0"/>
  </r>
  <r>
    <s v="202 PLAN RASHODA"/>
    <s v="237 OBRAZOVANJE"/>
    <s v="23705 VISOKO OBRAZOVANJE"/>
    <x v="2"/>
    <x v="37"/>
    <n v="0"/>
    <n v="0"/>
    <n v="0"/>
    <x v="4"/>
    <n v="10000"/>
    <n v="9141.26"/>
    <n v="0"/>
  </r>
  <r>
    <s v="202 PLAN RASHODA"/>
    <s v="237 OBRAZOVANJE"/>
    <s v="23705 VISOKO OBRAZOVANJE"/>
    <x v="2"/>
    <x v="38"/>
    <n v="38000"/>
    <n v="30927.32"/>
    <n v="0"/>
    <x v="4"/>
    <n v="30000"/>
    <n v="29466.880000000001"/>
    <n v="0"/>
  </r>
  <r>
    <s v="202 PLAN RASHODA"/>
    <s v="237 OBRAZOVANJE"/>
    <s v="23705 VISOKO OBRAZOVANJE"/>
    <x v="2"/>
    <x v="38"/>
    <n v="0"/>
    <n v="0"/>
    <n v="0"/>
    <x v="2"/>
    <n v="8000"/>
    <n v="1460.44"/>
    <n v="0"/>
  </r>
  <r>
    <s v="202 PLAN RASHODA"/>
    <s v="237 OBRAZOVANJE"/>
    <s v="23705 VISOKO OBRAZOVANJE"/>
    <x v="2"/>
    <x v="39"/>
    <n v="300000"/>
    <n v="379950.03"/>
    <n v="0"/>
    <x v="4"/>
    <n v="300000"/>
    <n v="253844.97"/>
    <n v="0"/>
  </r>
  <r>
    <s v="202 PLAN RASHODA"/>
    <s v="237 OBRAZOVANJE"/>
    <s v="23705 VISOKO OBRAZOVANJE"/>
    <x v="2"/>
    <x v="39"/>
    <n v="0"/>
    <n v="0"/>
    <n v="0"/>
    <x v="3"/>
    <n v="0"/>
    <n v="126105.06"/>
    <n v="0"/>
  </r>
  <r>
    <s v="202 PLAN RASHODA"/>
    <s v="237 OBRAZOVANJE"/>
    <s v="23705 VISOKO OBRAZOVANJE"/>
    <x v="2"/>
    <x v="40"/>
    <n v="60000"/>
    <n v="53413.38"/>
    <n v="0"/>
    <x v="4"/>
    <n v="60000"/>
    <n v="53413.38"/>
    <n v="0"/>
  </r>
  <r>
    <s v="202 PLAN RASHODA"/>
    <s v="237 OBRAZOVANJE"/>
    <s v="23705 VISOKO OBRAZOVANJE"/>
    <x v="2"/>
    <x v="41"/>
    <n v="133000"/>
    <n v="0"/>
    <n v="0"/>
    <x v="3"/>
    <n v="125000"/>
    <n v="0"/>
    <n v="0"/>
  </r>
  <r>
    <s v="202 PLAN RASHODA"/>
    <s v="237 OBRAZOVANJE"/>
    <s v="23705 VISOKO OBRAZOVANJE"/>
    <x v="2"/>
    <x v="41"/>
    <n v="0"/>
    <n v="0"/>
    <n v="0"/>
    <x v="6"/>
    <n v="8000"/>
    <n v="0"/>
    <n v="0"/>
  </r>
  <r>
    <s v="202 PLAN RASHODA"/>
    <s v="237 OBRAZOVANJE"/>
    <s v="23705 VISOKO OBRAZOVANJE"/>
    <x v="2"/>
    <x v="42"/>
    <n v="18000"/>
    <n v="17525"/>
    <n v="0"/>
    <x v="4"/>
    <n v="18000"/>
    <n v="17525"/>
    <n v="0"/>
  </r>
  <r>
    <s v="202 PLAN RASHODA"/>
    <s v="237 OBRAZOVANJE"/>
    <s v="23705 VISOKO OBRAZOVANJE"/>
    <x v="2"/>
    <x v="43"/>
    <n v="48900"/>
    <n v="56426.73"/>
    <n v="0"/>
    <x v="5"/>
    <n v="0"/>
    <n v="9168.2000000000007"/>
    <n v="0"/>
  </r>
  <r>
    <s v="202 PLAN RASHODA"/>
    <s v="237 OBRAZOVANJE"/>
    <s v="23705 VISOKO OBRAZOVANJE"/>
    <x v="2"/>
    <x v="43"/>
    <n v="0"/>
    <n v="0"/>
    <n v="0"/>
    <x v="4"/>
    <n v="40000"/>
    <n v="46838.53"/>
    <n v="0"/>
  </r>
  <r>
    <s v="202 PLAN RASHODA"/>
    <s v="237 OBRAZOVANJE"/>
    <s v="23705 VISOKO OBRAZOVANJE"/>
    <x v="2"/>
    <x v="43"/>
    <n v="0"/>
    <n v="0"/>
    <n v="0"/>
    <x v="3"/>
    <n v="4000"/>
    <n v="0"/>
    <n v="0"/>
  </r>
  <r>
    <s v="202 PLAN RASHODA"/>
    <s v="237 OBRAZOVANJE"/>
    <s v="23705 VISOKO OBRAZOVANJE"/>
    <x v="2"/>
    <x v="43"/>
    <n v="0"/>
    <n v="0"/>
    <n v="0"/>
    <x v="2"/>
    <n v="4900"/>
    <n v="420"/>
    <n v="0"/>
  </r>
  <r>
    <s v="202 PLAN RASHODA"/>
    <s v="237 OBRAZOVANJE"/>
    <s v="23705 VISOKO OBRAZOVANJE"/>
    <x v="2"/>
    <x v="44"/>
    <n v="0"/>
    <n v="15000"/>
    <n v="0"/>
    <x v="2"/>
    <n v="0"/>
    <n v="2750"/>
    <n v="0"/>
  </r>
  <r>
    <s v="202 PLAN RASHODA"/>
    <s v="237 OBRAZOVANJE"/>
    <s v="23705 VISOKO OBRAZOVANJE"/>
    <x v="2"/>
    <x v="44"/>
    <n v="0"/>
    <n v="0"/>
    <n v="0"/>
    <x v="4"/>
    <n v="0"/>
    <n v="12250"/>
    <n v="0"/>
  </r>
  <r>
    <s v="202 PLAN RASHODA"/>
    <s v="237 OBRAZOVANJE"/>
    <s v="23705 VISOKO OBRAZOVANJE"/>
    <x v="3"/>
    <x v="0"/>
    <n v="1435000"/>
    <n v="1434365.27"/>
    <n v="0"/>
    <x v="1"/>
    <n v="1435000"/>
    <n v="1434365.27"/>
    <n v="0"/>
  </r>
  <r>
    <s v="202 PLAN RASHODA"/>
    <s v="237 OBRAZOVANJE"/>
    <s v="23705 VISOKO OBRAZOVANJE"/>
    <x v="3"/>
    <x v="2"/>
    <n v="223000"/>
    <n v="222326.61"/>
    <n v="0"/>
    <x v="1"/>
    <n v="223000"/>
    <n v="222326.61"/>
    <n v="0"/>
  </r>
  <r>
    <s v="202 PLAN RASHODA"/>
    <s v="237 OBRAZOVANJE"/>
    <s v="23705 VISOKO OBRAZOVANJE"/>
    <x v="3"/>
    <x v="3"/>
    <n v="24000"/>
    <n v="24384.16"/>
    <n v="0"/>
    <x v="1"/>
    <n v="24000"/>
    <n v="24384.16"/>
    <n v="0"/>
  </r>
  <r>
    <s v="202 PLAN RASHODA"/>
    <s v="237 OBRAZOVANJE"/>
    <s v="23705 VISOKO OBRAZOVANJE"/>
    <x v="3"/>
    <x v="4"/>
    <n v="26000"/>
    <n v="32659.91"/>
    <n v="0"/>
    <x v="1"/>
    <n v="26000"/>
    <n v="32659.91"/>
    <n v="0"/>
  </r>
  <r>
    <s v="202 PLAN RASHODA"/>
    <s v="237 OBRAZOVANJE"/>
    <s v="23705 VISOKO OBRAZOVANJE"/>
    <x v="3"/>
    <x v="6"/>
    <n v="35000"/>
    <n v="46247.5"/>
    <n v="0"/>
    <x v="1"/>
    <n v="35000"/>
    <n v="46247.5"/>
    <n v="0"/>
  </r>
  <r>
    <s v="202 PLAN RASHODA"/>
    <s v="237 OBRAZOVANJE"/>
    <s v="23705 VISOKO OBRAZOVANJE"/>
    <x v="3"/>
    <x v="7"/>
    <n v="82000"/>
    <n v="82935.649999999994"/>
    <n v="0"/>
    <x v="1"/>
    <n v="82000"/>
    <n v="82935.649999999994"/>
    <n v="0"/>
  </r>
  <r>
    <s v="202 PLAN RASHODA"/>
    <s v="237 OBRAZOVANJE"/>
    <s v="23705 VISOKO OBRAZOVANJE"/>
    <x v="3"/>
    <x v="18"/>
    <n v="0"/>
    <n v="642.83000000000004"/>
    <n v="0"/>
    <x v="1"/>
    <n v="0"/>
    <n v="642.83000000000004"/>
    <n v="0"/>
  </r>
  <r>
    <s v="202 PLAN RASHODA"/>
    <s v="237 OBRAZOVANJE"/>
    <s v="23705 VISOKO OBRAZOVANJE"/>
    <x v="3"/>
    <x v="19"/>
    <n v="354209"/>
    <n v="397719.01"/>
    <n v="0"/>
    <x v="1"/>
    <n v="354209"/>
    <n v="397719.01"/>
    <n v="0"/>
  </r>
  <r>
    <s v="202 PLAN RASHODA"/>
    <s v="237 OBRAZOVANJE"/>
    <s v="23705 VISOKO OBRAZOVANJE"/>
    <x v="3"/>
    <x v="20"/>
    <n v="10000"/>
    <n v="7325.63"/>
    <n v="0"/>
    <x v="1"/>
    <n v="10000"/>
    <n v="7325.63"/>
    <n v="0"/>
  </r>
  <r>
    <s v="202 PLAN RASHODA"/>
    <s v="237 OBRAZOVANJE"/>
    <s v="23705 VISOKO OBRAZOVANJE"/>
    <x v="3"/>
    <x v="21"/>
    <n v="6000"/>
    <n v="4407.88"/>
    <n v="0"/>
    <x v="1"/>
    <n v="6000"/>
    <n v="4407.88"/>
    <n v="0"/>
  </r>
  <r>
    <s v="202 PLAN RASHODA"/>
    <s v="237 OBRAZOVANJE"/>
    <s v="23705 VISOKO OBRAZOVANJE"/>
    <x v="3"/>
    <x v="8"/>
    <n v="35000"/>
    <n v="35198.480000000003"/>
    <n v="0"/>
    <x v="1"/>
    <n v="35000"/>
    <n v="35198.480000000003"/>
    <n v="0"/>
  </r>
  <r>
    <s v="202 PLAN RASHODA"/>
    <s v="237 OBRAZOVANJE"/>
    <s v="23705 VISOKO OBRAZOVANJE"/>
    <x v="3"/>
    <x v="22"/>
    <n v="75000"/>
    <n v="18755.009999999998"/>
    <n v="0"/>
    <x v="1"/>
    <n v="75000"/>
    <n v="18755.009999999998"/>
    <n v="0"/>
  </r>
  <r>
    <s v="202 PLAN RASHODA"/>
    <s v="237 OBRAZOVANJE"/>
    <s v="23705 VISOKO OBRAZOVANJE"/>
    <x v="3"/>
    <x v="23"/>
    <n v="60000"/>
    <n v="75251.87"/>
    <n v="0"/>
    <x v="1"/>
    <n v="60000"/>
    <n v="75251.87"/>
    <n v="0"/>
  </r>
  <r>
    <s v="202 PLAN RASHODA"/>
    <s v="237 OBRAZOVANJE"/>
    <s v="23705 VISOKO OBRAZOVANJE"/>
    <x v="3"/>
    <x v="24"/>
    <n v="119791"/>
    <n v="183354.2"/>
    <n v="0"/>
    <x v="1"/>
    <n v="119791"/>
    <n v="183354.2"/>
    <n v="0"/>
  </r>
  <r>
    <s v="202 PLAN RASHODA"/>
    <s v="237 OBRAZOVANJE"/>
    <s v="23705 VISOKO OBRAZOVANJE"/>
    <x v="3"/>
    <x v="9"/>
    <n v="45000"/>
    <n v="52119.5"/>
    <n v="0"/>
    <x v="1"/>
    <n v="45000"/>
    <n v="52119.5"/>
    <n v="0"/>
  </r>
  <r>
    <s v="202 PLAN RASHODA"/>
    <s v="237 OBRAZOVANJE"/>
    <s v="23705 VISOKO OBRAZOVANJE"/>
    <x v="3"/>
    <x v="10"/>
    <n v="500000"/>
    <n v="504470.13"/>
    <n v="0"/>
    <x v="1"/>
    <n v="500000"/>
    <n v="504470.13"/>
    <n v="0"/>
  </r>
  <r>
    <s v="202 PLAN RASHODA"/>
    <s v="237 OBRAZOVANJE"/>
    <s v="23705 VISOKO OBRAZOVANJE"/>
    <x v="3"/>
    <x v="25"/>
    <n v="70000"/>
    <n v="70204.59"/>
    <n v="0"/>
    <x v="1"/>
    <n v="70000"/>
    <n v="70204.59"/>
    <n v="0"/>
  </r>
  <r>
    <s v="202 PLAN RASHODA"/>
    <s v="237 OBRAZOVANJE"/>
    <s v="23705 VISOKO OBRAZOVANJE"/>
    <x v="3"/>
    <x v="11"/>
    <n v="0"/>
    <n v="450"/>
    <n v="0"/>
    <x v="1"/>
    <n v="0"/>
    <n v="450"/>
    <n v="0"/>
  </r>
  <r>
    <s v="202 PLAN RASHODA"/>
    <s v="237 OBRAZOVANJE"/>
    <s v="23705 VISOKO OBRAZOVANJE"/>
    <x v="3"/>
    <x v="27"/>
    <n v="120000"/>
    <n v="92747"/>
    <n v="0"/>
    <x v="1"/>
    <n v="120000"/>
    <n v="92747"/>
    <n v="0"/>
  </r>
  <r>
    <s v="202 PLAN RASHODA"/>
    <s v="237 OBRAZOVANJE"/>
    <s v="23705 VISOKO OBRAZOVANJE"/>
    <x v="3"/>
    <x v="12"/>
    <n v="40000"/>
    <n v="0"/>
    <n v="0"/>
    <x v="1"/>
    <n v="40000"/>
    <n v="0"/>
    <n v="0"/>
  </r>
  <r>
    <s v="202 PLAN RASHODA"/>
    <s v="237 OBRAZOVANJE"/>
    <s v="23705 VISOKO OBRAZOVANJE"/>
    <x v="3"/>
    <x v="28"/>
    <n v="20000"/>
    <n v="9756.5"/>
    <n v="0"/>
    <x v="1"/>
    <n v="20000"/>
    <n v="9756.5"/>
    <n v="0"/>
  </r>
  <r>
    <s v="202 PLAN RASHODA"/>
    <s v="237 OBRAZOVANJE"/>
    <s v="23705 VISOKO OBRAZOVANJE"/>
    <x v="3"/>
    <x v="13"/>
    <n v="0"/>
    <n v="362.5"/>
    <n v="0"/>
    <x v="1"/>
    <n v="0"/>
    <n v="362.5"/>
    <n v="0"/>
  </r>
  <r>
    <s v="202 PLAN RASHODA"/>
    <s v="237 OBRAZOVANJE"/>
    <s v="23705 VISOKO OBRAZOVANJE"/>
    <x v="3"/>
    <x v="29"/>
    <n v="100000"/>
    <n v="97993.5"/>
    <n v="0"/>
    <x v="1"/>
    <n v="100000"/>
    <n v="97993.5"/>
    <n v="0"/>
  </r>
  <r>
    <s v="202 PLAN RASHODA"/>
    <s v="237 OBRAZOVANJE"/>
    <s v="23705 VISOKO OBRAZOVANJE"/>
    <x v="3"/>
    <x v="30"/>
    <n v="20000"/>
    <n v="16903.27"/>
    <n v="0"/>
    <x v="1"/>
    <n v="20000"/>
    <n v="16903.27"/>
    <n v="0"/>
  </r>
  <r>
    <s v="202 PLAN RASHODA"/>
    <s v="238 ZNANOST I TEHNOLOŠKI RAZVOJ"/>
    <s v="23801 ULAGANJE U ZNANSTVENO ISTRAŽIVAČKU DJELATNOST"/>
    <x v="4"/>
    <x v="2"/>
    <n v="0"/>
    <n v="137.27000000000001"/>
    <n v="0"/>
    <x v="4"/>
    <n v="0"/>
    <n v="137.27000000000001"/>
    <n v="0"/>
  </r>
  <r>
    <s v="202 PLAN RASHODA"/>
    <s v="238 ZNANOST I TEHNOLOŠKI RAZVOJ"/>
    <s v="23801 ULAGANJE U ZNANSTVENO ISTRAŽIVAČKU DJELATNOST"/>
    <x v="4"/>
    <x v="4"/>
    <n v="60342"/>
    <n v="69747.48"/>
    <n v="0"/>
    <x v="2"/>
    <n v="0"/>
    <n v="0"/>
    <n v="0"/>
  </r>
  <r>
    <s v="202 PLAN RASHODA"/>
    <s v="238 ZNANOST I TEHNOLOŠKI RAZVOJ"/>
    <s v="23801 ULAGANJE U ZNANSTVENO ISTRAŽIVAČKU DJELATNOST"/>
    <x v="4"/>
    <x v="4"/>
    <n v="0"/>
    <n v="0"/>
    <n v="0"/>
    <x v="4"/>
    <n v="42000"/>
    <n v="41748.839999999997"/>
    <n v="0"/>
  </r>
  <r>
    <s v="202 PLAN RASHODA"/>
    <s v="238 ZNANOST I TEHNOLOŠKI RAZVOJ"/>
    <s v="23801 ULAGANJE U ZNANSTVENO ISTRAŽIVAČKU DJELATNOST"/>
    <x v="4"/>
    <x v="4"/>
    <n v="0"/>
    <n v="0"/>
    <n v="0"/>
    <x v="1"/>
    <n v="18342"/>
    <n v="27998.639999999999"/>
    <n v="0"/>
  </r>
  <r>
    <s v="202 PLAN RASHODA"/>
    <s v="238 ZNANOST I TEHNOLOŠKI RAZVOJ"/>
    <s v="23801 ULAGANJE U ZNANSTVENO ISTRAŽIVAČKU DJELATNOST"/>
    <x v="4"/>
    <x v="6"/>
    <n v="19359"/>
    <n v="22492.11"/>
    <n v="0"/>
    <x v="4"/>
    <n v="4000"/>
    <n v="3000"/>
    <n v="0"/>
  </r>
  <r>
    <s v="202 PLAN RASHODA"/>
    <s v="238 ZNANOST I TEHNOLOŠKI RAZVOJ"/>
    <s v="23801 ULAGANJE U ZNANSTVENO ISTRAŽIVAČKU DJELATNOST"/>
    <x v="4"/>
    <x v="6"/>
    <n v="0"/>
    <n v="0"/>
    <n v="0"/>
    <x v="1"/>
    <n v="15359"/>
    <n v="19492.11"/>
    <n v="0"/>
  </r>
  <r>
    <s v="202 PLAN RASHODA"/>
    <s v="238 ZNANOST I TEHNOLOŠKI RAZVOJ"/>
    <s v="23801 ULAGANJE U ZNANSTVENO ISTRAŽIVAČKU DJELATNOST"/>
    <x v="4"/>
    <x v="7"/>
    <n v="2403"/>
    <n v="2116.54"/>
    <n v="0"/>
    <x v="1"/>
    <n v="403"/>
    <n v="403.86"/>
    <n v="0"/>
  </r>
  <r>
    <s v="202 PLAN RASHODA"/>
    <s v="238 ZNANOST I TEHNOLOŠKI RAZVOJ"/>
    <s v="23801 ULAGANJE U ZNANSTVENO ISTRAŽIVAČKU DJELATNOST"/>
    <x v="4"/>
    <x v="7"/>
    <n v="0"/>
    <n v="0"/>
    <n v="0"/>
    <x v="4"/>
    <n v="2000"/>
    <n v="1712.68"/>
    <n v="0"/>
  </r>
  <r>
    <s v="202 PLAN RASHODA"/>
    <s v="238 ZNANOST I TEHNOLOŠKI RAZVOJ"/>
    <s v="23801 ULAGANJE U ZNANSTVENO ISTRAŽIVAČKU DJELATNOST"/>
    <x v="4"/>
    <x v="23"/>
    <n v="0"/>
    <n v="18750"/>
    <n v="0"/>
    <x v="4"/>
    <n v="0"/>
    <n v="18750"/>
    <n v="0"/>
  </r>
  <r>
    <s v="202 PLAN RASHODA"/>
    <s v="238 ZNANOST I TEHNOLOŠKI RAZVOJ"/>
    <s v="23801 ULAGANJE U ZNANSTVENO ISTRAŽIVAČKU DJELATNOST"/>
    <x v="4"/>
    <x v="9"/>
    <n v="2548"/>
    <n v="2548"/>
    <n v="0"/>
    <x v="1"/>
    <n v="2548"/>
    <n v="2548"/>
    <n v="0"/>
  </r>
  <r>
    <s v="202 PLAN RASHODA"/>
    <s v="238 ZNANOST I TEHNOLOŠKI RAZVOJ"/>
    <s v="23801 ULAGANJE U ZNANSTVENO ISTRAŽIVAČKU DJELATNOST"/>
    <x v="4"/>
    <x v="10"/>
    <n v="20476"/>
    <n v="23564.49"/>
    <n v="0"/>
    <x v="1"/>
    <n v="7476"/>
    <n v="10686.68"/>
    <n v="0"/>
  </r>
  <r>
    <s v="202 PLAN RASHODA"/>
    <s v="238 ZNANOST I TEHNOLOŠKI RAZVOJ"/>
    <s v="23801 ULAGANJE U ZNANSTVENO ISTRAŽIVAČKU DJELATNOST"/>
    <x v="4"/>
    <x v="10"/>
    <n v="0"/>
    <n v="0"/>
    <n v="0"/>
    <x v="2"/>
    <n v="10000"/>
    <n v="10000"/>
    <n v="0"/>
  </r>
  <r>
    <s v="202 PLAN RASHODA"/>
    <s v="238 ZNANOST I TEHNOLOŠKI RAZVOJ"/>
    <s v="23801 ULAGANJE U ZNANSTVENO ISTRAŽIVAČKU DJELATNOST"/>
    <x v="4"/>
    <x v="10"/>
    <n v="0"/>
    <n v="0"/>
    <n v="0"/>
    <x v="4"/>
    <n v="3000"/>
    <n v="2877.81"/>
    <n v="0"/>
  </r>
  <r>
    <s v="202 PLAN RASHODA"/>
    <s v="238 ZNANOST I TEHNOLOŠKI RAZVOJ"/>
    <s v="23801 ULAGANJE U ZNANSTVENO ISTRAŽIVAČKU DJELATNOST"/>
    <x v="4"/>
    <x v="11"/>
    <n v="28412"/>
    <n v="9412.5"/>
    <n v="0"/>
    <x v="1"/>
    <n v="9412"/>
    <n v="9412.5"/>
    <n v="0"/>
  </r>
  <r>
    <s v="202 PLAN RASHODA"/>
    <s v="238 ZNANOST I TEHNOLOŠKI RAZVOJ"/>
    <s v="23801 ULAGANJE U ZNANSTVENO ISTRAŽIVAČKU DJELATNOST"/>
    <x v="4"/>
    <x v="11"/>
    <n v="0"/>
    <n v="0"/>
    <n v="0"/>
    <x v="4"/>
    <n v="19000"/>
    <n v="0"/>
    <n v="0"/>
  </r>
  <r>
    <s v="202 PLAN RASHODA"/>
    <s v="238 ZNANOST I TEHNOLOŠKI RAZVOJ"/>
    <s v="23801 ULAGANJE U ZNANSTVENO ISTRAŽIVAČKU DJELATNOST"/>
    <x v="4"/>
    <x v="27"/>
    <n v="0"/>
    <n v="190"/>
    <n v="0"/>
    <x v="4"/>
    <n v="0"/>
    <n v="190"/>
    <n v="0"/>
  </r>
  <r>
    <s v="202 PLAN RASHODA"/>
    <s v="238 ZNANOST I TEHNOLOŠKI RAZVOJ"/>
    <s v="23801 ULAGANJE U ZNANSTVENO ISTRAŽIVAČKU DJELATNOST"/>
    <x v="4"/>
    <x v="12"/>
    <n v="1500"/>
    <n v="255"/>
    <n v="0"/>
    <x v="4"/>
    <n v="1500"/>
    <n v="255"/>
    <n v="0"/>
  </r>
  <r>
    <s v="202 PLAN RASHODA"/>
    <s v="238 ZNANOST I TEHNOLOŠKI RAZVOJ"/>
    <s v="23801 ULAGANJE U ZNANSTVENO ISTRAŽIVAČKU DJELATNOST"/>
    <x v="4"/>
    <x v="28"/>
    <n v="1000"/>
    <n v="347.54"/>
    <n v="0"/>
    <x v="4"/>
    <n v="1000"/>
    <n v="347.54"/>
    <n v="0"/>
  </r>
  <r>
    <s v="202 PLAN RASHODA"/>
    <s v="238 ZNANOST I TEHNOLOŠKI RAZVOJ"/>
    <s v="23801 ULAGANJE U ZNANSTVENO ISTRAŽIVAČKU DJELATNOST"/>
    <x v="4"/>
    <x v="30"/>
    <n v="130"/>
    <n v="130"/>
    <n v="0"/>
    <x v="1"/>
    <n v="130"/>
    <n v="130"/>
    <n v="0"/>
  </r>
  <r>
    <s v="202 PLAN RASHODA"/>
    <s v="238 ZNANOST I TEHNOLOŠKI RAZVOJ"/>
    <s v="23801 ULAGANJE U ZNANSTVENO ISTRAŽIVAČKU DJELATNOST"/>
    <x v="4"/>
    <x v="14"/>
    <n v="0"/>
    <n v="4.1500000000000004"/>
    <n v="0"/>
    <x v="4"/>
    <n v="0"/>
    <n v="4.1500000000000004"/>
    <n v="0"/>
  </r>
  <r>
    <s v="202 PLAN RASHODA"/>
    <s v="238 ZNANOST I TEHNOLOŠKI RAZVOJ"/>
    <s v="23801 ULAGANJE U ZNANSTVENO ISTRAŽIVAČKU DJELATNOST"/>
    <x v="4"/>
    <x v="16"/>
    <n v="62121"/>
    <n v="118316.91"/>
    <n v="0"/>
    <x v="1"/>
    <n v="37121"/>
    <n v="79486.16"/>
    <n v="0"/>
  </r>
  <r>
    <s v="202 PLAN RASHODA"/>
    <s v="238 ZNANOST I TEHNOLOŠKI RAZVOJ"/>
    <s v="23801 ULAGANJE U ZNANSTVENO ISTRAŽIVAČKU DJELATNOST"/>
    <x v="4"/>
    <x v="16"/>
    <n v="0"/>
    <n v="0"/>
    <n v="0"/>
    <x v="4"/>
    <n v="25000"/>
    <n v="38830.75"/>
    <n v="0"/>
  </r>
  <r>
    <s v="202 PLAN RASHODA"/>
    <s v="238 ZNANOST I TEHNOLOŠKI RAZVOJ"/>
    <s v="23801 ULAGANJE U ZNANSTVENO ISTRAŽIVAČKU DJELATNOST"/>
    <x v="4"/>
    <x v="41"/>
    <n v="89209"/>
    <n v="0"/>
    <n v="0"/>
    <x v="1"/>
    <n v="89209"/>
    <n v="0"/>
    <n v="0"/>
  </r>
  <r>
    <s v="202 PLAN RASHODA"/>
    <s v="238 ZNANOST I TEHNOLOŠKI RAZVOJ"/>
    <s v="23801 ULAGANJE U ZNANSTVENO ISTRAŽIVAČKU DJELATNOST"/>
    <x v="4"/>
    <x v="43"/>
    <n v="1500"/>
    <n v="0"/>
    <n v="0"/>
    <x v="4"/>
    <n v="1500"/>
    <n v="0"/>
    <n v="0"/>
  </r>
  <r>
    <s v="202 PLAN RASHODA"/>
    <s v="238 ZNANOST I TEHNOLOŠKI RAZVOJ"/>
    <s v="23801 ULAGANJE U ZNANSTVENO ISTRAŽIVAČKU DJELATNOST"/>
    <x v="5"/>
    <x v="0"/>
    <n v="18000"/>
    <n v="17954.89"/>
    <n v="0"/>
    <x v="2"/>
    <n v="18000"/>
    <n v="14912.57"/>
    <n v="0"/>
  </r>
  <r>
    <s v="202 PLAN RASHODA"/>
    <s v="238 ZNANOST I TEHNOLOŠKI RAZVOJ"/>
    <s v="23801 ULAGANJE U ZNANSTVENO ISTRAŽIVAČKU DJELATNOST"/>
    <x v="5"/>
    <x v="0"/>
    <n v="0"/>
    <n v="0"/>
    <n v="0"/>
    <x v="3"/>
    <n v="0"/>
    <n v="3042.32"/>
    <n v="0"/>
  </r>
  <r>
    <s v="202 PLAN RASHODA"/>
    <s v="238 ZNANOST I TEHNOLOŠKI RAZVOJ"/>
    <s v="23801 ULAGANJE U ZNANSTVENO ISTRAŽIVAČKU DJELATNOST"/>
    <x v="5"/>
    <x v="2"/>
    <n v="2750"/>
    <n v="2783"/>
    <n v="0"/>
    <x v="2"/>
    <n v="2750"/>
    <n v="2783"/>
    <n v="0"/>
  </r>
  <r>
    <s v="202 PLAN RASHODA"/>
    <s v="238 ZNANOST I TEHNOLOŠKI RAZVOJ"/>
    <s v="23801 ULAGANJE U ZNANSTVENO ISTRAŽIVAČKU DJELATNOST"/>
    <x v="5"/>
    <x v="3"/>
    <n v="300"/>
    <n v="305.26"/>
    <n v="0"/>
    <x v="2"/>
    <n v="300"/>
    <n v="305.26"/>
    <n v="0"/>
  </r>
  <r>
    <s v="202 PLAN RASHODA"/>
    <s v="238 ZNANOST I TEHNOLOŠKI RAZVOJ"/>
    <s v="23801 ULAGANJE U ZNANSTVENO ISTRAŽIVAČKU DJELATNOST"/>
    <x v="5"/>
    <x v="10"/>
    <n v="14000"/>
    <n v="28312.21"/>
    <n v="0"/>
    <x v="2"/>
    <n v="3591"/>
    <n v="0"/>
    <n v="0"/>
  </r>
  <r>
    <s v="202 PLAN RASHODA"/>
    <s v="238 ZNANOST I TEHNOLOŠKI RAZVOJ"/>
    <s v="23801 ULAGANJE U ZNANSTVENO ISTRAŽIVAČKU DJELATNOST"/>
    <x v="5"/>
    <x v="10"/>
    <n v="0"/>
    <n v="0"/>
    <n v="0"/>
    <x v="3"/>
    <n v="10409"/>
    <n v="28312.21"/>
    <n v="0"/>
  </r>
  <r>
    <s v="202 PLAN RASHODA"/>
    <s v="238 ZNANOST I TEHNOLOŠKI RAZVOJ"/>
    <s v="23801 ULAGANJE U ZNANSTVENO ISTRAŽIVAČKU DJELATNOST"/>
    <x v="5"/>
    <x v="11"/>
    <n v="21000"/>
    <n v="21025"/>
    <n v="0"/>
    <x v="3"/>
    <n v="21000"/>
    <n v="0"/>
    <n v="0"/>
  </r>
  <r>
    <s v="202 PLAN RASHODA"/>
    <s v="238 ZNANOST I TEHNOLOŠKI RAZVOJ"/>
    <s v="23801 ULAGANJE U ZNANSTVENO ISTRAŽIVAČKU DJELATNOST"/>
    <x v="5"/>
    <x v="11"/>
    <n v="0"/>
    <n v="0"/>
    <n v="0"/>
    <x v="2"/>
    <n v="0"/>
    <n v="21025"/>
    <n v="0"/>
  </r>
  <r>
    <s v="202 PLAN RASHODA"/>
    <s v="238 ZNANOST I TEHNOLOŠKI RAZVOJ"/>
    <s v="23801 ULAGANJE U ZNANSTVENO ISTRAŽIVAČKU DJELATNOST"/>
    <x v="6"/>
    <x v="9"/>
    <n v="0"/>
    <n v="10900"/>
    <n v="0"/>
    <x v="2"/>
    <n v="0"/>
    <n v="10900"/>
    <n v="0"/>
  </r>
  <r>
    <s v="202 PLAN RASHODA"/>
    <s v="238 ZNANOST I TEHNOLOŠKI RAZVOJ"/>
    <s v="23801 ULAGANJE U ZNANSTVENO ISTRAŽIVAČKU DJELATNOST"/>
    <x v="6"/>
    <x v="10"/>
    <n v="0"/>
    <n v="785.81"/>
    <n v="0"/>
    <x v="2"/>
    <n v="0"/>
    <n v="785.81"/>
    <n v="0"/>
  </r>
  <r>
    <s v="202 PLAN RASHODA"/>
    <s v="238 ZNANOST I TEHNOLOŠKI RAZVOJ"/>
    <s v="23801 ULAGANJE U ZNANSTVENO ISTRAŽIVAČKU DJELATNOST"/>
    <x v="6"/>
    <x v="26"/>
    <n v="0"/>
    <n v="13999.11"/>
    <n v="0"/>
    <x v="2"/>
    <n v="0"/>
    <n v="13999.11"/>
    <n v="0"/>
  </r>
  <r>
    <s v="202 PLAN RASHODA"/>
    <s v="238 ZNANOST I TEHNOLOŠKI RAZVOJ"/>
    <s v="23801 ULAGANJE U ZNANSTVENO ISTRAŽIVAČKU DJELATNOST"/>
    <x v="6"/>
    <x v="12"/>
    <n v="0"/>
    <n v="127746.4"/>
    <n v="0"/>
    <x v="2"/>
    <n v="0"/>
    <n v="127746.4"/>
    <n v="0"/>
  </r>
  <r>
    <s v="202 PLAN RASHODA"/>
    <s v="238 ZNANOST I TEHNOLOŠKI RAZVOJ"/>
    <s v="23801 ULAGANJE U ZNANSTVENO ISTRAŽIVAČKU DJELATNOST"/>
    <x v="6"/>
    <x v="14"/>
    <n v="0"/>
    <n v="5.39"/>
    <n v="0"/>
    <x v="2"/>
    <n v="0"/>
    <n v="5.39"/>
    <n v="0"/>
  </r>
  <r>
    <s v="202 PLAN RASHODA"/>
    <s v="238 ZNANOST I TEHNOLOŠKI RAZVOJ"/>
    <s v="23801 ULAGANJE U ZNANSTVENO ISTRAŽIVAČKU DJELATNOST"/>
    <x v="6"/>
    <x v="34"/>
    <n v="0"/>
    <n v="50000"/>
    <n v="0"/>
    <x v="2"/>
    <n v="0"/>
    <n v="50000"/>
    <n v="0"/>
  </r>
  <r>
    <s v="202 PLAN RASHODA"/>
    <s v="238 ZNANOST I TEHNOLOŠKI RAZVOJ"/>
    <s v="23801 ULAGANJE U ZNANSTVENO ISTRAŽIVAČKU DJELATNOST"/>
    <x v="7"/>
    <x v="0"/>
    <n v="6500"/>
    <n v="0"/>
    <n v="0"/>
    <x v="3"/>
    <n v="6500"/>
    <n v="0"/>
    <n v="0"/>
  </r>
  <r>
    <s v="202 PLAN RASHODA"/>
    <s v="238 ZNANOST I TEHNOLOŠKI RAZVOJ"/>
    <s v="23801 ULAGANJE U ZNANSTVENO ISTRAŽIVAČKU DJELATNOST"/>
    <x v="7"/>
    <x v="2"/>
    <n v="1000"/>
    <n v="0"/>
    <n v="0"/>
    <x v="3"/>
    <n v="1000"/>
    <n v="0"/>
    <n v="0"/>
  </r>
  <r>
    <s v="202 PLAN RASHODA"/>
    <s v="238 ZNANOST I TEHNOLOŠKI RAZVOJ"/>
    <s v="23801 ULAGANJE U ZNANSTVENO ISTRAŽIVAČKU DJELATNOST"/>
    <x v="7"/>
    <x v="10"/>
    <n v="17500"/>
    <n v="15683.73"/>
    <n v="0"/>
    <x v="3"/>
    <n v="17500"/>
    <n v="15683.73"/>
    <n v="0"/>
  </r>
  <r>
    <s v="202 PLAN RASHODA"/>
    <s v="238 ZNANOST I TEHNOLOŠKI RAZVOJ"/>
    <s v="23801 ULAGANJE U ZNANSTVENO ISTRAŽIVAČKU DJELATNOST"/>
    <x v="7"/>
    <x v="11"/>
    <n v="11000"/>
    <n v="5425.88"/>
    <n v="0"/>
    <x v="3"/>
    <n v="11000"/>
    <n v="5425.8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1" applyNumberFormats="0" applyBorderFormats="0" applyFontFormats="0" applyPatternFormats="0" applyAlignmentFormats="0" applyWidthHeightFormats="1" dataCaption="FINANCIJSKI PLAN 2017." updatedVersion="3" minRefreshableVersion="3" showCalcMbrs="0" useAutoFormatting="1" itemPrintTitles="1" createdVersion="3" indent="0" outline="1" outlineData="1" multipleFieldFilters="0">
  <location ref="A3:C50" firstHeaderRow="1" firstDataRow="2" firstDataCol="1"/>
  <pivotFields count="12">
    <pivotField showAll="0"/>
    <pivotField showAll="0"/>
    <pivotField showAll="0"/>
    <pivotField showAll="0">
      <items count="9">
        <item x="1"/>
        <item x="2"/>
        <item x="4"/>
        <item x="5"/>
        <item x="6"/>
        <item x="7"/>
        <item x="3"/>
        <item x="0"/>
        <item t="default"/>
      </items>
    </pivotField>
    <pivotField axis="axisRow" showAll="0">
      <items count="46">
        <item x="0"/>
        <item x="1"/>
        <item x="2"/>
        <item x="3"/>
        <item x="4"/>
        <item x="5"/>
        <item x="6"/>
        <item x="7"/>
        <item x="18"/>
        <item x="19"/>
        <item x="20"/>
        <item x="21"/>
        <item x="8"/>
        <item x="22"/>
        <item x="23"/>
        <item x="24"/>
        <item x="9"/>
        <item x="17"/>
        <item x="10"/>
        <item x="25"/>
        <item x="11"/>
        <item x="26"/>
        <item x="27"/>
        <item x="12"/>
        <item x="28"/>
        <item x="13"/>
        <item x="29"/>
        <item x="30"/>
        <item x="14"/>
        <item x="31"/>
        <item x="32"/>
        <item x="15"/>
        <item x="33"/>
        <item x="34"/>
        <item x="35"/>
        <item x="36"/>
        <item x="16"/>
        <item x="37"/>
        <item x="38"/>
        <item x="39"/>
        <item x="40"/>
        <item x="41"/>
        <item x="42"/>
        <item x="43"/>
        <item x="44"/>
        <item t="default"/>
      </items>
    </pivotField>
    <pivotField numFmtId="4" showAll="0"/>
    <pivotField numFmtId="4" showAll="0"/>
    <pivotField numFmtId="4" showAll="0"/>
    <pivotField showAll="0">
      <items count="8">
        <item x="5"/>
        <item x="1"/>
        <item x="3"/>
        <item x="4"/>
        <item x="0"/>
        <item x="6"/>
        <item x="2"/>
        <item t="default"/>
      </items>
    </pivotField>
    <pivotField dataField="1" numFmtId="4" showAll="0"/>
    <pivotField dataField="1" numFmtId="4" showAll="0"/>
    <pivotField numFmtId="4" showAll="0"/>
  </pivotFields>
  <rowFields count="1">
    <field x="4"/>
  </rowFields>
  <rowItems count="4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Planirani iznos2" fld="9" baseField="0" baseItem="0"/>
    <dataField name="Sum of Realizirani iznos2" fld="10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3"/>
  <sheetViews>
    <sheetView workbookViewId="0">
      <selection activeCell="E30" sqref="E30"/>
    </sheetView>
  </sheetViews>
  <sheetFormatPr defaultColWidth="16.85546875" defaultRowHeight="15"/>
  <cols>
    <col min="1" max="1" width="16.85546875" style="4"/>
    <col min="3" max="3" width="16.85546875" style="8"/>
    <col min="4" max="4" width="16.85546875" style="5"/>
    <col min="6" max="8" width="16.85546875" style="11"/>
    <col min="10" max="12" width="16.85546875" style="11"/>
  </cols>
  <sheetData>
    <row r="1" spans="1:12">
      <c r="A1" s="120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1:12">
      <c r="A2" s="6"/>
      <c r="B2" s="2"/>
      <c r="C2" s="6"/>
      <c r="D2" s="3"/>
      <c r="E2" s="7"/>
      <c r="F2" s="10"/>
      <c r="G2" s="10"/>
    </row>
    <row r="3" spans="1:12">
      <c r="A3" s="12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10" t="s">
        <v>6</v>
      </c>
      <c r="G3" s="10" t="s">
        <v>7</v>
      </c>
      <c r="H3" s="10" t="s">
        <v>8</v>
      </c>
      <c r="I3" s="13" t="s">
        <v>9</v>
      </c>
      <c r="J3" s="10" t="s">
        <v>10</v>
      </c>
      <c r="K3" s="10" t="s">
        <v>11</v>
      </c>
      <c r="L3" s="10" t="s">
        <v>12</v>
      </c>
    </row>
    <row r="4" spans="1:12">
      <c r="A4" t="s">
        <v>13</v>
      </c>
      <c r="B4" t="s">
        <v>14</v>
      </c>
      <c r="C4" t="s">
        <v>15</v>
      </c>
      <c r="D4" t="s">
        <v>16</v>
      </c>
      <c r="E4" t="s">
        <v>17</v>
      </c>
      <c r="F4" s="14">
        <v>395000</v>
      </c>
      <c r="G4" s="14">
        <v>653178.09</v>
      </c>
      <c r="H4" s="14">
        <v>0</v>
      </c>
      <c r="I4" t="s">
        <v>18</v>
      </c>
      <c r="J4" s="14">
        <v>88000</v>
      </c>
      <c r="K4" s="14">
        <v>175381.91</v>
      </c>
      <c r="L4" s="14">
        <v>0</v>
      </c>
    </row>
    <row r="5" spans="1:12">
      <c r="A5" t="s">
        <v>19</v>
      </c>
      <c r="B5" t="s">
        <v>20</v>
      </c>
      <c r="C5" t="s">
        <v>21</v>
      </c>
      <c r="D5" t="s">
        <v>22</v>
      </c>
      <c r="E5" t="s">
        <v>23</v>
      </c>
      <c r="F5" s="14">
        <v>0</v>
      </c>
      <c r="G5" s="14">
        <v>0</v>
      </c>
      <c r="H5" s="14">
        <v>0</v>
      </c>
      <c r="I5" t="s">
        <v>24</v>
      </c>
      <c r="J5" s="14">
        <v>0</v>
      </c>
      <c r="K5" s="14">
        <v>100929.11</v>
      </c>
      <c r="L5" s="14">
        <v>0</v>
      </c>
    </row>
    <row r="6" spans="1:12">
      <c r="A6" t="s">
        <v>25</v>
      </c>
      <c r="B6" t="s">
        <v>26</v>
      </c>
      <c r="C6" t="s">
        <v>27</v>
      </c>
      <c r="D6" t="s">
        <v>28</v>
      </c>
      <c r="E6" t="s">
        <v>29</v>
      </c>
      <c r="F6" s="14">
        <v>0</v>
      </c>
      <c r="G6" s="14">
        <v>0</v>
      </c>
      <c r="H6" s="14">
        <v>0</v>
      </c>
      <c r="I6" t="s">
        <v>30</v>
      </c>
      <c r="J6" s="14">
        <v>307000</v>
      </c>
      <c r="K6" s="14">
        <v>376867.07</v>
      </c>
      <c r="L6" s="14">
        <v>0</v>
      </c>
    </row>
    <row r="7" spans="1:12">
      <c r="A7" t="s">
        <v>31</v>
      </c>
      <c r="B7" t="s">
        <v>32</v>
      </c>
      <c r="C7" t="s">
        <v>33</v>
      </c>
      <c r="D7" t="s">
        <v>34</v>
      </c>
      <c r="E7" t="s">
        <v>35</v>
      </c>
      <c r="F7" s="14">
        <v>2500</v>
      </c>
      <c r="G7" s="14">
        <v>2500</v>
      </c>
      <c r="H7" s="14">
        <v>0</v>
      </c>
      <c r="I7" t="s">
        <v>36</v>
      </c>
      <c r="J7" s="14">
        <v>2500</v>
      </c>
      <c r="K7" s="14">
        <v>2500</v>
      </c>
      <c r="L7" s="14">
        <v>0</v>
      </c>
    </row>
    <row r="8" spans="1:12">
      <c r="A8" t="s">
        <v>37</v>
      </c>
      <c r="B8" t="s">
        <v>38</v>
      </c>
      <c r="C8" t="s">
        <v>39</v>
      </c>
      <c r="D8" t="s">
        <v>40</v>
      </c>
      <c r="E8" t="s">
        <v>41</v>
      </c>
      <c r="F8" s="14">
        <v>73600</v>
      </c>
      <c r="G8" s="14">
        <v>101242.6</v>
      </c>
      <c r="H8" s="14">
        <v>0</v>
      </c>
      <c r="I8" t="s">
        <v>42</v>
      </c>
      <c r="J8" s="14">
        <v>60000</v>
      </c>
      <c r="K8" s="14">
        <v>58414.41</v>
      </c>
      <c r="L8" s="14">
        <v>0</v>
      </c>
    </row>
    <row r="9" spans="1:12">
      <c r="A9" t="s">
        <v>43</v>
      </c>
      <c r="B9" t="s">
        <v>44</v>
      </c>
      <c r="C9" t="s">
        <v>45</v>
      </c>
      <c r="D9" t="s">
        <v>46</v>
      </c>
      <c r="E9" t="s">
        <v>47</v>
      </c>
      <c r="F9" s="14">
        <v>0</v>
      </c>
      <c r="G9" s="14">
        <v>0</v>
      </c>
      <c r="H9" s="14">
        <v>0</v>
      </c>
      <c r="I9" t="s">
        <v>48</v>
      </c>
      <c r="J9" s="14">
        <v>13600</v>
      </c>
      <c r="K9" s="14">
        <v>27184.19</v>
      </c>
      <c r="L9" s="14">
        <v>0</v>
      </c>
    </row>
    <row r="10" spans="1:12">
      <c r="A10" t="s">
        <v>49</v>
      </c>
      <c r="B10" t="s">
        <v>50</v>
      </c>
      <c r="C10" t="s">
        <v>51</v>
      </c>
      <c r="D10" t="s">
        <v>52</v>
      </c>
      <c r="E10" t="s">
        <v>53</v>
      </c>
      <c r="F10" s="14">
        <v>0</v>
      </c>
      <c r="G10" s="14">
        <v>0</v>
      </c>
      <c r="H10" s="14">
        <v>0</v>
      </c>
      <c r="I10" t="s">
        <v>54</v>
      </c>
      <c r="J10" s="14">
        <v>0</v>
      </c>
      <c r="K10" s="14">
        <v>15644</v>
      </c>
      <c r="L10" s="14">
        <v>0</v>
      </c>
    </row>
    <row r="11" spans="1:12">
      <c r="A11" t="s">
        <v>55</v>
      </c>
      <c r="B11" t="s">
        <v>56</v>
      </c>
      <c r="C11" t="s">
        <v>57</v>
      </c>
      <c r="D11" t="s">
        <v>58</v>
      </c>
      <c r="E11" t="s">
        <v>59</v>
      </c>
      <c r="F11" s="14">
        <v>7700</v>
      </c>
      <c r="G11" s="14">
        <v>11104.04</v>
      </c>
      <c r="H11" s="14">
        <v>0</v>
      </c>
      <c r="I11" t="s">
        <v>60</v>
      </c>
      <c r="J11" s="14">
        <v>0</v>
      </c>
      <c r="K11" s="14">
        <v>1715.79</v>
      </c>
      <c r="L11" s="14">
        <v>0</v>
      </c>
    </row>
    <row r="12" spans="1:12">
      <c r="A12" t="s">
        <v>61</v>
      </c>
      <c r="B12" t="s">
        <v>62</v>
      </c>
      <c r="C12" t="s">
        <v>63</v>
      </c>
      <c r="D12" t="s">
        <v>64</v>
      </c>
      <c r="E12" t="s">
        <v>65</v>
      </c>
      <c r="F12" s="14">
        <v>0</v>
      </c>
      <c r="G12" s="14">
        <v>0</v>
      </c>
      <c r="H12" s="14">
        <v>0</v>
      </c>
      <c r="I12" t="s">
        <v>66</v>
      </c>
      <c r="J12" s="14">
        <v>1500</v>
      </c>
      <c r="K12" s="14">
        <v>2981.5</v>
      </c>
      <c r="L12" s="14">
        <v>0</v>
      </c>
    </row>
    <row r="13" spans="1:12">
      <c r="A13" t="s">
        <v>67</v>
      </c>
      <c r="B13" t="s">
        <v>68</v>
      </c>
      <c r="C13" t="s">
        <v>69</v>
      </c>
      <c r="D13" t="s">
        <v>70</v>
      </c>
      <c r="E13" t="s">
        <v>71</v>
      </c>
      <c r="F13" s="14">
        <v>0</v>
      </c>
      <c r="G13" s="14">
        <v>0</v>
      </c>
      <c r="H13" s="14">
        <v>0</v>
      </c>
      <c r="I13" t="s">
        <v>72</v>
      </c>
      <c r="J13" s="14">
        <v>6200</v>
      </c>
      <c r="K13" s="14">
        <v>6406.75</v>
      </c>
      <c r="L13" s="14">
        <v>0</v>
      </c>
    </row>
    <row r="14" spans="1:12">
      <c r="A14" t="s">
        <v>73</v>
      </c>
      <c r="B14" t="s">
        <v>74</v>
      </c>
      <c r="C14" t="s">
        <v>75</v>
      </c>
      <c r="D14" t="s">
        <v>76</v>
      </c>
      <c r="E14" t="s">
        <v>77</v>
      </c>
      <c r="F14" s="14">
        <v>40200</v>
      </c>
      <c r="G14" s="14">
        <v>59643.65</v>
      </c>
      <c r="H14" s="14">
        <v>0</v>
      </c>
      <c r="I14" t="s">
        <v>78</v>
      </c>
      <c r="J14" s="14">
        <v>30000</v>
      </c>
      <c r="K14" s="14">
        <v>51884.76</v>
      </c>
      <c r="L14" s="14">
        <v>0</v>
      </c>
    </row>
    <row r="15" spans="1:12">
      <c r="A15" t="s">
        <v>79</v>
      </c>
      <c r="B15" t="s">
        <v>80</v>
      </c>
      <c r="C15" t="s">
        <v>81</v>
      </c>
      <c r="D15" t="s">
        <v>82</v>
      </c>
      <c r="E15" t="s">
        <v>83</v>
      </c>
      <c r="F15" s="14">
        <v>0</v>
      </c>
      <c r="G15" s="14">
        <v>0</v>
      </c>
      <c r="H15" s="14">
        <v>0</v>
      </c>
      <c r="I15" t="s">
        <v>84</v>
      </c>
      <c r="J15" s="14">
        <v>10200</v>
      </c>
      <c r="K15" s="14">
        <v>7758.89</v>
      </c>
      <c r="L15" s="14">
        <v>0</v>
      </c>
    </row>
    <row r="16" spans="1:12">
      <c r="A16" t="s">
        <v>85</v>
      </c>
      <c r="B16" t="s">
        <v>86</v>
      </c>
      <c r="C16" t="s">
        <v>87</v>
      </c>
      <c r="D16" t="s">
        <v>88</v>
      </c>
      <c r="E16" t="s">
        <v>89</v>
      </c>
      <c r="F16" s="14">
        <v>2500</v>
      </c>
      <c r="G16" s="14">
        <v>2511.63</v>
      </c>
      <c r="H16" s="14">
        <v>0</v>
      </c>
      <c r="I16" t="s">
        <v>90</v>
      </c>
      <c r="J16" s="14">
        <v>2500</v>
      </c>
      <c r="K16" s="14">
        <v>2511.63</v>
      </c>
      <c r="L16" s="14">
        <v>0</v>
      </c>
    </row>
    <row r="17" spans="1:12">
      <c r="A17" t="s">
        <v>91</v>
      </c>
      <c r="B17" t="s">
        <v>92</v>
      </c>
      <c r="C17" t="s">
        <v>93</v>
      </c>
      <c r="D17" t="s">
        <v>94</v>
      </c>
      <c r="E17" t="s">
        <v>95</v>
      </c>
      <c r="F17" s="14">
        <v>1900</v>
      </c>
      <c r="G17" s="14">
        <v>0</v>
      </c>
      <c r="H17" s="14">
        <v>0</v>
      </c>
      <c r="I17" t="s">
        <v>96</v>
      </c>
      <c r="J17" s="14">
        <v>1900</v>
      </c>
      <c r="K17" s="14">
        <v>0</v>
      </c>
      <c r="L17" s="14">
        <v>0</v>
      </c>
    </row>
    <row r="18" spans="1:12">
      <c r="A18" t="s">
        <v>97</v>
      </c>
      <c r="B18" t="s">
        <v>98</v>
      </c>
      <c r="C18" t="s">
        <v>99</v>
      </c>
      <c r="D18" t="s">
        <v>100</v>
      </c>
      <c r="E18" t="s">
        <v>101</v>
      </c>
      <c r="F18" s="14">
        <v>500</v>
      </c>
      <c r="G18" s="14">
        <v>250</v>
      </c>
      <c r="H18" s="14">
        <v>0</v>
      </c>
      <c r="I18" t="s">
        <v>102</v>
      </c>
      <c r="J18" s="14">
        <v>500</v>
      </c>
      <c r="K18" s="14">
        <v>0</v>
      </c>
      <c r="L18" s="14">
        <v>0</v>
      </c>
    </row>
    <row r="19" spans="1:12">
      <c r="A19" t="s">
        <v>103</v>
      </c>
      <c r="B19" t="s">
        <v>104</v>
      </c>
      <c r="C19" t="s">
        <v>105</v>
      </c>
      <c r="D19" t="s">
        <v>106</v>
      </c>
      <c r="E19" t="s">
        <v>107</v>
      </c>
      <c r="F19" s="14">
        <v>0</v>
      </c>
      <c r="G19" s="14">
        <v>0</v>
      </c>
      <c r="H19" s="14">
        <v>0</v>
      </c>
      <c r="I19" t="s">
        <v>108</v>
      </c>
      <c r="J19" s="14">
        <v>0</v>
      </c>
      <c r="K19" s="14">
        <v>250</v>
      </c>
      <c r="L19" s="14">
        <v>0</v>
      </c>
    </row>
    <row r="20" spans="1:12">
      <c r="A20" t="s">
        <v>109</v>
      </c>
      <c r="B20" t="s">
        <v>110</v>
      </c>
      <c r="C20" t="s">
        <v>111</v>
      </c>
      <c r="D20" t="s">
        <v>112</v>
      </c>
      <c r="E20" t="s">
        <v>113</v>
      </c>
      <c r="F20" s="14">
        <v>1000</v>
      </c>
      <c r="G20" s="14">
        <v>675.85</v>
      </c>
      <c r="H20" s="14">
        <v>0</v>
      </c>
      <c r="I20" t="s">
        <v>114</v>
      </c>
      <c r="J20" s="14">
        <v>1000</v>
      </c>
      <c r="K20" s="14">
        <v>675.85</v>
      </c>
      <c r="L20" s="14">
        <v>0</v>
      </c>
    </row>
    <row r="21" spans="1:12">
      <c r="A21" t="s">
        <v>115</v>
      </c>
      <c r="B21" t="s">
        <v>116</v>
      </c>
      <c r="C21" t="s">
        <v>117</v>
      </c>
      <c r="D21" t="s">
        <v>118</v>
      </c>
      <c r="E21" t="s">
        <v>119</v>
      </c>
      <c r="F21" s="14">
        <v>4300</v>
      </c>
      <c r="G21" s="14">
        <v>0</v>
      </c>
      <c r="H21" s="14">
        <v>0</v>
      </c>
      <c r="I21" t="s">
        <v>120</v>
      </c>
      <c r="J21" s="14">
        <v>4300</v>
      </c>
      <c r="K21" s="14">
        <v>0</v>
      </c>
      <c r="L21" s="14">
        <v>0</v>
      </c>
    </row>
    <row r="22" spans="1:12">
      <c r="A22" t="s">
        <v>121</v>
      </c>
      <c r="B22" t="s">
        <v>122</v>
      </c>
      <c r="C22" t="s">
        <v>123</v>
      </c>
      <c r="D22" t="s">
        <v>124</v>
      </c>
      <c r="E22" t="s">
        <v>125</v>
      </c>
      <c r="F22" s="14">
        <v>6000</v>
      </c>
      <c r="G22" s="14">
        <v>3850</v>
      </c>
      <c r="H22" s="14">
        <v>0</v>
      </c>
      <c r="I22" t="s">
        <v>126</v>
      </c>
      <c r="J22" s="14">
        <v>4000</v>
      </c>
      <c r="K22" s="14">
        <v>3850</v>
      </c>
      <c r="L22" s="14">
        <v>0</v>
      </c>
    </row>
    <row r="23" spans="1:12">
      <c r="A23" t="s">
        <v>127</v>
      </c>
      <c r="B23" t="s">
        <v>128</v>
      </c>
      <c r="C23" t="s">
        <v>129</v>
      </c>
      <c r="D23" t="s">
        <v>130</v>
      </c>
      <c r="E23" t="s">
        <v>131</v>
      </c>
      <c r="F23" s="14">
        <v>0</v>
      </c>
      <c r="G23" s="14">
        <v>0</v>
      </c>
      <c r="H23" s="14">
        <v>0</v>
      </c>
      <c r="I23" t="s">
        <v>132</v>
      </c>
      <c r="J23" s="14">
        <v>2000</v>
      </c>
      <c r="K23" s="14">
        <v>0</v>
      </c>
      <c r="L23" s="14">
        <v>0</v>
      </c>
    </row>
    <row r="24" spans="1:12">
      <c r="A24" t="s">
        <v>133</v>
      </c>
      <c r="B24" t="s">
        <v>134</v>
      </c>
      <c r="C24" t="s">
        <v>135</v>
      </c>
      <c r="D24" t="s">
        <v>136</v>
      </c>
      <c r="E24" t="s">
        <v>137</v>
      </c>
      <c r="F24" s="14">
        <v>1000</v>
      </c>
      <c r="G24" s="14">
        <v>562.5</v>
      </c>
      <c r="H24" s="14">
        <v>0</v>
      </c>
      <c r="I24" t="s">
        <v>138</v>
      </c>
      <c r="J24" s="14">
        <v>1000</v>
      </c>
      <c r="K24" s="14">
        <v>562.5</v>
      </c>
      <c r="L24" s="14">
        <v>0</v>
      </c>
    </row>
    <row r="25" spans="1:12">
      <c r="A25" t="s">
        <v>139</v>
      </c>
      <c r="B25" t="s">
        <v>140</v>
      </c>
      <c r="C25" t="s">
        <v>141</v>
      </c>
      <c r="D25" t="s">
        <v>142</v>
      </c>
      <c r="E25" t="s">
        <v>143</v>
      </c>
      <c r="F25" s="14">
        <v>12600</v>
      </c>
      <c r="G25" s="14">
        <v>9286.5</v>
      </c>
      <c r="H25" s="14">
        <v>0</v>
      </c>
      <c r="I25" t="s">
        <v>144</v>
      </c>
      <c r="J25" s="14">
        <v>5400</v>
      </c>
      <c r="K25" s="14">
        <v>5309</v>
      </c>
      <c r="L25" s="14">
        <v>0</v>
      </c>
    </row>
    <row r="26" spans="1:12">
      <c r="A26" t="s">
        <v>145</v>
      </c>
      <c r="B26" t="s">
        <v>146</v>
      </c>
      <c r="C26" t="s">
        <v>147</v>
      </c>
      <c r="D26" t="s">
        <v>148</v>
      </c>
      <c r="E26" t="s">
        <v>149</v>
      </c>
      <c r="F26" s="14">
        <v>0</v>
      </c>
      <c r="G26" s="14">
        <v>0</v>
      </c>
      <c r="H26" s="14">
        <v>0</v>
      </c>
      <c r="I26" t="s">
        <v>150</v>
      </c>
      <c r="J26" s="14">
        <v>7200</v>
      </c>
      <c r="K26" s="14">
        <v>3977.5</v>
      </c>
      <c r="L26" s="14">
        <v>0</v>
      </c>
    </row>
    <row r="27" spans="1:12">
      <c r="A27" t="s">
        <v>151</v>
      </c>
      <c r="B27" t="s">
        <v>152</v>
      </c>
      <c r="C27" t="s">
        <v>153</v>
      </c>
      <c r="D27" t="s">
        <v>154</v>
      </c>
      <c r="E27" t="s">
        <v>155</v>
      </c>
      <c r="F27" s="14">
        <v>100</v>
      </c>
      <c r="G27" s="14">
        <v>50</v>
      </c>
      <c r="H27" s="14">
        <v>0</v>
      </c>
      <c r="I27" t="s">
        <v>156</v>
      </c>
      <c r="J27" s="14">
        <v>0</v>
      </c>
      <c r="K27" s="14">
        <v>50</v>
      </c>
      <c r="L27" s="14">
        <v>0</v>
      </c>
    </row>
    <row r="28" spans="1:12">
      <c r="A28" t="s">
        <v>157</v>
      </c>
      <c r="B28" t="s">
        <v>158</v>
      </c>
      <c r="C28" t="s">
        <v>159</v>
      </c>
      <c r="D28" t="s">
        <v>160</v>
      </c>
      <c r="E28" t="s">
        <v>161</v>
      </c>
      <c r="F28" s="14">
        <v>0</v>
      </c>
      <c r="G28" s="14">
        <v>0</v>
      </c>
      <c r="H28" s="14">
        <v>0</v>
      </c>
      <c r="I28" t="s">
        <v>162</v>
      </c>
      <c r="J28" s="14">
        <v>100</v>
      </c>
      <c r="K28" s="14">
        <v>0</v>
      </c>
      <c r="L28" s="14">
        <v>0</v>
      </c>
    </row>
    <row r="29" spans="1:12">
      <c r="A29" t="s">
        <v>163</v>
      </c>
      <c r="B29" t="s">
        <v>164</v>
      </c>
      <c r="C29" t="s">
        <v>165</v>
      </c>
      <c r="D29" t="s">
        <v>166</v>
      </c>
      <c r="E29" t="s">
        <v>167</v>
      </c>
      <c r="F29" s="14">
        <v>0</v>
      </c>
      <c r="G29" s="14">
        <v>15.57</v>
      </c>
      <c r="H29" s="14">
        <v>0</v>
      </c>
      <c r="I29" t="s">
        <v>168</v>
      </c>
      <c r="J29" s="14">
        <v>0</v>
      </c>
      <c r="K29" s="14">
        <v>15.57</v>
      </c>
      <c r="L29" s="14">
        <v>0</v>
      </c>
    </row>
    <row r="30" spans="1:12">
      <c r="A30" t="s">
        <v>169</v>
      </c>
      <c r="B30" t="s">
        <v>170</v>
      </c>
      <c r="C30" t="s">
        <v>171</v>
      </c>
      <c r="D30" t="s">
        <v>172</v>
      </c>
      <c r="E30" t="s">
        <v>173</v>
      </c>
      <c r="F30" s="14">
        <v>11400</v>
      </c>
      <c r="G30" s="14">
        <v>0</v>
      </c>
      <c r="H30" s="14">
        <v>0</v>
      </c>
      <c r="I30" t="s">
        <v>174</v>
      </c>
      <c r="J30" s="14">
        <v>11400</v>
      </c>
      <c r="K30" s="14">
        <v>0</v>
      </c>
      <c r="L30" s="14">
        <v>0</v>
      </c>
    </row>
    <row r="31" spans="1:12">
      <c r="A31" t="s">
        <v>175</v>
      </c>
      <c r="B31" t="s">
        <v>176</v>
      </c>
      <c r="C31" t="s">
        <v>177</v>
      </c>
      <c r="D31" t="s">
        <v>178</v>
      </c>
      <c r="E31" t="s">
        <v>179</v>
      </c>
      <c r="F31" s="14">
        <v>27000</v>
      </c>
      <c r="G31" s="14">
        <v>26098</v>
      </c>
      <c r="H31" s="14">
        <v>0</v>
      </c>
      <c r="I31" t="s">
        <v>180</v>
      </c>
      <c r="J31" s="14">
        <v>27000</v>
      </c>
      <c r="K31" s="14">
        <v>26098</v>
      </c>
      <c r="L31" s="14">
        <v>0</v>
      </c>
    </row>
    <row r="32" spans="1:12">
      <c r="A32" t="s">
        <v>181</v>
      </c>
      <c r="B32" t="s">
        <v>182</v>
      </c>
      <c r="C32" t="s">
        <v>183</v>
      </c>
      <c r="D32" t="s">
        <v>184</v>
      </c>
      <c r="E32" t="s">
        <v>185</v>
      </c>
      <c r="F32" s="14">
        <v>15323000</v>
      </c>
      <c r="G32" s="14">
        <v>15217683.58</v>
      </c>
      <c r="H32" s="14">
        <v>0</v>
      </c>
      <c r="I32" t="s">
        <v>186</v>
      </c>
      <c r="J32" s="14">
        <v>15323000</v>
      </c>
      <c r="K32" s="14">
        <v>15217683.58</v>
      </c>
      <c r="L32" s="14">
        <v>0</v>
      </c>
    </row>
    <row r="33" spans="1:12">
      <c r="A33" t="s">
        <v>187</v>
      </c>
      <c r="B33" t="s">
        <v>188</v>
      </c>
      <c r="C33" t="s">
        <v>189</v>
      </c>
      <c r="D33" t="s">
        <v>190</v>
      </c>
      <c r="E33" t="s">
        <v>191</v>
      </c>
      <c r="F33" s="14">
        <v>409210</v>
      </c>
      <c r="G33" s="14">
        <v>408384.63</v>
      </c>
      <c r="H33" s="14">
        <v>0</v>
      </c>
      <c r="I33" t="s">
        <v>192</v>
      </c>
      <c r="J33" s="14">
        <v>409210</v>
      </c>
      <c r="K33" s="14">
        <v>408384.63</v>
      </c>
      <c r="L33" s="14">
        <v>0</v>
      </c>
    </row>
    <row r="34" spans="1:12">
      <c r="A34" t="s">
        <v>193</v>
      </c>
      <c r="B34" t="s">
        <v>194</v>
      </c>
      <c r="C34" t="s">
        <v>195</v>
      </c>
      <c r="D34" t="s">
        <v>196</v>
      </c>
      <c r="E34" t="s">
        <v>197</v>
      </c>
      <c r="F34" s="14">
        <v>2360000</v>
      </c>
      <c r="G34" s="14">
        <v>2358428.75</v>
      </c>
      <c r="H34" s="14">
        <v>0</v>
      </c>
      <c r="I34" t="s">
        <v>198</v>
      </c>
      <c r="J34" s="14">
        <v>2360000</v>
      </c>
      <c r="K34" s="14">
        <v>2358428.75</v>
      </c>
      <c r="L34" s="14">
        <v>0</v>
      </c>
    </row>
    <row r="35" spans="1:12">
      <c r="A35" t="s">
        <v>199</v>
      </c>
      <c r="B35" t="s">
        <v>200</v>
      </c>
      <c r="C35" t="s">
        <v>201</v>
      </c>
      <c r="D35" t="s">
        <v>202</v>
      </c>
      <c r="E35" t="s">
        <v>203</v>
      </c>
      <c r="F35" s="14">
        <v>256000</v>
      </c>
      <c r="G35" s="14">
        <v>258625.02</v>
      </c>
      <c r="H35" s="14">
        <v>0</v>
      </c>
      <c r="I35" t="s">
        <v>204</v>
      </c>
      <c r="J35" s="14">
        <v>256000</v>
      </c>
      <c r="K35" s="14">
        <v>258625.02</v>
      </c>
      <c r="L35" s="14">
        <v>0</v>
      </c>
    </row>
    <row r="36" spans="1:12">
      <c r="A36" t="s">
        <v>205</v>
      </c>
      <c r="B36" t="s">
        <v>206</v>
      </c>
      <c r="C36" t="s">
        <v>207</v>
      </c>
      <c r="D36" t="s">
        <v>208</v>
      </c>
      <c r="E36" t="s">
        <v>209</v>
      </c>
      <c r="F36" s="14">
        <v>327853</v>
      </c>
      <c r="G36" s="14">
        <v>328699.65999999997</v>
      </c>
      <c r="H36" s="14">
        <v>0</v>
      </c>
      <c r="I36" t="s">
        <v>210</v>
      </c>
      <c r="J36" s="14">
        <v>327853</v>
      </c>
      <c r="K36" s="14">
        <v>328699.65999999997</v>
      </c>
      <c r="L36" s="14">
        <v>0</v>
      </c>
    </row>
    <row r="37" spans="1:12">
      <c r="A37" t="s">
        <v>211</v>
      </c>
      <c r="B37" t="s">
        <v>212</v>
      </c>
      <c r="C37" t="s">
        <v>213</v>
      </c>
      <c r="D37" t="s">
        <v>214</v>
      </c>
      <c r="E37" t="s">
        <v>215</v>
      </c>
      <c r="F37" s="14">
        <v>22770</v>
      </c>
      <c r="G37" s="14">
        <v>7500</v>
      </c>
      <c r="H37" s="14">
        <v>0</v>
      </c>
      <c r="I37" t="s">
        <v>216</v>
      </c>
      <c r="J37" s="14">
        <v>22770</v>
      </c>
      <c r="K37" s="14">
        <v>7500</v>
      </c>
      <c r="L37" s="14">
        <v>0</v>
      </c>
    </row>
    <row r="38" spans="1:12">
      <c r="A38" t="s">
        <v>217</v>
      </c>
      <c r="B38" t="s">
        <v>218</v>
      </c>
      <c r="C38" t="s">
        <v>219</v>
      </c>
      <c r="D38" t="s">
        <v>220</v>
      </c>
      <c r="E38" t="s">
        <v>221</v>
      </c>
      <c r="F38" s="14">
        <v>35240</v>
      </c>
      <c r="G38" s="14">
        <v>35240.400000000001</v>
      </c>
      <c r="H38" s="14">
        <v>0</v>
      </c>
      <c r="I38" t="s">
        <v>222</v>
      </c>
      <c r="J38" s="14">
        <v>35240</v>
      </c>
      <c r="K38" s="14">
        <v>35240.400000000001</v>
      </c>
      <c r="L38" s="14">
        <v>0</v>
      </c>
    </row>
    <row r="39" spans="1:12">
      <c r="A39" t="s">
        <v>223</v>
      </c>
      <c r="B39" t="s">
        <v>224</v>
      </c>
      <c r="C39" t="s">
        <v>225</v>
      </c>
      <c r="D39" t="s">
        <v>226</v>
      </c>
      <c r="E39" t="s">
        <v>227</v>
      </c>
      <c r="F39" s="14">
        <v>3900000</v>
      </c>
      <c r="G39" s="14">
        <v>3898921.02</v>
      </c>
      <c r="H39" s="14">
        <v>0</v>
      </c>
      <c r="I39" t="s">
        <v>228</v>
      </c>
      <c r="J39" s="14">
        <v>1970000</v>
      </c>
      <c r="K39" s="14">
        <v>1842681.88</v>
      </c>
      <c r="L39" s="14">
        <v>0</v>
      </c>
    </row>
    <row r="40" spans="1:12">
      <c r="A40" t="s">
        <v>229</v>
      </c>
      <c r="B40" t="s">
        <v>230</v>
      </c>
      <c r="C40" t="s">
        <v>231</v>
      </c>
      <c r="D40" t="s">
        <v>232</v>
      </c>
      <c r="E40" t="s">
        <v>233</v>
      </c>
      <c r="F40" s="14">
        <v>0</v>
      </c>
      <c r="G40" s="14">
        <v>0</v>
      </c>
      <c r="H40" s="14">
        <v>0</v>
      </c>
      <c r="I40" t="s">
        <v>234</v>
      </c>
      <c r="J40" s="14">
        <v>30000</v>
      </c>
      <c r="K40" s="14">
        <v>26877.14</v>
      </c>
      <c r="L40" s="14">
        <v>0</v>
      </c>
    </row>
    <row r="41" spans="1:12">
      <c r="A41" t="s">
        <v>235</v>
      </c>
      <c r="B41" t="s">
        <v>236</v>
      </c>
      <c r="C41" t="s">
        <v>237</v>
      </c>
      <c r="D41" t="s">
        <v>238</v>
      </c>
      <c r="E41" t="s">
        <v>239</v>
      </c>
      <c r="F41" s="14">
        <v>0</v>
      </c>
      <c r="G41" s="14">
        <v>0</v>
      </c>
      <c r="H41" s="14">
        <v>0</v>
      </c>
      <c r="I41" t="s">
        <v>240</v>
      </c>
      <c r="J41" s="14">
        <v>1900000</v>
      </c>
      <c r="K41" s="14">
        <v>2029362</v>
      </c>
      <c r="L41" s="14">
        <v>0</v>
      </c>
    </row>
    <row r="42" spans="1:12">
      <c r="A42" t="s">
        <v>241</v>
      </c>
      <c r="B42" t="s">
        <v>242</v>
      </c>
      <c r="C42" t="s">
        <v>243</v>
      </c>
      <c r="D42" t="s">
        <v>244</v>
      </c>
      <c r="E42" t="s">
        <v>245</v>
      </c>
      <c r="F42" s="14">
        <v>110000</v>
      </c>
      <c r="G42" s="14">
        <v>41260</v>
      </c>
      <c r="H42" s="14">
        <v>0</v>
      </c>
      <c r="I42" t="s">
        <v>246</v>
      </c>
      <c r="J42" s="14">
        <v>20000</v>
      </c>
      <c r="K42" s="14">
        <v>0</v>
      </c>
      <c r="L42" s="14">
        <v>0</v>
      </c>
    </row>
    <row r="43" spans="1:12">
      <c r="A43" t="s">
        <v>247</v>
      </c>
      <c r="B43" t="s">
        <v>248</v>
      </c>
      <c r="C43" t="s">
        <v>249</v>
      </c>
      <c r="D43" t="s">
        <v>250</v>
      </c>
      <c r="E43" t="s">
        <v>251</v>
      </c>
      <c r="F43" s="14">
        <v>0</v>
      </c>
      <c r="G43" s="14">
        <v>0</v>
      </c>
      <c r="H43" s="14">
        <v>0</v>
      </c>
      <c r="I43" t="s">
        <v>252</v>
      </c>
      <c r="J43" s="14">
        <v>90000</v>
      </c>
      <c r="K43" s="14">
        <v>41260</v>
      </c>
      <c r="L43" s="14">
        <v>0</v>
      </c>
    </row>
    <row r="44" spans="1:12">
      <c r="A44" t="s">
        <v>253</v>
      </c>
      <c r="B44" t="s">
        <v>254</v>
      </c>
      <c r="C44" t="s">
        <v>255</v>
      </c>
      <c r="D44" t="s">
        <v>256</v>
      </c>
      <c r="E44" t="s">
        <v>257</v>
      </c>
      <c r="F44" s="14">
        <v>590000</v>
      </c>
      <c r="G44" s="14">
        <v>605420.68999999994</v>
      </c>
      <c r="H44" s="14">
        <v>0</v>
      </c>
      <c r="I44" t="s">
        <v>258</v>
      </c>
      <c r="J44" s="14">
        <v>290000</v>
      </c>
      <c r="K44" s="14">
        <v>285956.63</v>
      </c>
      <c r="L44" s="14">
        <v>0</v>
      </c>
    </row>
    <row r="45" spans="1:12">
      <c r="A45" t="s">
        <v>259</v>
      </c>
      <c r="B45" t="s">
        <v>260</v>
      </c>
      <c r="C45" t="s">
        <v>261</v>
      </c>
      <c r="D45" t="s">
        <v>262</v>
      </c>
      <c r="E45" t="s">
        <v>263</v>
      </c>
      <c r="F45" s="14">
        <v>0</v>
      </c>
      <c r="G45" s="14">
        <v>0</v>
      </c>
      <c r="H45" s="14">
        <v>0</v>
      </c>
      <c r="I45" t="s">
        <v>264</v>
      </c>
      <c r="J45" s="14">
        <v>5000</v>
      </c>
      <c r="K45" s="14">
        <v>4165.95</v>
      </c>
      <c r="L45" s="14">
        <v>0</v>
      </c>
    </row>
    <row r="46" spans="1:12">
      <c r="A46" t="s">
        <v>265</v>
      </c>
      <c r="B46" t="s">
        <v>266</v>
      </c>
      <c r="C46" t="s">
        <v>267</v>
      </c>
      <c r="D46" t="s">
        <v>268</v>
      </c>
      <c r="E46" t="s">
        <v>269</v>
      </c>
      <c r="F46" s="14">
        <v>0</v>
      </c>
      <c r="G46" s="14">
        <v>0</v>
      </c>
      <c r="H46" s="14">
        <v>0</v>
      </c>
      <c r="I46" t="s">
        <v>270</v>
      </c>
      <c r="J46" s="14">
        <v>295000</v>
      </c>
      <c r="K46" s="14">
        <v>315298.11</v>
      </c>
      <c r="L46" s="14">
        <v>0</v>
      </c>
    </row>
    <row r="47" spans="1:12">
      <c r="A47" t="s">
        <v>271</v>
      </c>
      <c r="B47" t="s">
        <v>272</v>
      </c>
      <c r="C47" t="s">
        <v>273</v>
      </c>
      <c r="D47" t="s">
        <v>274</v>
      </c>
      <c r="E47" t="s">
        <v>275</v>
      </c>
      <c r="F47" s="14">
        <v>74000</v>
      </c>
      <c r="G47" s="14">
        <v>66319.070000000007</v>
      </c>
      <c r="H47" s="14">
        <v>0</v>
      </c>
      <c r="I47" t="s">
        <v>276</v>
      </c>
      <c r="J47" s="14">
        <v>2000</v>
      </c>
      <c r="K47" s="14">
        <v>456.92</v>
      </c>
      <c r="L47" s="14">
        <v>0</v>
      </c>
    </row>
    <row r="48" spans="1:12">
      <c r="A48" t="s">
        <v>277</v>
      </c>
      <c r="B48" t="s">
        <v>278</v>
      </c>
      <c r="C48" t="s">
        <v>279</v>
      </c>
      <c r="D48" t="s">
        <v>280</v>
      </c>
      <c r="E48" t="s">
        <v>281</v>
      </c>
      <c r="F48" s="14">
        <v>0</v>
      </c>
      <c r="G48" s="14">
        <v>0</v>
      </c>
      <c r="H48" s="14">
        <v>0</v>
      </c>
      <c r="I48" t="s">
        <v>282</v>
      </c>
      <c r="J48" s="14">
        <v>32000</v>
      </c>
      <c r="K48" s="14">
        <v>34499.24</v>
      </c>
      <c r="L48" s="14">
        <v>0</v>
      </c>
    </row>
    <row r="49" spans="1:12">
      <c r="A49" t="s">
        <v>283</v>
      </c>
      <c r="B49" t="s">
        <v>284</v>
      </c>
      <c r="C49" t="s">
        <v>285</v>
      </c>
      <c r="D49" t="s">
        <v>286</v>
      </c>
      <c r="E49" t="s">
        <v>287</v>
      </c>
      <c r="F49" s="14">
        <v>0</v>
      </c>
      <c r="G49" s="14">
        <v>0</v>
      </c>
      <c r="H49" s="14">
        <v>0</v>
      </c>
      <c r="I49" t="s">
        <v>288</v>
      </c>
      <c r="J49" s="14">
        <v>40000</v>
      </c>
      <c r="K49" s="14">
        <v>31362.91</v>
      </c>
      <c r="L49" s="14">
        <v>0</v>
      </c>
    </row>
    <row r="50" spans="1:12">
      <c r="A50" t="s">
        <v>289</v>
      </c>
      <c r="B50" t="s">
        <v>290</v>
      </c>
      <c r="C50" t="s">
        <v>291</v>
      </c>
      <c r="D50" t="s">
        <v>292</v>
      </c>
      <c r="E50" t="s">
        <v>293</v>
      </c>
      <c r="F50" s="14">
        <v>605000</v>
      </c>
      <c r="G50" s="14">
        <v>517468.38</v>
      </c>
      <c r="H50" s="14">
        <v>0</v>
      </c>
      <c r="I50" t="s">
        <v>294</v>
      </c>
      <c r="J50" s="14">
        <v>255000</v>
      </c>
      <c r="K50" s="14">
        <v>311773.65999999997</v>
      </c>
      <c r="L50" s="14">
        <v>0</v>
      </c>
    </row>
    <row r="51" spans="1:12">
      <c r="A51" t="s">
        <v>295</v>
      </c>
      <c r="B51" t="s">
        <v>296</v>
      </c>
      <c r="C51" t="s">
        <v>297</v>
      </c>
      <c r="D51" t="s">
        <v>298</v>
      </c>
      <c r="E51" t="s">
        <v>299</v>
      </c>
      <c r="F51" s="14">
        <v>0</v>
      </c>
      <c r="G51" s="14">
        <v>0</v>
      </c>
      <c r="H51" s="14">
        <v>0</v>
      </c>
      <c r="I51" t="s">
        <v>300</v>
      </c>
      <c r="J51" s="14">
        <v>260000</v>
      </c>
      <c r="K51" s="14">
        <v>122608.24</v>
      </c>
      <c r="L51" s="14">
        <v>0</v>
      </c>
    </row>
    <row r="52" spans="1:12">
      <c r="A52" t="s">
        <v>301</v>
      </c>
      <c r="B52" t="s">
        <v>302</v>
      </c>
      <c r="C52" t="s">
        <v>303</v>
      </c>
      <c r="D52" t="s">
        <v>304</v>
      </c>
      <c r="E52" t="s">
        <v>305</v>
      </c>
      <c r="F52" s="14">
        <v>0</v>
      </c>
      <c r="G52" s="14">
        <v>0</v>
      </c>
      <c r="H52" s="14">
        <v>0</v>
      </c>
      <c r="I52" t="s">
        <v>306</v>
      </c>
      <c r="J52" s="14">
        <v>90000</v>
      </c>
      <c r="K52" s="14">
        <v>83086.48</v>
      </c>
      <c r="L52" s="14">
        <v>0</v>
      </c>
    </row>
    <row r="53" spans="1:12">
      <c r="A53" t="s">
        <v>307</v>
      </c>
      <c r="B53" t="s">
        <v>308</v>
      </c>
      <c r="C53" t="s">
        <v>309</v>
      </c>
      <c r="D53" t="s">
        <v>310</v>
      </c>
      <c r="E53" t="s">
        <v>311</v>
      </c>
      <c r="F53" s="14">
        <v>7000</v>
      </c>
      <c r="G53" s="14">
        <v>4120.3599999999997</v>
      </c>
      <c r="H53" s="14">
        <v>0</v>
      </c>
      <c r="I53" t="s">
        <v>312</v>
      </c>
      <c r="J53" s="14">
        <v>5000</v>
      </c>
      <c r="K53" s="14">
        <v>4120.3599999999997</v>
      </c>
      <c r="L53" s="14">
        <v>0</v>
      </c>
    </row>
    <row r="54" spans="1:12">
      <c r="A54" t="s">
        <v>313</v>
      </c>
      <c r="B54" t="s">
        <v>314</v>
      </c>
      <c r="C54" t="s">
        <v>315</v>
      </c>
      <c r="D54" t="s">
        <v>316</v>
      </c>
      <c r="E54" t="s">
        <v>317</v>
      </c>
      <c r="F54" s="14">
        <v>0</v>
      </c>
      <c r="G54" s="14">
        <v>0</v>
      </c>
      <c r="H54" s="14">
        <v>0</v>
      </c>
      <c r="I54" t="s">
        <v>318</v>
      </c>
      <c r="J54" s="14">
        <v>2000</v>
      </c>
      <c r="K54" s="14">
        <v>0</v>
      </c>
      <c r="L54" s="14">
        <v>0</v>
      </c>
    </row>
    <row r="55" spans="1:12">
      <c r="A55" t="s">
        <v>319</v>
      </c>
      <c r="B55" t="s">
        <v>320</v>
      </c>
      <c r="C55" t="s">
        <v>321</v>
      </c>
      <c r="D55" t="s">
        <v>322</v>
      </c>
      <c r="E55" t="s">
        <v>323</v>
      </c>
      <c r="F55" s="14">
        <v>116000</v>
      </c>
      <c r="G55" s="14">
        <v>114909.47</v>
      </c>
      <c r="H55" s="14">
        <v>0</v>
      </c>
      <c r="I55" t="s">
        <v>324</v>
      </c>
      <c r="J55" s="14">
        <v>60000</v>
      </c>
      <c r="K55" s="14">
        <v>64022.22</v>
      </c>
      <c r="L55" s="14">
        <v>0</v>
      </c>
    </row>
    <row r="56" spans="1:12">
      <c r="A56" t="s">
        <v>325</v>
      </c>
      <c r="B56" t="s">
        <v>326</v>
      </c>
      <c r="C56" t="s">
        <v>327</v>
      </c>
      <c r="D56" t="s">
        <v>328</v>
      </c>
      <c r="E56" t="s">
        <v>329</v>
      </c>
      <c r="F56" s="14">
        <v>0</v>
      </c>
      <c r="G56" s="14">
        <v>0</v>
      </c>
      <c r="H56" s="14">
        <v>0</v>
      </c>
      <c r="I56" t="s">
        <v>330</v>
      </c>
      <c r="J56" s="14">
        <v>6000</v>
      </c>
      <c r="K56" s="14">
        <v>5453.51</v>
      </c>
      <c r="L56" s="14">
        <v>0</v>
      </c>
    </row>
    <row r="57" spans="1:12">
      <c r="A57" t="s">
        <v>331</v>
      </c>
      <c r="B57" t="s">
        <v>332</v>
      </c>
      <c r="C57" t="s">
        <v>333</v>
      </c>
      <c r="D57" t="s">
        <v>334</v>
      </c>
      <c r="E57" t="s">
        <v>335</v>
      </c>
      <c r="F57" s="14">
        <v>0</v>
      </c>
      <c r="G57" s="14">
        <v>0</v>
      </c>
      <c r="H57" s="14">
        <v>0</v>
      </c>
      <c r="I57" t="s">
        <v>336</v>
      </c>
      <c r="J57" s="14">
        <v>50000</v>
      </c>
      <c r="K57" s="14">
        <v>45433.74</v>
      </c>
      <c r="L57" s="14">
        <v>0</v>
      </c>
    </row>
    <row r="58" spans="1:12">
      <c r="A58" t="s">
        <v>337</v>
      </c>
      <c r="B58" t="s">
        <v>338</v>
      </c>
      <c r="C58" t="s">
        <v>339</v>
      </c>
      <c r="D58" t="s">
        <v>340</v>
      </c>
      <c r="E58" t="s">
        <v>341</v>
      </c>
      <c r="F58" s="14">
        <v>320000</v>
      </c>
      <c r="G58" s="14">
        <v>279462.26</v>
      </c>
      <c r="H58" s="14">
        <v>0</v>
      </c>
      <c r="I58" t="s">
        <v>342</v>
      </c>
      <c r="J58" s="14">
        <v>10000</v>
      </c>
      <c r="K58" s="14">
        <v>5642.6</v>
      </c>
      <c r="L58" s="14">
        <v>0</v>
      </c>
    </row>
    <row r="59" spans="1:12">
      <c r="A59" t="s">
        <v>343</v>
      </c>
      <c r="B59" t="s">
        <v>344</v>
      </c>
      <c r="C59" t="s">
        <v>345</v>
      </c>
      <c r="D59" t="s">
        <v>346</v>
      </c>
      <c r="E59" t="s">
        <v>347</v>
      </c>
      <c r="F59" s="14">
        <v>0</v>
      </c>
      <c r="G59" s="14">
        <v>0</v>
      </c>
      <c r="H59" s="14">
        <v>0</v>
      </c>
      <c r="I59" t="s">
        <v>348</v>
      </c>
      <c r="J59" s="14">
        <v>60000</v>
      </c>
      <c r="K59" s="14">
        <v>50443.360000000001</v>
      </c>
      <c r="L59" s="14">
        <v>0</v>
      </c>
    </row>
    <row r="60" spans="1:12">
      <c r="A60" t="s">
        <v>349</v>
      </c>
      <c r="B60" t="s">
        <v>350</v>
      </c>
      <c r="C60" t="s">
        <v>351</v>
      </c>
      <c r="D60" t="s">
        <v>352</v>
      </c>
      <c r="E60" t="s">
        <v>353</v>
      </c>
      <c r="F60" s="14">
        <v>0</v>
      </c>
      <c r="G60" s="14">
        <v>0</v>
      </c>
      <c r="H60" s="14">
        <v>0</v>
      </c>
      <c r="I60" t="s">
        <v>354</v>
      </c>
      <c r="J60" s="14">
        <v>250000</v>
      </c>
      <c r="K60" s="14">
        <v>223376.3</v>
      </c>
      <c r="L60" s="14">
        <v>0</v>
      </c>
    </row>
    <row r="61" spans="1:12">
      <c r="A61" t="s">
        <v>355</v>
      </c>
      <c r="B61" t="s">
        <v>356</v>
      </c>
      <c r="C61" t="s">
        <v>357</v>
      </c>
      <c r="D61" t="s">
        <v>358</v>
      </c>
      <c r="E61" t="s">
        <v>359</v>
      </c>
      <c r="F61" s="14">
        <v>2000</v>
      </c>
      <c r="G61" s="14">
        <v>1056.25</v>
      </c>
      <c r="H61" s="14">
        <v>0</v>
      </c>
      <c r="I61" t="s">
        <v>360</v>
      </c>
      <c r="J61" s="14">
        <v>2000</v>
      </c>
      <c r="K61" s="14">
        <v>1056.25</v>
      </c>
      <c r="L61" s="14">
        <v>0</v>
      </c>
    </row>
    <row r="62" spans="1:12">
      <c r="A62" t="s">
        <v>361</v>
      </c>
      <c r="B62" t="s">
        <v>362</v>
      </c>
      <c r="C62" t="s">
        <v>363</v>
      </c>
      <c r="D62" t="s">
        <v>364</v>
      </c>
      <c r="E62" t="s">
        <v>365</v>
      </c>
      <c r="F62" s="14">
        <v>55300</v>
      </c>
      <c r="G62" s="14">
        <v>14298.2</v>
      </c>
      <c r="H62" s="14">
        <v>0</v>
      </c>
      <c r="I62" t="s">
        <v>366</v>
      </c>
      <c r="J62" s="14">
        <v>20000</v>
      </c>
      <c r="K62" s="14">
        <v>13588.45</v>
      </c>
      <c r="L62" s="14">
        <v>0</v>
      </c>
    </row>
    <row r="63" spans="1:12">
      <c r="A63" t="s">
        <v>367</v>
      </c>
      <c r="B63" t="s">
        <v>368</v>
      </c>
      <c r="C63" t="s">
        <v>369</v>
      </c>
      <c r="D63" t="s">
        <v>370</v>
      </c>
      <c r="E63" t="s">
        <v>371</v>
      </c>
      <c r="F63" s="14">
        <v>0</v>
      </c>
      <c r="G63" s="14">
        <v>0</v>
      </c>
      <c r="H63" s="14">
        <v>0</v>
      </c>
      <c r="I63" t="s">
        <v>372</v>
      </c>
      <c r="J63" s="14">
        <v>3000</v>
      </c>
      <c r="K63" s="14">
        <v>709.75</v>
      </c>
      <c r="L63" s="14">
        <v>0</v>
      </c>
    </row>
    <row r="64" spans="1:12">
      <c r="A64" t="s">
        <v>373</v>
      </c>
      <c r="B64" t="s">
        <v>374</v>
      </c>
      <c r="C64" t="s">
        <v>375</v>
      </c>
      <c r="D64" t="s">
        <v>376</v>
      </c>
      <c r="E64" t="s">
        <v>377</v>
      </c>
      <c r="F64" s="14">
        <v>0</v>
      </c>
      <c r="G64" s="14">
        <v>0</v>
      </c>
      <c r="H64" s="14">
        <v>0</v>
      </c>
      <c r="I64" t="s">
        <v>378</v>
      </c>
      <c r="J64" s="14">
        <v>32300</v>
      </c>
      <c r="K64" s="14">
        <v>0</v>
      </c>
      <c r="L64" s="14">
        <v>0</v>
      </c>
    </row>
    <row r="65" spans="1:12">
      <c r="A65" t="s">
        <v>379</v>
      </c>
      <c r="B65" t="s">
        <v>380</v>
      </c>
      <c r="C65" t="s">
        <v>381</v>
      </c>
      <c r="D65" t="s">
        <v>382</v>
      </c>
      <c r="E65" t="s">
        <v>383</v>
      </c>
      <c r="F65" s="14">
        <v>48000</v>
      </c>
      <c r="G65" s="14">
        <v>66272.28</v>
      </c>
      <c r="H65" s="14">
        <v>0</v>
      </c>
      <c r="I65" t="s">
        <v>384</v>
      </c>
      <c r="J65" s="14">
        <v>10000</v>
      </c>
      <c r="K65" s="14">
        <v>29217.68</v>
      </c>
      <c r="L65" s="14">
        <v>0</v>
      </c>
    </row>
    <row r="66" spans="1:12">
      <c r="A66" t="s">
        <v>385</v>
      </c>
      <c r="B66" t="s">
        <v>386</v>
      </c>
      <c r="C66" t="s">
        <v>387</v>
      </c>
      <c r="D66" t="s">
        <v>388</v>
      </c>
      <c r="E66" t="s">
        <v>389</v>
      </c>
      <c r="F66" s="14">
        <v>0</v>
      </c>
      <c r="G66" s="14">
        <v>0</v>
      </c>
      <c r="H66" s="14">
        <v>0</v>
      </c>
      <c r="I66" t="s">
        <v>390</v>
      </c>
      <c r="J66" s="14">
        <v>38000</v>
      </c>
      <c r="K66" s="14">
        <v>37054.6</v>
      </c>
      <c r="L66" s="14">
        <v>0</v>
      </c>
    </row>
    <row r="67" spans="1:12">
      <c r="A67" t="s">
        <v>391</v>
      </c>
      <c r="B67" t="s">
        <v>392</v>
      </c>
      <c r="C67" t="s">
        <v>393</v>
      </c>
      <c r="D67" t="s">
        <v>394</v>
      </c>
      <c r="E67" t="s">
        <v>395</v>
      </c>
      <c r="F67" s="14">
        <v>20000</v>
      </c>
      <c r="G67" s="14">
        <v>19485.16</v>
      </c>
      <c r="H67" s="14">
        <v>0</v>
      </c>
      <c r="I67" t="s">
        <v>396</v>
      </c>
      <c r="J67" s="14">
        <v>20000</v>
      </c>
      <c r="K67" s="14">
        <v>19485.16</v>
      </c>
      <c r="L67" s="14">
        <v>0</v>
      </c>
    </row>
    <row r="68" spans="1:12">
      <c r="A68" t="s">
        <v>397</v>
      </c>
      <c r="B68" t="s">
        <v>398</v>
      </c>
      <c r="C68" t="s">
        <v>399</v>
      </c>
      <c r="D68" t="s">
        <v>400</v>
      </c>
      <c r="E68" t="s">
        <v>401</v>
      </c>
      <c r="F68" s="14">
        <v>95000</v>
      </c>
      <c r="G68" s="14">
        <v>60479.48</v>
      </c>
      <c r="H68" s="14">
        <v>0</v>
      </c>
      <c r="I68" t="s">
        <v>402</v>
      </c>
      <c r="J68" s="14">
        <v>60000</v>
      </c>
      <c r="K68" s="14">
        <v>44399.87</v>
      </c>
      <c r="L68" s="14">
        <v>0</v>
      </c>
    </row>
    <row r="69" spans="1:12">
      <c r="A69" t="s">
        <v>403</v>
      </c>
      <c r="B69" t="s">
        <v>404</v>
      </c>
      <c r="C69" t="s">
        <v>405</v>
      </c>
      <c r="D69" t="s">
        <v>406</v>
      </c>
      <c r="E69" t="s">
        <v>407</v>
      </c>
      <c r="F69" s="14">
        <v>0</v>
      </c>
      <c r="G69" s="14">
        <v>0</v>
      </c>
      <c r="H69" s="14">
        <v>0</v>
      </c>
      <c r="I69" t="s">
        <v>408</v>
      </c>
      <c r="J69" s="14">
        <v>25000</v>
      </c>
      <c r="K69" s="14">
        <v>9014.84</v>
      </c>
      <c r="L69" s="14">
        <v>0</v>
      </c>
    </row>
    <row r="70" spans="1:12">
      <c r="A70" t="s">
        <v>409</v>
      </c>
      <c r="B70" t="s">
        <v>410</v>
      </c>
      <c r="C70" t="s">
        <v>411</v>
      </c>
      <c r="D70" t="s">
        <v>412</v>
      </c>
      <c r="E70" t="s">
        <v>413</v>
      </c>
      <c r="F70" s="14">
        <v>0</v>
      </c>
      <c r="G70" s="14">
        <v>0</v>
      </c>
      <c r="H70" s="14">
        <v>0</v>
      </c>
      <c r="I70" t="s">
        <v>414</v>
      </c>
      <c r="J70" s="14">
        <v>10000</v>
      </c>
      <c r="K70" s="14">
        <v>7064.77</v>
      </c>
      <c r="L70" s="14">
        <v>0</v>
      </c>
    </row>
    <row r="71" spans="1:12">
      <c r="A71" t="s">
        <v>415</v>
      </c>
      <c r="B71" t="s">
        <v>416</v>
      </c>
      <c r="C71" t="s">
        <v>417</v>
      </c>
      <c r="D71" t="s">
        <v>418</v>
      </c>
      <c r="E71" t="s">
        <v>419</v>
      </c>
      <c r="F71" s="14">
        <v>700000</v>
      </c>
      <c r="G71" s="14">
        <v>694140</v>
      </c>
      <c r="H71" s="14">
        <v>0</v>
      </c>
      <c r="I71" t="s">
        <v>420</v>
      </c>
      <c r="J71" s="14">
        <v>615000</v>
      </c>
      <c r="K71" s="14">
        <v>619590.22</v>
      </c>
      <c r="L71" s="14">
        <v>0</v>
      </c>
    </row>
    <row r="72" spans="1:12">
      <c r="A72" t="s">
        <v>421</v>
      </c>
      <c r="B72" t="s">
        <v>422</v>
      </c>
      <c r="C72" t="s">
        <v>423</v>
      </c>
      <c r="D72" t="s">
        <v>424</v>
      </c>
      <c r="E72" t="s">
        <v>425</v>
      </c>
      <c r="F72" s="14">
        <v>0</v>
      </c>
      <c r="G72" s="14">
        <v>0</v>
      </c>
      <c r="H72" s="14">
        <v>0</v>
      </c>
      <c r="I72" t="s">
        <v>426</v>
      </c>
      <c r="J72" s="14">
        <v>35000</v>
      </c>
      <c r="K72" s="14">
        <v>30197.72</v>
      </c>
      <c r="L72" s="14">
        <v>0</v>
      </c>
    </row>
    <row r="73" spans="1:12">
      <c r="A73" t="s">
        <v>427</v>
      </c>
      <c r="B73" t="s">
        <v>428</v>
      </c>
      <c r="C73" t="s">
        <v>429</v>
      </c>
      <c r="D73" t="s">
        <v>430</v>
      </c>
      <c r="E73" t="s">
        <v>431</v>
      </c>
      <c r="F73" s="14">
        <v>0</v>
      </c>
      <c r="G73" s="14">
        <v>0</v>
      </c>
      <c r="H73" s="14">
        <v>0</v>
      </c>
      <c r="I73" t="s">
        <v>432</v>
      </c>
      <c r="J73" s="14">
        <v>50000</v>
      </c>
      <c r="K73" s="14">
        <v>44352.06</v>
      </c>
      <c r="L73" s="14">
        <v>0</v>
      </c>
    </row>
    <row r="74" spans="1:12">
      <c r="A74" t="s">
        <v>433</v>
      </c>
      <c r="B74" t="s">
        <v>434</v>
      </c>
      <c r="C74" t="s">
        <v>435</v>
      </c>
      <c r="D74" t="s">
        <v>436</v>
      </c>
      <c r="E74" t="s">
        <v>437</v>
      </c>
      <c r="F74" s="14">
        <v>51000</v>
      </c>
      <c r="G74" s="14">
        <v>14330.79</v>
      </c>
      <c r="H74" s="14">
        <v>0</v>
      </c>
      <c r="I74" t="s">
        <v>438</v>
      </c>
      <c r="J74" s="14">
        <v>1000</v>
      </c>
      <c r="K74" s="14">
        <v>1321.91</v>
      </c>
      <c r="L74" s="14">
        <v>0</v>
      </c>
    </row>
    <row r="75" spans="1:12">
      <c r="A75" t="s">
        <v>439</v>
      </c>
      <c r="B75" t="s">
        <v>440</v>
      </c>
      <c r="C75" t="s">
        <v>441</v>
      </c>
      <c r="D75" t="s">
        <v>442</v>
      </c>
      <c r="E75" t="s">
        <v>443</v>
      </c>
      <c r="F75" s="14">
        <v>0</v>
      </c>
      <c r="G75" s="14">
        <v>0</v>
      </c>
      <c r="H75" s="14">
        <v>0</v>
      </c>
      <c r="I75" t="s">
        <v>444</v>
      </c>
      <c r="J75" s="14">
        <v>50000</v>
      </c>
      <c r="K75" s="14">
        <v>13008.88</v>
      </c>
      <c r="L75" s="14">
        <v>0</v>
      </c>
    </row>
    <row r="76" spans="1:12">
      <c r="A76" t="s">
        <v>445</v>
      </c>
      <c r="B76" t="s">
        <v>446</v>
      </c>
      <c r="C76" t="s">
        <v>447</v>
      </c>
      <c r="D76" t="s">
        <v>448</v>
      </c>
      <c r="E76" t="s">
        <v>449</v>
      </c>
      <c r="F76" s="14">
        <v>97250</v>
      </c>
      <c r="G76" s="14">
        <v>37684.85</v>
      </c>
      <c r="H76" s="14">
        <v>0</v>
      </c>
      <c r="I76" t="s">
        <v>450</v>
      </c>
      <c r="J76" s="14">
        <v>10000</v>
      </c>
      <c r="K76" s="14">
        <v>3988.13</v>
      </c>
      <c r="L76" s="14">
        <v>0</v>
      </c>
    </row>
    <row r="77" spans="1:12">
      <c r="A77" t="s">
        <v>451</v>
      </c>
      <c r="B77" t="s">
        <v>452</v>
      </c>
      <c r="C77" t="s">
        <v>453</v>
      </c>
      <c r="D77" t="s">
        <v>454</v>
      </c>
      <c r="E77" t="s">
        <v>455</v>
      </c>
      <c r="F77" s="14">
        <v>0</v>
      </c>
      <c r="G77" s="14">
        <v>0</v>
      </c>
      <c r="H77" s="14">
        <v>0</v>
      </c>
      <c r="I77" t="s">
        <v>456</v>
      </c>
      <c r="J77" s="14">
        <v>87250</v>
      </c>
      <c r="K77" s="14">
        <v>33696.720000000001</v>
      </c>
      <c r="L77" s="14">
        <v>0</v>
      </c>
    </row>
    <row r="78" spans="1:12">
      <c r="A78" t="s">
        <v>457</v>
      </c>
      <c r="B78" t="s">
        <v>458</v>
      </c>
      <c r="C78" t="s">
        <v>459</v>
      </c>
      <c r="D78" t="s">
        <v>460</v>
      </c>
      <c r="E78" t="s">
        <v>461</v>
      </c>
      <c r="F78" s="14">
        <v>258152</v>
      </c>
      <c r="G78" s="14">
        <v>327435.57</v>
      </c>
      <c r="H78" s="14">
        <v>0</v>
      </c>
      <c r="I78" t="s">
        <v>462</v>
      </c>
      <c r="J78" s="14">
        <v>17152</v>
      </c>
      <c r="K78" s="14">
        <v>4222.58</v>
      </c>
      <c r="L78" s="14">
        <v>0</v>
      </c>
    </row>
    <row r="79" spans="1:12">
      <c r="A79" t="s">
        <v>463</v>
      </c>
      <c r="B79" t="s">
        <v>464</v>
      </c>
      <c r="C79" t="s">
        <v>465</v>
      </c>
      <c r="D79" t="s">
        <v>466</v>
      </c>
      <c r="E79" t="s">
        <v>467</v>
      </c>
      <c r="F79" s="14">
        <v>0</v>
      </c>
      <c r="G79" s="14">
        <v>0</v>
      </c>
      <c r="H79" s="14">
        <v>0</v>
      </c>
      <c r="I79" t="s">
        <v>468</v>
      </c>
      <c r="J79" s="14">
        <v>121000</v>
      </c>
      <c r="K79" s="14">
        <v>151428.54999999999</v>
      </c>
      <c r="L79" s="14">
        <v>0</v>
      </c>
    </row>
    <row r="80" spans="1:12">
      <c r="A80" t="s">
        <v>469</v>
      </c>
      <c r="B80" t="s">
        <v>470</v>
      </c>
      <c r="C80" t="s">
        <v>471</v>
      </c>
      <c r="D80" t="s">
        <v>472</v>
      </c>
      <c r="E80" t="s">
        <v>473</v>
      </c>
      <c r="F80" s="14">
        <v>0</v>
      </c>
      <c r="G80" s="14">
        <v>0</v>
      </c>
      <c r="H80" s="14">
        <v>0</v>
      </c>
      <c r="I80" t="s">
        <v>474</v>
      </c>
      <c r="J80" s="14">
        <v>120000</v>
      </c>
      <c r="K80" s="14">
        <v>171784.44</v>
      </c>
      <c r="L80" s="14">
        <v>0</v>
      </c>
    </row>
    <row r="81" spans="1:12">
      <c r="A81" t="s">
        <v>475</v>
      </c>
      <c r="B81" t="s">
        <v>476</v>
      </c>
      <c r="C81" t="s">
        <v>477</v>
      </c>
      <c r="D81" t="s">
        <v>478</v>
      </c>
      <c r="E81" t="s">
        <v>479</v>
      </c>
      <c r="F81" s="14">
        <v>3000</v>
      </c>
      <c r="G81" s="14">
        <v>9985</v>
      </c>
      <c r="H81" s="14">
        <v>0</v>
      </c>
      <c r="I81" t="s">
        <v>480</v>
      </c>
      <c r="J81" s="14">
        <v>3000</v>
      </c>
      <c r="K81" s="14">
        <v>3685</v>
      </c>
      <c r="L81" s="14">
        <v>0</v>
      </c>
    </row>
    <row r="82" spans="1:12">
      <c r="A82" t="s">
        <v>481</v>
      </c>
      <c r="B82" t="s">
        <v>482</v>
      </c>
      <c r="C82" t="s">
        <v>483</v>
      </c>
      <c r="D82" t="s">
        <v>484</v>
      </c>
      <c r="E82" t="s">
        <v>485</v>
      </c>
      <c r="F82" s="14">
        <v>0</v>
      </c>
      <c r="G82" s="14">
        <v>0</v>
      </c>
      <c r="H82" s="14">
        <v>0</v>
      </c>
      <c r="I82" t="s">
        <v>486</v>
      </c>
      <c r="J82" s="14">
        <v>0</v>
      </c>
      <c r="K82" s="14">
        <v>6300</v>
      </c>
      <c r="L82" s="14">
        <v>0</v>
      </c>
    </row>
    <row r="83" spans="1:12">
      <c r="A83" t="s">
        <v>487</v>
      </c>
      <c r="B83" t="s">
        <v>488</v>
      </c>
      <c r="C83" t="s">
        <v>489</v>
      </c>
      <c r="D83" t="s">
        <v>490</v>
      </c>
      <c r="E83" t="s">
        <v>491</v>
      </c>
      <c r="F83" s="14">
        <v>2619100</v>
      </c>
      <c r="G83" s="14">
        <v>2579719.83</v>
      </c>
      <c r="H83" s="14">
        <v>0</v>
      </c>
      <c r="I83" t="s">
        <v>492</v>
      </c>
      <c r="J83" s="14">
        <v>1405000</v>
      </c>
      <c r="K83" s="14">
        <v>449199.08</v>
      </c>
      <c r="L83" s="14">
        <v>0</v>
      </c>
    </row>
    <row r="84" spans="1:12">
      <c r="A84" t="s">
        <v>493</v>
      </c>
      <c r="B84" t="s">
        <v>494</v>
      </c>
      <c r="C84" t="s">
        <v>495</v>
      </c>
      <c r="D84" t="s">
        <v>496</v>
      </c>
      <c r="E84" t="s">
        <v>497</v>
      </c>
      <c r="F84" s="14">
        <v>0</v>
      </c>
      <c r="G84" s="14">
        <v>0</v>
      </c>
      <c r="H84" s="14">
        <v>0</v>
      </c>
      <c r="I84" t="s">
        <v>498</v>
      </c>
      <c r="J84" s="14">
        <v>949100</v>
      </c>
      <c r="K84" s="14">
        <v>2027362.68</v>
      </c>
      <c r="L84" s="14">
        <v>0</v>
      </c>
    </row>
    <row r="85" spans="1:12">
      <c r="A85" t="s">
        <v>499</v>
      </c>
      <c r="B85" t="s">
        <v>500</v>
      </c>
      <c r="C85" t="s">
        <v>501</v>
      </c>
      <c r="D85" t="s">
        <v>502</v>
      </c>
      <c r="E85" t="s">
        <v>503</v>
      </c>
      <c r="F85" s="14">
        <v>0</v>
      </c>
      <c r="G85" s="14">
        <v>0</v>
      </c>
      <c r="H85" s="14">
        <v>0</v>
      </c>
      <c r="I85" t="s">
        <v>504</v>
      </c>
      <c r="J85" s="14">
        <v>265000</v>
      </c>
      <c r="K85" s="14">
        <v>103158.07</v>
      </c>
      <c r="L85" s="14">
        <v>0</v>
      </c>
    </row>
    <row r="86" spans="1:12">
      <c r="A86" t="s">
        <v>505</v>
      </c>
      <c r="B86" t="s">
        <v>506</v>
      </c>
      <c r="C86" t="s">
        <v>507</v>
      </c>
      <c r="D86" t="s">
        <v>508</v>
      </c>
      <c r="E86" t="s">
        <v>509</v>
      </c>
      <c r="F86" s="14">
        <v>20000</v>
      </c>
      <c r="G86" s="14">
        <v>40610.06</v>
      </c>
      <c r="H86" s="14">
        <v>0</v>
      </c>
      <c r="I86" t="s">
        <v>510</v>
      </c>
      <c r="J86" s="14">
        <v>20000</v>
      </c>
      <c r="K86" s="14">
        <v>40610.06</v>
      </c>
      <c r="L86" s="14">
        <v>0</v>
      </c>
    </row>
    <row r="87" spans="1:12">
      <c r="A87" t="s">
        <v>511</v>
      </c>
      <c r="B87" t="s">
        <v>512</v>
      </c>
      <c r="C87" t="s">
        <v>513</v>
      </c>
      <c r="D87" t="s">
        <v>514</v>
      </c>
      <c r="E87" t="s">
        <v>515</v>
      </c>
      <c r="F87" s="14">
        <v>165000</v>
      </c>
      <c r="G87" s="14">
        <v>152695.17000000001</v>
      </c>
      <c r="H87" s="14">
        <v>0</v>
      </c>
      <c r="I87" t="s">
        <v>516</v>
      </c>
      <c r="J87" s="14">
        <v>15000</v>
      </c>
      <c r="K87" s="14">
        <v>8762.5</v>
      </c>
      <c r="L87" s="14">
        <v>0</v>
      </c>
    </row>
    <row r="88" spans="1:12">
      <c r="A88" t="s">
        <v>517</v>
      </c>
      <c r="B88" t="s">
        <v>518</v>
      </c>
      <c r="C88" t="s">
        <v>519</v>
      </c>
      <c r="D88" t="s">
        <v>520</v>
      </c>
      <c r="E88" t="s">
        <v>521</v>
      </c>
      <c r="F88" s="14">
        <v>0</v>
      </c>
      <c r="G88" s="14">
        <v>0</v>
      </c>
      <c r="H88" s="14">
        <v>0</v>
      </c>
      <c r="I88" t="s">
        <v>522</v>
      </c>
      <c r="J88" s="14">
        <v>20000</v>
      </c>
      <c r="K88" s="14">
        <v>0</v>
      </c>
      <c r="L88" s="14">
        <v>0</v>
      </c>
    </row>
    <row r="89" spans="1:12">
      <c r="A89" t="s">
        <v>523</v>
      </c>
      <c r="B89" t="s">
        <v>524</v>
      </c>
      <c r="C89" t="s">
        <v>525</v>
      </c>
      <c r="D89" t="s">
        <v>526</v>
      </c>
      <c r="E89" t="s">
        <v>527</v>
      </c>
      <c r="F89" s="14">
        <v>0</v>
      </c>
      <c r="G89" s="14">
        <v>0</v>
      </c>
      <c r="H89" s="14">
        <v>0</v>
      </c>
      <c r="I89" t="s">
        <v>528</v>
      </c>
      <c r="J89" s="14">
        <v>75000</v>
      </c>
      <c r="K89" s="14">
        <v>75399.75</v>
      </c>
      <c r="L89" s="14">
        <v>0</v>
      </c>
    </row>
    <row r="90" spans="1:12">
      <c r="A90" t="s">
        <v>529</v>
      </c>
      <c r="B90" t="s">
        <v>530</v>
      </c>
      <c r="C90" t="s">
        <v>531</v>
      </c>
      <c r="D90" t="s">
        <v>532</v>
      </c>
      <c r="E90" t="s">
        <v>533</v>
      </c>
      <c r="F90" s="14">
        <v>0</v>
      </c>
      <c r="G90" s="14">
        <v>0</v>
      </c>
      <c r="H90" s="14">
        <v>0</v>
      </c>
      <c r="I90" t="s">
        <v>534</v>
      </c>
      <c r="J90" s="14">
        <v>55000</v>
      </c>
      <c r="K90" s="14">
        <v>68532.92</v>
      </c>
      <c r="L90" s="14">
        <v>0</v>
      </c>
    </row>
    <row r="91" spans="1:12">
      <c r="A91" t="s">
        <v>535</v>
      </c>
      <c r="B91" t="s">
        <v>536</v>
      </c>
      <c r="C91" t="s">
        <v>537</v>
      </c>
      <c r="D91" t="s">
        <v>538</v>
      </c>
      <c r="E91" t="s">
        <v>539</v>
      </c>
      <c r="F91" s="14">
        <v>17848</v>
      </c>
      <c r="G91" s="14">
        <v>30824.45</v>
      </c>
      <c r="H91" s="14">
        <v>0</v>
      </c>
      <c r="I91" t="s">
        <v>540</v>
      </c>
      <c r="J91" s="14">
        <v>7848</v>
      </c>
      <c r="K91" s="14">
        <v>27189.56</v>
      </c>
      <c r="L91" s="14">
        <v>0</v>
      </c>
    </row>
    <row r="92" spans="1:12">
      <c r="A92" t="s">
        <v>541</v>
      </c>
      <c r="B92" t="s">
        <v>542</v>
      </c>
      <c r="C92" t="s">
        <v>543</v>
      </c>
      <c r="D92" t="s">
        <v>544</v>
      </c>
      <c r="E92" t="s">
        <v>545</v>
      </c>
      <c r="F92" s="14">
        <v>0</v>
      </c>
      <c r="G92" s="14">
        <v>0</v>
      </c>
      <c r="H92" s="14">
        <v>0</v>
      </c>
      <c r="I92" t="s">
        <v>546</v>
      </c>
      <c r="J92" s="14">
        <v>10000</v>
      </c>
      <c r="K92" s="14">
        <v>3634.89</v>
      </c>
      <c r="L92" s="14">
        <v>0</v>
      </c>
    </row>
    <row r="93" spans="1:12">
      <c r="A93" t="s">
        <v>547</v>
      </c>
      <c r="B93" t="s">
        <v>548</v>
      </c>
      <c r="C93" t="s">
        <v>549</v>
      </c>
      <c r="D93" t="s">
        <v>550</v>
      </c>
      <c r="E93" t="s">
        <v>551</v>
      </c>
      <c r="F93" s="14">
        <v>500</v>
      </c>
      <c r="G93" s="14">
        <v>19476.27</v>
      </c>
      <c r="H93" s="14">
        <v>0</v>
      </c>
      <c r="I93" t="s">
        <v>552</v>
      </c>
      <c r="J93" s="14">
        <v>0</v>
      </c>
      <c r="K93" s="14">
        <v>540.32000000000005</v>
      </c>
      <c r="L93" s="14">
        <v>0</v>
      </c>
    </row>
    <row r="94" spans="1:12">
      <c r="A94" t="s">
        <v>553</v>
      </c>
      <c r="B94" t="s">
        <v>554</v>
      </c>
      <c r="C94" t="s">
        <v>555</v>
      </c>
      <c r="D94" t="s">
        <v>556</v>
      </c>
      <c r="E94" t="s">
        <v>557</v>
      </c>
      <c r="F94" s="14">
        <v>0</v>
      </c>
      <c r="G94" s="14">
        <v>0</v>
      </c>
      <c r="H94" s="14">
        <v>0</v>
      </c>
      <c r="I94" t="s">
        <v>558</v>
      </c>
      <c r="J94" s="14">
        <v>500</v>
      </c>
      <c r="K94" s="14">
        <v>18935.95</v>
      </c>
      <c r="L94" s="14">
        <v>0</v>
      </c>
    </row>
    <row r="95" spans="1:12">
      <c r="A95" t="s">
        <v>559</v>
      </c>
      <c r="B95" t="s">
        <v>560</v>
      </c>
      <c r="C95" t="s">
        <v>561</v>
      </c>
      <c r="D95" t="s">
        <v>562</v>
      </c>
      <c r="E95" t="s">
        <v>563</v>
      </c>
      <c r="F95" s="14">
        <v>230900</v>
      </c>
      <c r="G95" s="14">
        <v>155131.69</v>
      </c>
      <c r="H95" s="14">
        <v>0</v>
      </c>
      <c r="I95" t="s">
        <v>564</v>
      </c>
      <c r="J95" s="14">
        <v>0</v>
      </c>
      <c r="K95" s="14">
        <v>6071.5</v>
      </c>
      <c r="L95" s="14">
        <v>0</v>
      </c>
    </row>
    <row r="96" spans="1:12">
      <c r="A96" t="s">
        <v>565</v>
      </c>
      <c r="B96" t="s">
        <v>566</v>
      </c>
      <c r="C96" t="s">
        <v>567</v>
      </c>
      <c r="D96" t="s">
        <v>568</v>
      </c>
      <c r="E96" t="s">
        <v>569</v>
      </c>
      <c r="F96" s="14">
        <v>0</v>
      </c>
      <c r="G96" s="14">
        <v>0</v>
      </c>
      <c r="H96" s="14">
        <v>0</v>
      </c>
      <c r="I96" t="s">
        <v>570</v>
      </c>
      <c r="J96" s="14">
        <v>10000</v>
      </c>
      <c r="K96" s="14">
        <v>9816.76</v>
      </c>
      <c r="L96" s="14">
        <v>0</v>
      </c>
    </row>
    <row r="97" spans="1:12">
      <c r="A97" t="s">
        <v>571</v>
      </c>
      <c r="B97" t="s">
        <v>572</v>
      </c>
      <c r="C97" t="s">
        <v>573</v>
      </c>
      <c r="D97" t="s">
        <v>574</v>
      </c>
      <c r="E97" t="s">
        <v>575</v>
      </c>
      <c r="F97" s="14">
        <v>0</v>
      </c>
      <c r="G97" s="14">
        <v>0</v>
      </c>
      <c r="H97" s="14">
        <v>0</v>
      </c>
      <c r="I97" t="s">
        <v>576</v>
      </c>
      <c r="J97" s="14">
        <v>155900</v>
      </c>
      <c r="K97" s="14">
        <v>123140.13</v>
      </c>
      <c r="L97" s="14">
        <v>0</v>
      </c>
    </row>
    <row r="98" spans="1:12">
      <c r="A98" t="s">
        <v>577</v>
      </c>
      <c r="B98" t="s">
        <v>578</v>
      </c>
      <c r="C98" t="s">
        <v>579</v>
      </c>
      <c r="D98" t="s">
        <v>580</v>
      </c>
      <c r="E98" t="s">
        <v>581</v>
      </c>
      <c r="F98" s="14">
        <v>0</v>
      </c>
      <c r="G98" s="14">
        <v>0</v>
      </c>
      <c r="H98" s="14">
        <v>0</v>
      </c>
      <c r="I98" t="s">
        <v>582</v>
      </c>
      <c r="J98" s="14">
        <v>65000</v>
      </c>
      <c r="K98" s="14">
        <v>16103.3</v>
      </c>
      <c r="L98" s="14">
        <v>0</v>
      </c>
    </row>
    <row r="99" spans="1:12">
      <c r="A99" t="s">
        <v>583</v>
      </c>
      <c r="B99" t="s">
        <v>584</v>
      </c>
      <c r="C99" t="s">
        <v>585</v>
      </c>
      <c r="D99" t="s">
        <v>586</v>
      </c>
      <c r="E99" t="s">
        <v>587</v>
      </c>
      <c r="F99" s="14">
        <v>38000</v>
      </c>
      <c r="G99" s="14">
        <v>73181.61</v>
      </c>
      <c r="H99" s="14">
        <v>0</v>
      </c>
      <c r="I99" t="s">
        <v>588</v>
      </c>
      <c r="J99" s="14">
        <v>0</v>
      </c>
      <c r="K99" s="14">
        <v>70</v>
      </c>
      <c r="L99" s="14">
        <v>0</v>
      </c>
    </row>
    <row r="100" spans="1:12">
      <c r="A100" t="s">
        <v>589</v>
      </c>
      <c r="B100" t="s">
        <v>590</v>
      </c>
      <c r="C100" t="s">
        <v>591</v>
      </c>
      <c r="D100" t="s">
        <v>592</v>
      </c>
      <c r="E100" t="s">
        <v>593</v>
      </c>
      <c r="F100" s="14">
        <v>0</v>
      </c>
      <c r="G100" s="14">
        <v>0</v>
      </c>
      <c r="H100" s="14">
        <v>0</v>
      </c>
      <c r="I100" t="s">
        <v>594</v>
      </c>
      <c r="J100" s="14">
        <v>28000</v>
      </c>
      <c r="K100" s="14">
        <v>62101.81</v>
      </c>
      <c r="L100" s="14">
        <v>0</v>
      </c>
    </row>
    <row r="101" spans="1:12">
      <c r="A101" t="s">
        <v>595</v>
      </c>
      <c r="B101" t="s">
        <v>596</v>
      </c>
      <c r="C101" t="s">
        <v>597</v>
      </c>
      <c r="D101" t="s">
        <v>598</v>
      </c>
      <c r="E101" t="s">
        <v>599</v>
      </c>
      <c r="F101" s="14">
        <v>0</v>
      </c>
      <c r="G101" s="14">
        <v>0</v>
      </c>
      <c r="H101" s="14">
        <v>0</v>
      </c>
      <c r="I101" t="s">
        <v>600</v>
      </c>
      <c r="J101" s="14">
        <v>10000</v>
      </c>
      <c r="K101" s="14">
        <v>11009.8</v>
      </c>
      <c r="L101" s="14">
        <v>0</v>
      </c>
    </row>
    <row r="102" spans="1:12">
      <c r="A102" t="s">
        <v>601</v>
      </c>
      <c r="B102" t="s">
        <v>602</v>
      </c>
      <c r="C102" t="s">
        <v>603</v>
      </c>
      <c r="D102" t="s">
        <v>604</v>
      </c>
      <c r="E102" t="s">
        <v>605</v>
      </c>
      <c r="F102" s="14">
        <v>18200</v>
      </c>
      <c r="G102" s="14">
        <v>11478.5</v>
      </c>
      <c r="H102" s="14">
        <v>0</v>
      </c>
      <c r="I102" t="s">
        <v>606</v>
      </c>
      <c r="J102" s="14">
        <v>15000</v>
      </c>
      <c r="K102" s="14">
        <v>11126</v>
      </c>
      <c r="L102" s="14">
        <v>0</v>
      </c>
    </row>
    <row r="103" spans="1:12">
      <c r="A103" t="s">
        <v>607</v>
      </c>
      <c r="B103" t="s">
        <v>608</v>
      </c>
      <c r="C103" t="s">
        <v>609</v>
      </c>
      <c r="D103" t="s">
        <v>610</v>
      </c>
      <c r="E103" t="s">
        <v>611</v>
      </c>
      <c r="F103" s="14">
        <v>0</v>
      </c>
      <c r="G103" s="14">
        <v>0</v>
      </c>
      <c r="H103" s="14">
        <v>0</v>
      </c>
      <c r="I103" t="s">
        <v>612</v>
      </c>
      <c r="J103" s="14">
        <v>3000</v>
      </c>
      <c r="K103" s="14">
        <v>0</v>
      </c>
      <c r="L103" s="14">
        <v>0</v>
      </c>
    </row>
    <row r="104" spans="1:12">
      <c r="A104" t="s">
        <v>613</v>
      </c>
      <c r="B104" t="s">
        <v>614</v>
      </c>
      <c r="C104" t="s">
        <v>615</v>
      </c>
      <c r="D104" t="s">
        <v>616</v>
      </c>
      <c r="E104" t="s">
        <v>617</v>
      </c>
      <c r="F104" s="14">
        <v>0</v>
      </c>
      <c r="G104" s="14">
        <v>0</v>
      </c>
      <c r="H104" s="14">
        <v>0</v>
      </c>
      <c r="I104" t="s">
        <v>618</v>
      </c>
      <c r="J104" s="14">
        <v>200</v>
      </c>
      <c r="K104" s="14">
        <v>352.5</v>
      </c>
      <c r="L104" s="14">
        <v>0</v>
      </c>
    </row>
    <row r="105" spans="1:12">
      <c r="A105" t="s">
        <v>619</v>
      </c>
      <c r="B105" t="s">
        <v>620</v>
      </c>
      <c r="C105" t="s">
        <v>621</v>
      </c>
      <c r="D105" t="s">
        <v>622</v>
      </c>
      <c r="E105" t="s">
        <v>623</v>
      </c>
      <c r="F105" s="14">
        <v>288000</v>
      </c>
      <c r="G105" s="14">
        <v>156373.43</v>
      </c>
      <c r="H105" s="14">
        <v>0</v>
      </c>
      <c r="I105" t="s">
        <v>624</v>
      </c>
      <c r="J105" s="14">
        <v>150000</v>
      </c>
      <c r="K105" s="14">
        <v>124751.23</v>
      </c>
      <c r="L105" s="14">
        <v>0</v>
      </c>
    </row>
    <row r="106" spans="1:12">
      <c r="A106" t="s">
        <v>625</v>
      </c>
      <c r="B106" t="s">
        <v>626</v>
      </c>
      <c r="C106" t="s">
        <v>627</v>
      </c>
      <c r="D106" t="s">
        <v>628</v>
      </c>
      <c r="E106" t="s">
        <v>629</v>
      </c>
      <c r="F106" s="14">
        <v>0</v>
      </c>
      <c r="G106" s="14">
        <v>0</v>
      </c>
      <c r="H106" s="14">
        <v>0</v>
      </c>
      <c r="I106" t="s">
        <v>630</v>
      </c>
      <c r="J106" s="14">
        <v>120000</v>
      </c>
      <c r="K106" s="14">
        <v>16296.74</v>
      </c>
      <c r="L106" s="14">
        <v>0</v>
      </c>
    </row>
    <row r="107" spans="1:12">
      <c r="A107" t="s">
        <v>631</v>
      </c>
      <c r="B107" t="s">
        <v>632</v>
      </c>
      <c r="C107" t="s">
        <v>633</v>
      </c>
      <c r="D107" t="s">
        <v>634</v>
      </c>
      <c r="E107" t="s">
        <v>635</v>
      </c>
      <c r="F107" s="14">
        <v>0</v>
      </c>
      <c r="G107" s="14">
        <v>0</v>
      </c>
      <c r="H107" s="14">
        <v>0</v>
      </c>
      <c r="I107" t="s">
        <v>636</v>
      </c>
      <c r="J107" s="14">
        <v>18000</v>
      </c>
      <c r="K107" s="14">
        <v>15325.46</v>
      </c>
      <c r="L107" s="14">
        <v>0</v>
      </c>
    </row>
    <row r="108" spans="1:12">
      <c r="A108" t="s">
        <v>637</v>
      </c>
      <c r="B108" t="s">
        <v>638</v>
      </c>
      <c r="C108" t="s">
        <v>639</v>
      </c>
      <c r="D108" t="s">
        <v>640</v>
      </c>
      <c r="E108" t="s">
        <v>641</v>
      </c>
      <c r="F108" s="14">
        <v>28550</v>
      </c>
      <c r="G108" s="14">
        <v>24130.33</v>
      </c>
      <c r="H108" s="14">
        <v>0</v>
      </c>
      <c r="I108" t="s">
        <v>642</v>
      </c>
      <c r="J108" s="14">
        <v>28000</v>
      </c>
      <c r="K108" s="14">
        <v>22034.57</v>
      </c>
      <c r="L108" s="14">
        <v>0</v>
      </c>
    </row>
    <row r="109" spans="1:12">
      <c r="A109" t="s">
        <v>643</v>
      </c>
      <c r="B109" t="s">
        <v>644</v>
      </c>
      <c r="C109" t="s">
        <v>645</v>
      </c>
      <c r="D109" t="s">
        <v>646</v>
      </c>
      <c r="E109" t="s">
        <v>647</v>
      </c>
      <c r="F109" s="14">
        <v>0</v>
      </c>
      <c r="G109" s="14">
        <v>0</v>
      </c>
      <c r="H109" s="14">
        <v>0</v>
      </c>
      <c r="I109" t="s">
        <v>648</v>
      </c>
      <c r="J109" s="14">
        <v>550</v>
      </c>
      <c r="K109" s="14">
        <v>2095.7600000000002</v>
      </c>
      <c r="L109" s="14">
        <v>0</v>
      </c>
    </row>
    <row r="110" spans="1:12">
      <c r="A110" t="s">
        <v>649</v>
      </c>
      <c r="B110" t="s">
        <v>650</v>
      </c>
      <c r="C110" t="s">
        <v>651</v>
      </c>
      <c r="D110" t="s">
        <v>652</v>
      </c>
      <c r="E110" t="s">
        <v>653</v>
      </c>
      <c r="F110" s="14">
        <v>12000</v>
      </c>
      <c r="G110" s="14">
        <v>16780.54</v>
      </c>
      <c r="H110" s="14">
        <v>0</v>
      </c>
      <c r="I110" t="s">
        <v>654</v>
      </c>
      <c r="J110" s="14">
        <v>12000</v>
      </c>
      <c r="K110" s="14">
        <v>14784.66</v>
      </c>
      <c r="L110" s="14">
        <v>0</v>
      </c>
    </row>
    <row r="111" spans="1:12">
      <c r="A111" t="s">
        <v>655</v>
      </c>
      <c r="B111" t="s">
        <v>656</v>
      </c>
      <c r="C111" t="s">
        <v>657</v>
      </c>
      <c r="D111" t="s">
        <v>658</v>
      </c>
      <c r="E111" t="s">
        <v>659</v>
      </c>
      <c r="F111" s="14">
        <v>0</v>
      </c>
      <c r="G111" s="14">
        <v>0</v>
      </c>
      <c r="H111" s="14">
        <v>0</v>
      </c>
      <c r="I111" t="s">
        <v>660</v>
      </c>
      <c r="J111" s="14">
        <v>0</v>
      </c>
      <c r="K111" s="14">
        <v>1812.54</v>
      </c>
      <c r="L111" s="14">
        <v>0</v>
      </c>
    </row>
    <row r="112" spans="1:12">
      <c r="A112" t="s">
        <v>661</v>
      </c>
      <c r="B112" t="s">
        <v>662</v>
      </c>
      <c r="C112" t="s">
        <v>663</v>
      </c>
      <c r="D112" t="s">
        <v>664</v>
      </c>
      <c r="E112" t="s">
        <v>665</v>
      </c>
      <c r="F112" s="14">
        <v>0</v>
      </c>
      <c r="G112" s="14">
        <v>0</v>
      </c>
      <c r="H112" s="14">
        <v>0</v>
      </c>
      <c r="I112" t="s">
        <v>666</v>
      </c>
      <c r="J112" s="14">
        <v>0</v>
      </c>
      <c r="K112" s="14">
        <v>183.34</v>
      </c>
      <c r="L112" s="14">
        <v>0</v>
      </c>
    </row>
    <row r="113" spans="1:12">
      <c r="A113" t="s">
        <v>667</v>
      </c>
      <c r="B113" t="s">
        <v>668</v>
      </c>
      <c r="C113" t="s">
        <v>669</v>
      </c>
      <c r="D113" t="s">
        <v>670</v>
      </c>
      <c r="E113" t="s">
        <v>671</v>
      </c>
      <c r="F113" s="14">
        <v>0</v>
      </c>
      <c r="G113" s="14">
        <v>111</v>
      </c>
      <c r="H113" s="14">
        <v>0</v>
      </c>
      <c r="I113" t="s">
        <v>672</v>
      </c>
      <c r="J113" s="14">
        <v>0</v>
      </c>
      <c r="K113" s="14">
        <v>111</v>
      </c>
      <c r="L113" s="14">
        <v>0</v>
      </c>
    </row>
    <row r="114" spans="1:12">
      <c r="A114" t="s">
        <v>673</v>
      </c>
      <c r="B114" t="s">
        <v>674</v>
      </c>
      <c r="C114" t="s">
        <v>675</v>
      </c>
      <c r="D114" t="s">
        <v>676</v>
      </c>
      <c r="E114" t="s">
        <v>677</v>
      </c>
      <c r="F114" s="14">
        <v>0</v>
      </c>
      <c r="G114" s="14">
        <v>299960</v>
      </c>
      <c r="H114" s="14">
        <v>0</v>
      </c>
      <c r="I114" t="s">
        <v>678</v>
      </c>
      <c r="J114" s="14">
        <v>0</v>
      </c>
      <c r="K114" s="14">
        <v>299960</v>
      </c>
      <c r="L114" s="14">
        <v>0</v>
      </c>
    </row>
    <row r="115" spans="1:12">
      <c r="A115" t="s">
        <v>679</v>
      </c>
      <c r="B115" t="s">
        <v>680</v>
      </c>
      <c r="C115" t="s">
        <v>681</v>
      </c>
      <c r="D115" t="s">
        <v>682</v>
      </c>
      <c r="E115" t="s">
        <v>683</v>
      </c>
      <c r="F115" s="14">
        <v>0</v>
      </c>
      <c r="G115" s="14">
        <v>11400</v>
      </c>
      <c r="H115" s="14">
        <v>0</v>
      </c>
      <c r="I115" t="s">
        <v>684</v>
      </c>
      <c r="J115" s="14">
        <v>0</v>
      </c>
      <c r="K115" s="14">
        <v>11400</v>
      </c>
      <c r="L115" s="14">
        <v>0</v>
      </c>
    </row>
    <row r="116" spans="1:12">
      <c r="A116" t="s">
        <v>685</v>
      </c>
      <c r="B116" t="s">
        <v>686</v>
      </c>
      <c r="C116" t="s">
        <v>687</v>
      </c>
      <c r="D116" t="s">
        <v>688</v>
      </c>
      <c r="E116" t="s">
        <v>689</v>
      </c>
      <c r="F116" s="14">
        <v>30000</v>
      </c>
      <c r="G116" s="14">
        <v>35661.25</v>
      </c>
      <c r="H116" s="14">
        <v>0</v>
      </c>
      <c r="I116" t="s">
        <v>690</v>
      </c>
      <c r="J116" s="14">
        <v>30000</v>
      </c>
      <c r="K116" s="14">
        <v>35661.25</v>
      </c>
      <c r="L116" s="14">
        <v>0</v>
      </c>
    </row>
    <row r="117" spans="1:12">
      <c r="A117" t="s">
        <v>691</v>
      </c>
      <c r="B117" t="s">
        <v>692</v>
      </c>
      <c r="C117" t="s">
        <v>693</v>
      </c>
      <c r="D117" t="s">
        <v>694</v>
      </c>
      <c r="E117" t="s">
        <v>695</v>
      </c>
      <c r="F117" s="14">
        <v>53000</v>
      </c>
      <c r="G117" s="14">
        <v>55300</v>
      </c>
      <c r="H117" s="14">
        <v>0</v>
      </c>
      <c r="I117" t="s">
        <v>696</v>
      </c>
      <c r="J117" s="14">
        <v>0</v>
      </c>
      <c r="K117" s="14">
        <v>1000</v>
      </c>
      <c r="L117" s="14">
        <v>0</v>
      </c>
    </row>
    <row r="118" spans="1:12">
      <c r="A118" t="s">
        <v>697</v>
      </c>
      <c r="B118" t="s">
        <v>698</v>
      </c>
      <c r="C118" t="s">
        <v>699</v>
      </c>
      <c r="D118" t="s">
        <v>700</v>
      </c>
      <c r="E118" t="s">
        <v>701</v>
      </c>
      <c r="F118" s="14">
        <v>0</v>
      </c>
      <c r="G118" s="14">
        <v>0</v>
      </c>
      <c r="H118" s="14">
        <v>0</v>
      </c>
      <c r="I118" t="s">
        <v>702</v>
      </c>
      <c r="J118" s="14">
        <v>27000</v>
      </c>
      <c r="K118" s="14">
        <v>42000</v>
      </c>
      <c r="L118" s="14">
        <v>0</v>
      </c>
    </row>
    <row r="119" spans="1:12">
      <c r="A119" t="s">
        <v>703</v>
      </c>
      <c r="B119" t="s">
        <v>704</v>
      </c>
      <c r="C119" t="s">
        <v>705</v>
      </c>
      <c r="D119" t="s">
        <v>706</v>
      </c>
      <c r="E119" t="s">
        <v>707</v>
      </c>
      <c r="F119" s="14">
        <v>0</v>
      </c>
      <c r="G119" s="14">
        <v>0</v>
      </c>
      <c r="H119" s="14">
        <v>0</v>
      </c>
      <c r="I119" t="s">
        <v>708</v>
      </c>
      <c r="J119" s="14">
        <v>25000</v>
      </c>
      <c r="K119" s="14">
        <v>12300</v>
      </c>
      <c r="L119" s="14">
        <v>0</v>
      </c>
    </row>
    <row r="120" spans="1:12">
      <c r="A120" t="s">
        <v>709</v>
      </c>
      <c r="B120" t="s">
        <v>710</v>
      </c>
      <c r="C120" t="s">
        <v>711</v>
      </c>
      <c r="D120" t="s">
        <v>712</v>
      </c>
      <c r="E120" t="s">
        <v>713</v>
      </c>
      <c r="F120" s="14">
        <v>0</v>
      </c>
      <c r="G120" s="14">
        <v>0</v>
      </c>
      <c r="H120" s="14">
        <v>0</v>
      </c>
      <c r="I120" t="s">
        <v>714</v>
      </c>
      <c r="J120" s="14">
        <v>1000</v>
      </c>
      <c r="K120" s="14">
        <v>0</v>
      </c>
      <c r="L120" s="14">
        <v>0</v>
      </c>
    </row>
    <row r="121" spans="1:12">
      <c r="A121" t="s">
        <v>715</v>
      </c>
      <c r="B121" t="s">
        <v>716</v>
      </c>
      <c r="C121" t="s">
        <v>717</v>
      </c>
      <c r="D121" t="s">
        <v>718</v>
      </c>
      <c r="E121" t="s">
        <v>719</v>
      </c>
      <c r="F121" s="14">
        <v>0</v>
      </c>
      <c r="G121" s="14">
        <v>125.66</v>
      </c>
      <c r="H121" s="14">
        <v>0</v>
      </c>
      <c r="I121" t="s">
        <v>720</v>
      </c>
      <c r="J121" s="14">
        <v>0</v>
      </c>
      <c r="K121" s="14">
        <v>125.66</v>
      </c>
      <c r="L121" s="14">
        <v>0</v>
      </c>
    </row>
    <row r="122" spans="1:12">
      <c r="A122" t="s">
        <v>721</v>
      </c>
      <c r="B122" t="s">
        <v>722</v>
      </c>
      <c r="C122" t="s">
        <v>723</v>
      </c>
      <c r="D122" t="s">
        <v>724</v>
      </c>
      <c r="E122" t="s">
        <v>725</v>
      </c>
      <c r="F122" s="14">
        <v>235000</v>
      </c>
      <c r="G122" s="14">
        <v>225911.86</v>
      </c>
      <c r="H122" s="14">
        <v>0</v>
      </c>
      <c r="I122" t="s">
        <v>726</v>
      </c>
      <c r="J122" s="14">
        <v>150000</v>
      </c>
      <c r="K122" s="14">
        <v>143568.75</v>
      </c>
      <c r="L122" s="14">
        <v>0</v>
      </c>
    </row>
    <row r="123" spans="1:12">
      <c r="A123" t="s">
        <v>727</v>
      </c>
      <c r="B123" t="s">
        <v>728</v>
      </c>
      <c r="C123" t="s">
        <v>729</v>
      </c>
      <c r="D123" t="s">
        <v>730</v>
      </c>
      <c r="E123" t="s">
        <v>731</v>
      </c>
      <c r="F123" s="14">
        <v>0</v>
      </c>
      <c r="G123" s="14">
        <v>0</v>
      </c>
      <c r="H123" s="14">
        <v>0</v>
      </c>
      <c r="I123" t="s">
        <v>732</v>
      </c>
      <c r="J123" s="14">
        <v>85000</v>
      </c>
      <c r="K123" s="14">
        <v>82343.11</v>
      </c>
      <c r="L123" s="14">
        <v>0</v>
      </c>
    </row>
    <row r="124" spans="1:12">
      <c r="A124" t="s">
        <v>733</v>
      </c>
      <c r="B124" t="s">
        <v>734</v>
      </c>
      <c r="C124" t="s">
        <v>735</v>
      </c>
      <c r="D124" t="s">
        <v>736</v>
      </c>
      <c r="E124" t="s">
        <v>737</v>
      </c>
      <c r="F124" s="14">
        <v>620000</v>
      </c>
      <c r="G124" s="14">
        <v>612266.86</v>
      </c>
      <c r="H124" s="14">
        <v>0</v>
      </c>
      <c r="I124" t="s">
        <v>738</v>
      </c>
      <c r="J124" s="14">
        <v>0</v>
      </c>
      <c r="K124" s="14">
        <v>5954.65</v>
      </c>
      <c r="L124" s="14">
        <v>0</v>
      </c>
    </row>
    <row r="125" spans="1:12">
      <c r="A125" t="s">
        <v>739</v>
      </c>
      <c r="B125" t="s">
        <v>740</v>
      </c>
      <c r="C125" t="s">
        <v>741</v>
      </c>
      <c r="D125" t="s">
        <v>742</v>
      </c>
      <c r="E125" t="s">
        <v>743</v>
      </c>
      <c r="F125" s="14">
        <v>0</v>
      </c>
      <c r="G125" s="14">
        <v>0</v>
      </c>
      <c r="H125" s="14">
        <v>0</v>
      </c>
      <c r="I125" t="s">
        <v>744</v>
      </c>
      <c r="J125" s="14">
        <v>520000</v>
      </c>
      <c r="K125" s="14">
        <v>557022.62</v>
      </c>
      <c r="L125" s="14">
        <v>0</v>
      </c>
    </row>
    <row r="126" spans="1:12">
      <c r="A126" t="s">
        <v>745</v>
      </c>
      <c r="B126" t="s">
        <v>746</v>
      </c>
      <c r="C126" t="s">
        <v>747</v>
      </c>
      <c r="D126" t="s">
        <v>748</v>
      </c>
      <c r="E126" t="s">
        <v>749</v>
      </c>
      <c r="F126" s="14">
        <v>0</v>
      </c>
      <c r="G126" s="14">
        <v>0</v>
      </c>
      <c r="H126" s="14">
        <v>0</v>
      </c>
      <c r="I126" t="s">
        <v>750</v>
      </c>
      <c r="J126" s="14">
        <v>15000</v>
      </c>
      <c r="K126" s="14">
        <v>14812.5</v>
      </c>
      <c r="L126" s="14">
        <v>0</v>
      </c>
    </row>
    <row r="127" spans="1:12">
      <c r="A127" t="s">
        <v>751</v>
      </c>
      <c r="B127" t="s">
        <v>752</v>
      </c>
      <c r="C127" t="s">
        <v>753</v>
      </c>
      <c r="D127" t="s">
        <v>754</v>
      </c>
      <c r="E127" t="s">
        <v>755</v>
      </c>
      <c r="F127" s="14">
        <v>0</v>
      </c>
      <c r="G127" s="14">
        <v>0</v>
      </c>
      <c r="H127" s="14">
        <v>0</v>
      </c>
      <c r="I127" t="s">
        <v>756</v>
      </c>
      <c r="J127" s="14">
        <v>45000</v>
      </c>
      <c r="K127" s="14">
        <v>0</v>
      </c>
      <c r="L127" s="14">
        <v>0</v>
      </c>
    </row>
    <row r="128" spans="1:12">
      <c r="A128" t="s">
        <v>757</v>
      </c>
      <c r="B128" t="s">
        <v>758</v>
      </c>
      <c r="C128" t="s">
        <v>759</v>
      </c>
      <c r="D128" t="s">
        <v>760</v>
      </c>
      <c r="E128" t="s">
        <v>761</v>
      </c>
      <c r="F128" s="14">
        <v>0</v>
      </c>
      <c r="G128" s="14">
        <v>0</v>
      </c>
      <c r="H128" s="14">
        <v>0</v>
      </c>
      <c r="I128" t="s">
        <v>762</v>
      </c>
      <c r="J128" s="14">
        <v>40000</v>
      </c>
      <c r="K128" s="14">
        <v>34477.089999999997</v>
      </c>
      <c r="L128" s="14">
        <v>0</v>
      </c>
    </row>
    <row r="129" spans="1:12">
      <c r="A129" t="s">
        <v>763</v>
      </c>
      <c r="B129" t="s">
        <v>764</v>
      </c>
      <c r="C129" t="s">
        <v>765</v>
      </c>
      <c r="D129" t="s">
        <v>766</v>
      </c>
      <c r="E129" t="s">
        <v>767</v>
      </c>
      <c r="F129" s="14">
        <v>25000</v>
      </c>
      <c r="G129" s="14">
        <v>21295.89</v>
      </c>
      <c r="H129" s="14">
        <v>0</v>
      </c>
      <c r="I129" t="s">
        <v>768</v>
      </c>
      <c r="J129" s="14">
        <v>15000</v>
      </c>
      <c r="K129" s="14">
        <v>12154.63</v>
      </c>
      <c r="L129" s="14">
        <v>0</v>
      </c>
    </row>
    <row r="130" spans="1:12">
      <c r="A130" t="s">
        <v>769</v>
      </c>
      <c r="B130" t="s">
        <v>770</v>
      </c>
      <c r="C130" t="s">
        <v>771</v>
      </c>
      <c r="D130" t="s">
        <v>772</v>
      </c>
      <c r="E130" t="s">
        <v>773</v>
      </c>
      <c r="F130" s="14">
        <v>0</v>
      </c>
      <c r="G130" s="14">
        <v>0</v>
      </c>
      <c r="H130" s="14">
        <v>0</v>
      </c>
      <c r="I130" t="s">
        <v>774</v>
      </c>
      <c r="J130" s="14">
        <v>10000</v>
      </c>
      <c r="K130" s="14">
        <v>9141.26</v>
      </c>
      <c r="L130" s="14">
        <v>0</v>
      </c>
    </row>
    <row r="131" spans="1:12">
      <c r="A131" t="s">
        <v>775</v>
      </c>
      <c r="B131" t="s">
        <v>776</v>
      </c>
      <c r="C131" t="s">
        <v>777</v>
      </c>
      <c r="D131" t="s">
        <v>778</v>
      </c>
      <c r="E131" t="s">
        <v>779</v>
      </c>
      <c r="F131" s="14">
        <v>38000</v>
      </c>
      <c r="G131" s="14">
        <v>30927.32</v>
      </c>
      <c r="H131" s="14">
        <v>0</v>
      </c>
      <c r="I131" t="s">
        <v>780</v>
      </c>
      <c r="J131" s="14">
        <v>30000</v>
      </c>
      <c r="K131" s="14">
        <v>29466.880000000001</v>
      </c>
      <c r="L131" s="14">
        <v>0</v>
      </c>
    </row>
    <row r="132" spans="1:12">
      <c r="A132" t="s">
        <v>781</v>
      </c>
      <c r="B132" t="s">
        <v>782</v>
      </c>
      <c r="C132" t="s">
        <v>783</v>
      </c>
      <c r="D132" t="s">
        <v>784</v>
      </c>
      <c r="E132" t="s">
        <v>785</v>
      </c>
      <c r="F132" s="14">
        <v>0</v>
      </c>
      <c r="G132" s="14">
        <v>0</v>
      </c>
      <c r="H132" s="14">
        <v>0</v>
      </c>
      <c r="I132" t="s">
        <v>786</v>
      </c>
      <c r="J132" s="14">
        <v>8000</v>
      </c>
      <c r="K132" s="14">
        <v>1460.44</v>
      </c>
      <c r="L132" s="14">
        <v>0</v>
      </c>
    </row>
    <row r="133" spans="1:12">
      <c r="A133" t="s">
        <v>787</v>
      </c>
      <c r="B133" t="s">
        <v>788</v>
      </c>
      <c r="C133" t="s">
        <v>789</v>
      </c>
      <c r="D133" t="s">
        <v>790</v>
      </c>
      <c r="E133" t="s">
        <v>791</v>
      </c>
      <c r="F133" s="14">
        <v>300000</v>
      </c>
      <c r="G133" s="14">
        <v>379950.03</v>
      </c>
      <c r="H133" s="14">
        <v>0</v>
      </c>
      <c r="I133" t="s">
        <v>792</v>
      </c>
      <c r="J133" s="14">
        <v>300000</v>
      </c>
      <c r="K133" s="14">
        <v>253844.97</v>
      </c>
      <c r="L133" s="14">
        <v>0</v>
      </c>
    </row>
    <row r="134" spans="1:12">
      <c r="A134" t="s">
        <v>793</v>
      </c>
      <c r="B134" t="s">
        <v>794</v>
      </c>
      <c r="C134" t="s">
        <v>795</v>
      </c>
      <c r="D134" t="s">
        <v>796</v>
      </c>
      <c r="E134" t="s">
        <v>797</v>
      </c>
      <c r="F134" s="14">
        <v>0</v>
      </c>
      <c r="G134" s="14">
        <v>0</v>
      </c>
      <c r="H134" s="14">
        <v>0</v>
      </c>
      <c r="I134" t="s">
        <v>798</v>
      </c>
      <c r="J134" s="14">
        <v>0</v>
      </c>
      <c r="K134" s="14">
        <v>126105.06</v>
      </c>
      <c r="L134" s="14">
        <v>0</v>
      </c>
    </row>
    <row r="135" spans="1:12">
      <c r="A135" t="s">
        <v>799</v>
      </c>
      <c r="B135" t="s">
        <v>800</v>
      </c>
      <c r="C135" t="s">
        <v>801</v>
      </c>
      <c r="D135" t="s">
        <v>802</v>
      </c>
      <c r="E135" t="s">
        <v>803</v>
      </c>
      <c r="F135" s="14">
        <v>60000</v>
      </c>
      <c r="G135" s="14">
        <v>53413.38</v>
      </c>
      <c r="H135" s="14">
        <v>0</v>
      </c>
      <c r="I135" t="s">
        <v>804</v>
      </c>
      <c r="J135" s="14">
        <v>60000</v>
      </c>
      <c r="K135" s="14">
        <v>53413.38</v>
      </c>
      <c r="L135" s="14">
        <v>0</v>
      </c>
    </row>
    <row r="136" spans="1:12">
      <c r="A136" t="s">
        <v>805</v>
      </c>
      <c r="B136" t="s">
        <v>806</v>
      </c>
      <c r="C136" t="s">
        <v>807</v>
      </c>
      <c r="D136" t="s">
        <v>808</v>
      </c>
      <c r="E136" t="s">
        <v>809</v>
      </c>
      <c r="F136" s="14">
        <v>133000</v>
      </c>
      <c r="G136" s="14">
        <v>0</v>
      </c>
      <c r="H136" s="14">
        <v>0</v>
      </c>
      <c r="I136" t="s">
        <v>810</v>
      </c>
      <c r="J136" s="14">
        <v>125000</v>
      </c>
      <c r="K136" s="14">
        <v>0</v>
      </c>
      <c r="L136" s="14">
        <v>0</v>
      </c>
    </row>
    <row r="137" spans="1:12">
      <c r="A137" t="s">
        <v>811</v>
      </c>
      <c r="B137" t="s">
        <v>812</v>
      </c>
      <c r="C137" t="s">
        <v>813</v>
      </c>
      <c r="D137" t="s">
        <v>814</v>
      </c>
      <c r="E137" t="s">
        <v>815</v>
      </c>
      <c r="F137" s="14">
        <v>0</v>
      </c>
      <c r="G137" s="14">
        <v>0</v>
      </c>
      <c r="H137" s="14">
        <v>0</v>
      </c>
      <c r="I137" t="s">
        <v>816</v>
      </c>
      <c r="J137" s="14">
        <v>8000</v>
      </c>
      <c r="K137" s="14">
        <v>0</v>
      </c>
      <c r="L137" s="14">
        <v>0</v>
      </c>
    </row>
    <row r="138" spans="1:12">
      <c r="A138" t="s">
        <v>817</v>
      </c>
      <c r="B138" t="s">
        <v>818</v>
      </c>
      <c r="C138" t="s">
        <v>819</v>
      </c>
      <c r="D138" t="s">
        <v>820</v>
      </c>
      <c r="E138" t="s">
        <v>821</v>
      </c>
      <c r="F138" s="14">
        <v>18000</v>
      </c>
      <c r="G138" s="14">
        <v>17525</v>
      </c>
      <c r="H138" s="14">
        <v>0</v>
      </c>
      <c r="I138" t="s">
        <v>822</v>
      </c>
      <c r="J138" s="14">
        <v>18000</v>
      </c>
      <c r="K138" s="14">
        <v>17525</v>
      </c>
      <c r="L138" s="14">
        <v>0</v>
      </c>
    </row>
    <row r="139" spans="1:12">
      <c r="A139" t="s">
        <v>823</v>
      </c>
      <c r="B139" t="s">
        <v>824</v>
      </c>
      <c r="C139" t="s">
        <v>825</v>
      </c>
      <c r="D139" t="s">
        <v>826</v>
      </c>
      <c r="E139" t="s">
        <v>827</v>
      </c>
      <c r="F139" s="14">
        <v>48900</v>
      </c>
      <c r="G139" s="14">
        <v>56426.73</v>
      </c>
      <c r="H139" s="14">
        <v>0</v>
      </c>
      <c r="I139" t="s">
        <v>828</v>
      </c>
      <c r="J139" s="14">
        <v>0</v>
      </c>
      <c r="K139" s="14">
        <v>9168.2000000000007</v>
      </c>
      <c r="L139" s="14">
        <v>0</v>
      </c>
    </row>
    <row r="140" spans="1:12">
      <c r="A140" t="s">
        <v>829</v>
      </c>
      <c r="B140" t="s">
        <v>830</v>
      </c>
      <c r="C140" t="s">
        <v>831</v>
      </c>
      <c r="D140" t="s">
        <v>832</v>
      </c>
      <c r="E140" t="s">
        <v>833</v>
      </c>
      <c r="F140" s="14">
        <v>0</v>
      </c>
      <c r="G140" s="14">
        <v>0</v>
      </c>
      <c r="H140" s="14">
        <v>0</v>
      </c>
      <c r="I140" t="s">
        <v>834</v>
      </c>
      <c r="J140" s="14">
        <v>40000</v>
      </c>
      <c r="K140" s="14">
        <v>46838.53</v>
      </c>
      <c r="L140" s="14">
        <v>0</v>
      </c>
    </row>
    <row r="141" spans="1:12">
      <c r="A141" t="s">
        <v>835</v>
      </c>
      <c r="B141" t="s">
        <v>836</v>
      </c>
      <c r="C141" t="s">
        <v>837</v>
      </c>
      <c r="D141" t="s">
        <v>838</v>
      </c>
      <c r="E141" t="s">
        <v>839</v>
      </c>
      <c r="F141" s="14">
        <v>0</v>
      </c>
      <c r="G141" s="14">
        <v>0</v>
      </c>
      <c r="H141" s="14">
        <v>0</v>
      </c>
      <c r="I141" t="s">
        <v>840</v>
      </c>
      <c r="J141" s="14">
        <v>4000</v>
      </c>
      <c r="K141" s="14">
        <v>0</v>
      </c>
      <c r="L141" s="14">
        <v>0</v>
      </c>
    </row>
    <row r="142" spans="1:12">
      <c r="A142" t="s">
        <v>841</v>
      </c>
      <c r="B142" t="s">
        <v>842</v>
      </c>
      <c r="C142" t="s">
        <v>843</v>
      </c>
      <c r="D142" t="s">
        <v>844</v>
      </c>
      <c r="E142" t="s">
        <v>845</v>
      </c>
      <c r="F142" s="14">
        <v>0</v>
      </c>
      <c r="G142" s="14">
        <v>0</v>
      </c>
      <c r="H142" s="14">
        <v>0</v>
      </c>
      <c r="I142" t="s">
        <v>846</v>
      </c>
      <c r="J142" s="14">
        <v>4900</v>
      </c>
      <c r="K142" s="14">
        <v>420</v>
      </c>
      <c r="L142" s="14">
        <v>0</v>
      </c>
    </row>
    <row r="143" spans="1:12">
      <c r="A143" t="s">
        <v>847</v>
      </c>
      <c r="B143" t="s">
        <v>848</v>
      </c>
      <c r="C143" t="s">
        <v>849</v>
      </c>
      <c r="D143" t="s">
        <v>850</v>
      </c>
      <c r="E143" t="s">
        <v>851</v>
      </c>
      <c r="F143" s="14">
        <v>0</v>
      </c>
      <c r="G143" s="14">
        <v>15000</v>
      </c>
      <c r="H143" s="14">
        <v>0</v>
      </c>
      <c r="I143" t="s">
        <v>852</v>
      </c>
      <c r="J143" s="14">
        <v>0</v>
      </c>
      <c r="K143" s="14">
        <v>2750</v>
      </c>
      <c r="L143" s="14">
        <v>0</v>
      </c>
    </row>
    <row r="144" spans="1:12">
      <c r="A144" t="s">
        <v>853</v>
      </c>
      <c r="B144" t="s">
        <v>854</v>
      </c>
      <c r="C144" t="s">
        <v>855</v>
      </c>
      <c r="D144" t="s">
        <v>856</v>
      </c>
      <c r="E144" t="s">
        <v>857</v>
      </c>
      <c r="F144" s="14">
        <v>0</v>
      </c>
      <c r="G144" s="14">
        <v>0</v>
      </c>
      <c r="H144" s="14">
        <v>0</v>
      </c>
      <c r="I144" t="s">
        <v>858</v>
      </c>
      <c r="J144" s="14">
        <v>0</v>
      </c>
      <c r="K144" s="14">
        <v>12250</v>
      </c>
      <c r="L144" s="14">
        <v>0</v>
      </c>
    </row>
    <row r="145" spans="1:12">
      <c r="A145" t="s">
        <v>859</v>
      </c>
      <c r="B145" t="s">
        <v>860</v>
      </c>
      <c r="C145" t="s">
        <v>861</v>
      </c>
      <c r="D145" t="s">
        <v>862</v>
      </c>
      <c r="E145" t="s">
        <v>863</v>
      </c>
      <c r="F145" s="14">
        <v>1435000</v>
      </c>
      <c r="G145" s="14">
        <v>1434365.27</v>
      </c>
      <c r="H145" s="14">
        <v>0</v>
      </c>
      <c r="I145" t="s">
        <v>864</v>
      </c>
      <c r="J145" s="14">
        <v>1435000</v>
      </c>
      <c r="K145" s="14">
        <v>1434365.27</v>
      </c>
      <c r="L145" s="14">
        <v>0</v>
      </c>
    </row>
    <row r="146" spans="1:12">
      <c r="A146" t="s">
        <v>865</v>
      </c>
      <c r="B146" t="s">
        <v>866</v>
      </c>
      <c r="C146" t="s">
        <v>867</v>
      </c>
      <c r="D146" t="s">
        <v>868</v>
      </c>
      <c r="E146" t="s">
        <v>869</v>
      </c>
      <c r="F146" s="14">
        <v>223000</v>
      </c>
      <c r="G146" s="14">
        <v>222326.61</v>
      </c>
      <c r="H146" s="14">
        <v>0</v>
      </c>
      <c r="I146" t="s">
        <v>870</v>
      </c>
      <c r="J146" s="14">
        <v>223000</v>
      </c>
      <c r="K146" s="14">
        <v>222326.61</v>
      </c>
      <c r="L146" s="14">
        <v>0</v>
      </c>
    </row>
    <row r="147" spans="1:12">
      <c r="A147" t="s">
        <v>871</v>
      </c>
      <c r="B147" t="s">
        <v>872</v>
      </c>
      <c r="C147" t="s">
        <v>873</v>
      </c>
      <c r="D147" t="s">
        <v>874</v>
      </c>
      <c r="E147" t="s">
        <v>875</v>
      </c>
      <c r="F147" s="14">
        <v>24000</v>
      </c>
      <c r="G147" s="14">
        <v>24384.16</v>
      </c>
      <c r="H147" s="14">
        <v>0</v>
      </c>
      <c r="I147" t="s">
        <v>876</v>
      </c>
      <c r="J147" s="14">
        <v>24000</v>
      </c>
      <c r="K147" s="14">
        <v>24384.16</v>
      </c>
      <c r="L147" s="14">
        <v>0</v>
      </c>
    </row>
    <row r="148" spans="1:12">
      <c r="A148" t="s">
        <v>877</v>
      </c>
      <c r="B148" t="s">
        <v>878</v>
      </c>
      <c r="C148" t="s">
        <v>879</v>
      </c>
      <c r="D148" t="s">
        <v>880</v>
      </c>
      <c r="E148" t="s">
        <v>881</v>
      </c>
      <c r="F148" s="14">
        <v>26000</v>
      </c>
      <c r="G148" s="14">
        <v>32659.91</v>
      </c>
      <c r="H148" s="14">
        <v>0</v>
      </c>
      <c r="I148" t="s">
        <v>882</v>
      </c>
      <c r="J148" s="14">
        <v>26000</v>
      </c>
      <c r="K148" s="14">
        <v>32659.91</v>
      </c>
      <c r="L148" s="14">
        <v>0</v>
      </c>
    </row>
    <row r="149" spans="1:12">
      <c r="A149" t="s">
        <v>883</v>
      </c>
      <c r="B149" t="s">
        <v>884</v>
      </c>
      <c r="C149" t="s">
        <v>885</v>
      </c>
      <c r="D149" t="s">
        <v>886</v>
      </c>
      <c r="E149" t="s">
        <v>887</v>
      </c>
      <c r="F149" s="14">
        <v>35000</v>
      </c>
      <c r="G149" s="14">
        <v>46247.5</v>
      </c>
      <c r="H149" s="14">
        <v>0</v>
      </c>
      <c r="I149" t="s">
        <v>888</v>
      </c>
      <c r="J149" s="14">
        <v>35000</v>
      </c>
      <c r="K149" s="14">
        <v>46247.5</v>
      </c>
      <c r="L149" s="14">
        <v>0</v>
      </c>
    </row>
    <row r="150" spans="1:12">
      <c r="A150" t="s">
        <v>889</v>
      </c>
      <c r="B150" t="s">
        <v>890</v>
      </c>
      <c r="C150" t="s">
        <v>891</v>
      </c>
      <c r="D150" t="s">
        <v>892</v>
      </c>
      <c r="E150" t="s">
        <v>893</v>
      </c>
      <c r="F150" s="14">
        <v>82000</v>
      </c>
      <c r="G150" s="14">
        <v>82935.649999999994</v>
      </c>
      <c r="H150" s="14">
        <v>0</v>
      </c>
      <c r="I150" t="s">
        <v>894</v>
      </c>
      <c r="J150" s="14">
        <v>82000</v>
      </c>
      <c r="K150" s="14">
        <v>82935.649999999994</v>
      </c>
      <c r="L150" s="14">
        <v>0</v>
      </c>
    </row>
    <row r="151" spans="1:12">
      <c r="A151" t="s">
        <v>895</v>
      </c>
      <c r="B151" t="s">
        <v>896</v>
      </c>
      <c r="C151" t="s">
        <v>897</v>
      </c>
      <c r="D151" t="s">
        <v>898</v>
      </c>
      <c r="E151" t="s">
        <v>899</v>
      </c>
      <c r="F151" s="14">
        <v>0</v>
      </c>
      <c r="G151" s="14">
        <v>642.83000000000004</v>
      </c>
      <c r="H151" s="14">
        <v>0</v>
      </c>
      <c r="I151" t="s">
        <v>900</v>
      </c>
      <c r="J151" s="14">
        <v>0</v>
      </c>
      <c r="K151" s="14">
        <v>642.83000000000004</v>
      </c>
      <c r="L151" s="14">
        <v>0</v>
      </c>
    </row>
    <row r="152" spans="1:12">
      <c r="A152" t="s">
        <v>901</v>
      </c>
      <c r="B152" t="s">
        <v>902</v>
      </c>
      <c r="C152" t="s">
        <v>903</v>
      </c>
      <c r="D152" t="s">
        <v>904</v>
      </c>
      <c r="E152" t="s">
        <v>905</v>
      </c>
      <c r="F152" s="14">
        <v>354209</v>
      </c>
      <c r="G152" s="14">
        <v>397719.01</v>
      </c>
      <c r="H152" s="14">
        <v>0</v>
      </c>
      <c r="I152" t="s">
        <v>906</v>
      </c>
      <c r="J152" s="14">
        <v>354209</v>
      </c>
      <c r="K152" s="14">
        <v>397719.01</v>
      </c>
      <c r="L152" s="14">
        <v>0</v>
      </c>
    </row>
    <row r="153" spans="1:12">
      <c r="A153" t="s">
        <v>907</v>
      </c>
      <c r="B153" t="s">
        <v>908</v>
      </c>
      <c r="C153" t="s">
        <v>909</v>
      </c>
      <c r="D153" t="s">
        <v>910</v>
      </c>
      <c r="E153" t="s">
        <v>911</v>
      </c>
      <c r="F153" s="14">
        <v>10000</v>
      </c>
      <c r="G153" s="14">
        <v>7325.63</v>
      </c>
      <c r="H153" s="14">
        <v>0</v>
      </c>
      <c r="I153" t="s">
        <v>912</v>
      </c>
      <c r="J153" s="14">
        <v>10000</v>
      </c>
      <c r="K153" s="14">
        <v>7325.63</v>
      </c>
      <c r="L153" s="14">
        <v>0</v>
      </c>
    </row>
    <row r="154" spans="1:12">
      <c r="A154" t="s">
        <v>913</v>
      </c>
      <c r="B154" t="s">
        <v>914</v>
      </c>
      <c r="C154" t="s">
        <v>915</v>
      </c>
      <c r="D154" t="s">
        <v>916</v>
      </c>
      <c r="E154" t="s">
        <v>917</v>
      </c>
      <c r="F154" s="14">
        <v>6000</v>
      </c>
      <c r="G154" s="14">
        <v>4407.88</v>
      </c>
      <c r="H154" s="14">
        <v>0</v>
      </c>
      <c r="I154" t="s">
        <v>918</v>
      </c>
      <c r="J154" s="14">
        <v>6000</v>
      </c>
      <c r="K154" s="14">
        <v>4407.88</v>
      </c>
      <c r="L154" s="14">
        <v>0</v>
      </c>
    </row>
    <row r="155" spans="1:12">
      <c r="A155" t="s">
        <v>919</v>
      </c>
      <c r="B155" t="s">
        <v>920</v>
      </c>
      <c r="C155" t="s">
        <v>921</v>
      </c>
      <c r="D155" t="s">
        <v>922</v>
      </c>
      <c r="E155" t="s">
        <v>923</v>
      </c>
      <c r="F155" s="14">
        <v>35000</v>
      </c>
      <c r="G155" s="14">
        <v>35198.480000000003</v>
      </c>
      <c r="H155" s="14">
        <v>0</v>
      </c>
      <c r="I155" t="s">
        <v>924</v>
      </c>
      <c r="J155" s="14">
        <v>35000</v>
      </c>
      <c r="K155" s="14">
        <v>35198.480000000003</v>
      </c>
      <c r="L155" s="14">
        <v>0</v>
      </c>
    </row>
    <row r="156" spans="1:12">
      <c r="A156" t="s">
        <v>925</v>
      </c>
      <c r="B156" t="s">
        <v>926</v>
      </c>
      <c r="C156" t="s">
        <v>927</v>
      </c>
      <c r="D156" t="s">
        <v>928</v>
      </c>
      <c r="E156" t="s">
        <v>929</v>
      </c>
      <c r="F156" s="14">
        <v>75000</v>
      </c>
      <c r="G156" s="14">
        <v>18755.009999999998</v>
      </c>
      <c r="H156" s="14">
        <v>0</v>
      </c>
      <c r="I156" t="s">
        <v>930</v>
      </c>
      <c r="J156" s="14">
        <v>75000</v>
      </c>
      <c r="K156" s="14">
        <v>18755.009999999998</v>
      </c>
      <c r="L156" s="14">
        <v>0</v>
      </c>
    </row>
    <row r="157" spans="1:12">
      <c r="A157" t="s">
        <v>931</v>
      </c>
      <c r="B157" t="s">
        <v>932</v>
      </c>
      <c r="C157" t="s">
        <v>933</v>
      </c>
      <c r="D157" t="s">
        <v>934</v>
      </c>
      <c r="E157" t="s">
        <v>935</v>
      </c>
      <c r="F157" s="14">
        <v>60000</v>
      </c>
      <c r="G157" s="14">
        <v>75251.87</v>
      </c>
      <c r="H157" s="14">
        <v>0</v>
      </c>
      <c r="I157" t="s">
        <v>936</v>
      </c>
      <c r="J157" s="14">
        <v>60000</v>
      </c>
      <c r="K157" s="14">
        <v>75251.87</v>
      </c>
      <c r="L157" s="14">
        <v>0</v>
      </c>
    </row>
    <row r="158" spans="1:12">
      <c r="A158" t="s">
        <v>937</v>
      </c>
      <c r="B158" t="s">
        <v>938</v>
      </c>
      <c r="C158" t="s">
        <v>939</v>
      </c>
      <c r="D158" t="s">
        <v>940</v>
      </c>
      <c r="E158" t="s">
        <v>941</v>
      </c>
      <c r="F158" s="14">
        <v>119791</v>
      </c>
      <c r="G158" s="14">
        <v>183354.2</v>
      </c>
      <c r="H158" s="14">
        <v>0</v>
      </c>
      <c r="I158" t="s">
        <v>942</v>
      </c>
      <c r="J158" s="14">
        <v>119791</v>
      </c>
      <c r="K158" s="14">
        <v>183354.2</v>
      </c>
      <c r="L158" s="14">
        <v>0</v>
      </c>
    </row>
    <row r="159" spans="1:12">
      <c r="A159" t="s">
        <v>943</v>
      </c>
      <c r="B159" t="s">
        <v>944</v>
      </c>
      <c r="C159" t="s">
        <v>945</v>
      </c>
      <c r="D159" t="s">
        <v>946</v>
      </c>
      <c r="E159" t="s">
        <v>947</v>
      </c>
      <c r="F159" s="14">
        <v>45000</v>
      </c>
      <c r="G159" s="14">
        <v>52119.5</v>
      </c>
      <c r="H159" s="14">
        <v>0</v>
      </c>
      <c r="I159" t="s">
        <v>948</v>
      </c>
      <c r="J159" s="14">
        <v>45000</v>
      </c>
      <c r="K159" s="14">
        <v>52119.5</v>
      </c>
      <c r="L159" s="14">
        <v>0</v>
      </c>
    </row>
    <row r="160" spans="1:12">
      <c r="A160" t="s">
        <v>949</v>
      </c>
      <c r="B160" t="s">
        <v>950</v>
      </c>
      <c r="C160" t="s">
        <v>951</v>
      </c>
      <c r="D160" t="s">
        <v>952</v>
      </c>
      <c r="E160" t="s">
        <v>953</v>
      </c>
      <c r="F160" s="14">
        <v>500000</v>
      </c>
      <c r="G160" s="14">
        <v>504470.13</v>
      </c>
      <c r="H160" s="14">
        <v>0</v>
      </c>
      <c r="I160" t="s">
        <v>954</v>
      </c>
      <c r="J160" s="14">
        <v>500000</v>
      </c>
      <c r="K160" s="14">
        <v>504470.13</v>
      </c>
      <c r="L160" s="14">
        <v>0</v>
      </c>
    </row>
    <row r="161" spans="1:12">
      <c r="A161" t="s">
        <v>955</v>
      </c>
      <c r="B161" t="s">
        <v>956</v>
      </c>
      <c r="C161" t="s">
        <v>957</v>
      </c>
      <c r="D161" t="s">
        <v>958</v>
      </c>
      <c r="E161" t="s">
        <v>959</v>
      </c>
      <c r="F161" s="14">
        <v>70000</v>
      </c>
      <c r="G161" s="14">
        <v>70204.59</v>
      </c>
      <c r="H161" s="14">
        <v>0</v>
      </c>
      <c r="I161" t="s">
        <v>960</v>
      </c>
      <c r="J161" s="14">
        <v>70000</v>
      </c>
      <c r="K161" s="14">
        <v>70204.59</v>
      </c>
      <c r="L161" s="14">
        <v>0</v>
      </c>
    </row>
    <row r="162" spans="1:12">
      <c r="A162" t="s">
        <v>961</v>
      </c>
      <c r="B162" t="s">
        <v>962</v>
      </c>
      <c r="C162" t="s">
        <v>963</v>
      </c>
      <c r="D162" t="s">
        <v>964</v>
      </c>
      <c r="E162" t="s">
        <v>965</v>
      </c>
      <c r="F162" s="14">
        <v>0</v>
      </c>
      <c r="G162" s="14">
        <v>450</v>
      </c>
      <c r="H162" s="14">
        <v>0</v>
      </c>
      <c r="I162" t="s">
        <v>966</v>
      </c>
      <c r="J162" s="14">
        <v>0</v>
      </c>
      <c r="K162" s="14">
        <v>450</v>
      </c>
      <c r="L162" s="14">
        <v>0</v>
      </c>
    </row>
    <row r="163" spans="1:12">
      <c r="A163" t="s">
        <v>967</v>
      </c>
      <c r="B163" t="s">
        <v>968</v>
      </c>
      <c r="C163" t="s">
        <v>969</v>
      </c>
      <c r="D163" t="s">
        <v>970</v>
      </c>
      <c r="E163" t="s">
        <v>971</v>
      </c>
      <c r="F163" s="14">
        <v>120000</v>
      </c>
      <c r="G163" s="14">
        <v>92747</v>
      </c>
      <c r="H163" s="14">
        <v>0</v>
      </c>
      <c r="I163" t="s">
        <v>972</v>
      </c>
      <c r="J163" s="14">
        <v>120000</v>
      </c>
      <c r="K163" s="14">
        <v>92747</v>
      </c>
      <c r="L163" s="14">
        <v>0</v>
      </c>
    </row>
    <row r="164" spans="1:12">
      <c r="A164" t="s">
        <v>973</v>
      </c>
      <c r="B164" t="s">
        <v>974</v>
      </c>
      <c r="C164" t="s">
        <v>975</v>
      </c>
      <c r="D164" t="s">
        <v>976</v>
      </c>
      <c r="E164" t="s">
        <v>977</v>
      </c>
      <c r="F164" s="14">
        <v>40000</v>
      </c>
      <c r="G164" s="14">
        <v>0</v>
      </c>
      <c r="H164" s="14">
        <v>0</v>
      </c>
      <c r="I164" t="s">
        <v>978</v>
      </c>
      <c r="J164" s="14">
        <v>40000</v>
      </c>
      <c r="K164" s="14">
        <v>0</v>
      </c>
      <c r="L164" s="14">
        <v>0</v>
      </c>
    </row>
    <row r="165" spans="1:12">
      <c r="A165" t="s">
        <v>979</v>
      </c>
      <c r="B165" t="s">
        <v>980</v>
      </c>
      <c r="C165" t="s">
        <v>981</v>
      </c>
      <c r="D165" t="s">
        <v>982</v>
      </c>
      <c r="E165" t="s">
        <v>983</v>
      </c>
      <c r="F165" s="14">
        <v>20000</v>
      </c>
      <c r="G165" s="14">
        <v>9756.5</v>
      </c>
      <c r="H165" s="14">
        <v>0</v>
      </c>
      <c r="I165" t="s">
        <v>984</v>
      </c>
      <c r="J165" s="14">
        <v>20000</v>
      </c>
      <c r="K165" s="14">
        <v>9756.5</v>
      </c>
      <c r="L165" s="14">
        <v>0</v>
      </c>
    </row>
    <row r="166" spans="1:12">
      <c r="A166" t="s">
        <v>985</v>
      </c>
      <c r="B166" t="s">
        <v>986</v>
      </c>
      <c r="C166" t="s">
        <v>987</v>
      </c>
      <c r="D166" t="s">
        <v>988</v>
      </c>
      <c r="E166" t="s">
        <v>989</v>
      </c>
      <c r="F166" s="14">
        <v>0</v>
      </c>
      <c r="G166" s="14">
        <v>362.5</v>
      </c>
      <c r="H166" s="14">
        <v>0</v>
      </c>
      <c r="I166" t="s">
        <v>990</v>
      </c>
      <c r="J166" s="14">
        <v>0</v>
      </c>
      <c r="K166" s="14">
        <v>362.5</v>
      </c>
      <c r="L166" s="14">
        <v>0</v>
      </c>
    </row>
    <row r="167" spans="1:12">
      <c r="A167" t="s">
        <v>991</v>
      </c>
      <c r="B167" t="s">
        <v>992</v>
      </c>
      <c r="C167" t="s">
        <v>993</v>
      </c>
      <c r="D167" t="s">
        <v>994</v>
      </c>
      <c r="E167" t="s">
        <v>995</v>
      </c>
      <c r="F167" s="14">
        <v>100000</v>
      </c>
      <c r="G167" s="14">
        <v>97993.5</v>
      </c>
      <c r="H167" s="14">
        <v>0</v>
      </c>
      <c r="I167" t="s">
        <v>996</v>
      </c>
      <c r="J167" s="14">
        <v>100000</v>
      </c>
      <c r="K167" s="14">
        <v>97993.5</v>
      </c>
      <c r="L167" s="14">
        <v>0</v>
      </c>
    </row>
    <row r="168" spans="1:12">
      <c r="A168" t="s">
        <v>997</v>
      </c>
      <c r="B168" t="s">
        <v>998</v>
      </c>
      <c r="C168" t="s">
        <v>999</v>
      </c>
      <c r="D168" t="s">
        <v>1000</v>
      </c>
      <c r="E168" t="s">
        <v>1001</v>
      </c>
      <c r="F168" s="14">
        <v>20000</v>
      </c>
      <c r="G168" s="14">
        <v>16903.27</v>
      </c>
      <c r="H168" s="14">
        <v>0</v>
      </c>
      <c r="I168" t="s">
        <v>1002</v>
      </c>
      <c r="J168" s="14">
        <v>20000</v>
      </c>
      <c r="K168" s="14">
        <v>16903.27</v>
      </c>
      <c r="L168" s="14">
        <v>0</v>
      </c>
    </row>
    <row r="169" spans="1:12">
      <c r="A169" t="s">
        <v>1003</v>
      </c>
      <c r="B169" t="s">
        <v>1004</v>
      </c>
      <c r="C169" t="s">
        <v>1005</v>
      </c>
      <c r="D169" t="s">
        <v>1006</v>
      </c>
      <c r="E169" t="s">
        <v>1007</v>
      </c>
      <c r="F169" s="14">
        <v>0</v>
      </c>
      <c r="G169" s="14">
        <v>137.27000000000001</v>
      </c>
      <c r="H169" s="14">
        <v>0</v>
      </c>
      <c r="I169" t="s">
        <v>1008</v>
      </c>
      <c r="J169" s="14">
        <v>0</v>
      </c>
      <c r="K169" s="14">
        <v>137.27000000000001</v>
      </c>
      <c r="L169" s="14">
        <v>0</v>
      </c>
    </row>
    <row r="170" spans="1:12">
      <c r="A170" t="s">
        <v>1009</v>
      </c>
      <c r="B170" t="s">
        <v>1010</v>
      </c>
      <c r="C170" t="s">
        <v>1011</v>
      </c>
      <c r="D170" t="s">
        <v>1012</v>
      </c>
      <c r="E170" t="s">
        <v>1013</v>
      </c>
      <c r="F170" s="14">
        <v>60342</v>
      </c>
      <c r="G170" s="14">
        <v>69747.48</v>
      </c>
      <c r="H170" s="14">
        <v>0</v>
      </c>
      <c r="I170" t="s">
        <v>1014</v>
      </c>
      <c r="J170" s="14">
        <v>0</v>
      </c>
      <c r="K170" s="14">
        <v>0</v>
      </c>
      <c r="L170" s="14">
        <v>0</v>
      </c>
    </row>
    <row r="171" spans="1:12">
      <c r="A171" t="s">
        <v>1015</v>
      </c>
      <c r="B171" t="s">
        <v>1016</v>
      </c>
      <c r="C171" t="s">
        <v>1017</v>
      </c>
      <c r="D171" t="s">
        <v>1018</v>
      </c>
      <c r="E171" t="s">
        <v>1019</v>
      </c>
      <c r="F171" s="14">
        <v>0</v>
      </c>
      <c r="G171" s="14">
        <v>0</v>
      </c>
      <c r="H171" s="14">
        <v>0</v>
      </c>
      <c r="I171" t="s">
        <v>1020</v>
      </c>
      <c r="J171" s="14">
        <v>42000</v>
      </c>
      <c r="K171" s="14">
        <v>41748.839999999997</v>
      </c>
      <c r="L171" s="14">
        <v>0</v>
      </c>
    </row>
    <row r="172" spans="1:12">
      <c r="A172" t="s">
        <v>1021</v>
      </c>
      <c r="B172" t="s">
        <v>1022</v>
      </c>
      <c r="C172" t="s">
        <v>1023</v>
      </c>
      <c r="D172" t="s">
        <v>1024</v>
      </c>
      <c r="E172" t="s">
        <v>1025</v>
      </c>
      <c r="F172" s="14">
        <v>0</v>
      </c>
      <c r="G172" s="14">
        <v>0</v>
      </c>
      <c r="H172" s="14">
        <v>0</v>
      </c>
      <c r="I172" t="s">
        <v>1026</v>
      </c>
      <c r="J172" s="14">
        <v>18342</v>
      </c>
      <c r="K172" s="14">
        <v>27998.639999999999</v>
      </c>
      <c r="L172" s="14">
        <v>0</v>
      </c>
    </row>
    <row r="173" spans="1:12">
      <c r="A173" t="s">
        <v>1027</v>
      </c>
      <c r="B173" t="s">
        <v>1028</v>
      </c>
      <c r="C173" t="s">
        <v>1029</v>
      </c>
      <c r="D173" t="s">
        <v>1030</v>
      </c>
      <c r="E173" t="s">
        <v>1031</v>
      </c>
      <c r="F173" s="14">
        <v>19359</v>
      </c>
      <c r="G173" s="14">
        <v>22492.11</v>
      </c>
      <c r="H173" s="14">
        <v>0</v>
      </c>
      <c r="I173" t="s">
        <v>1032</v>
      </c>
      <c r="J173" s="14">
        <v>4000</v>
      </c>
      <c r="K173" s="14">
        <v>3000</v>
      </c>
      <c r="L173" s="14">
        <v>0</v>
      </c>
    </row>
    <row r="174" spans="1:12">
      <c r="A174" t="s">
        <v>1033</v>
      </c>
      <c r="B174" t="s">
        <v>1034</v>
      </c>
      <c r="C174" t="s">
        <v>1035</v>
      </c>
      <c r="D174" t="s">
        <v>1036</v>
      </c>
      <c r="E174" t="s">
        <v>1037</v>
      </c>
      <c r="F174" s="14">
        <v>0</v>
      </c>
      <c r="G174" s="14">
        <v>0</v>
      </c>
      <c r="H174" s="14">
        <v>0</v>
      </c>
      <c r="I174" t="s">
        <v>1038</v>
      </c>
      <c r="J174" s="14">
        <v>15359</v>
      </c>
      <c r="K174" s="14">
        <v>19492.11</v>
      </c>
      <c r="L174" s="14">
        <v>0</v>
      </c>
    </row>
    <row r="175" spans="1:12">
      <c r="A175" t="s">
        <v>1039</v>
      </c>
      <c r="B175" t="s">
        <v>1040</v>
      </c>
      <c r="C175" t="s">
        <v>1041</v>
      </c>
      <c r="D175" t="s">
        <v>1042</v>
      </c>
      <c r="E175" t="s">
        <v>1043</v>
      </c>
      <c r="F175" s="14">
        <v>2403</v>
      </c>
      <c r="G175" s="14">
        <v>2116.54</v>
      </c>
      <c r="H175" s="14">
        <v>0</v>
      </c>
      <c r="I175" t="s">
        <v>1044</v>
      </c>
      <c r="J175" s="14">
        <v>403</v>
      </c>
      <c r="K175" s="14">
        <v>403.86</v>
      </c>
      <c r="L175" s="14">
        <v>0</v>
      </c>
    </row>
    <row r="176" spans="1:12">
      <c r="A176" t="s">
        <v>1045</v>
      </c>
      <c r="B176" t="s">
        <v>1046</v>
      </c>
      <c r="C176" t="s">
        <v>1047</v>
      </c>
      <c r="D176" t="s">
        <v>1048</v>
      </c>
      <c r="E176" t="s">
        <v>1049</v>
      </c>
      <c r="F176" s="14">
        <v>0</v>
      </c>
      <c r="G176" s="14">
        <v>0</v>
      </c>
      <c r="H176" s="14">
        <v>0</v>
      </c>
      <c r="I176" t="s">
        <v>1050</v>
      </c>
      <c r="J176" s="14">
        <v>2000</v>
      </c>
      <c r="K176" s="14">
        <v>1712.68</v>
      </c>
      <c r="L176" s="14">
        <v>0</v>
      </c>
    </row>
    <row r="177" spans="1:12">
      <c r="A177" t="s">
        <v>1051</v>
      </c>
      <c r="B177" t="s">
        <v>1052</v>
      </c>
      <c r="C177" t="s">
        <v>1053</v>
      </c>
      <c r="D177" t="s">
        <v>1054</v>
      </c>
      <c r="E177" t="s">
        <v>1055</v>
      </c>
      <c r="F177" s="14">
        <v>0</v>
      </c>
      <c r="G177" s="14">
        <v>18750</v>
      </c>
      <c r="H177" s="14">
        <v>0</v>
      </c>
      <c r="I177" t="s">
        <v>1056</v>
      </c>
      <c r="J177" s="14">
        <v>0</v>
      </c>
      <c r="K177" s="14">
        <v>18750</v>
      </c>
      <c r="L177" s="14">
        <v>0</v>
      </c>
    </row>
    <row r="178" spans="1:12">
      <c r="A178" t="s">
        <v>1057</v>
      </c>
      <c r="B178" t="s">
        <v>1058</v>
      </c>
      <c r="C178" t="s">
        <v>1059</v>
      </c>
      <c r="D178" t="s">
        <v>1060</v>
      </c>
      <c r="E178" t="s">
        <v>1061</v>
      </c>
      <c r="F178" s="14">
        <v>2548</v>
      </c>
      <c r="G178" s="14">
        <v>2548</v>
      </c>
      <c r="H178" s="14">
        <v>0</v>
      </c>
      <c r="I178" t="s">
        <v>1062</v>
      </c>
      <c r="J178" s="14">
        <v>2548</v>
      </c>
      <c r="K178" s="14">
        <v>2548</v>
      </c>
      <c r="L178" s="14">
        <v>0</v>
      </c>
    </row>
    <row r="179" spans="1:12">
      <c r="A179" t="s">
        <v>1063</v>
      </c>
      <c r="B179" t="s">
        <v>1064</v>
      </c>
      <c r="C179" t="s">
        <v>1065</v>
      </c>
      <c r="D179" t="s">
        <v>1066</v>
      </c>
      <c r="E179" t="s">
        <v>1067</v>
      </c>
      <c r="F179" s="14">
        <v>20476</v>
      </c>
      <c r="G179" s="14">
        <v>23564.49</v>
      </c>
      <c r="H179" s="14">
        <v>0</v>
      </c>
      <c r="I179" t="s">
        <v>1068</v>
      </c>
      <c r="J179" s="14">
        <v>7476</v>
      </c>
      <c r="K179" s="14">
        <v>10686.68</v>
      </c>
      <c r="L179" s="14">
        <v>0</v>
      </c>
    </row>
    <row r="180" spans="1:12">
      <c r="A180" t="s">
        <v>1069</v>
      </c>
      <c r="B180" t="s">
        <v>1070</v>
      </c>
      <c r="C180" t="s">
        <v>1071</v>
      </c>
      <c r="D180" t="s">
        <v>1072</v>
      </c>
      <c r="E180" t="s">
        <v>1073</v>
      </c>
      <c r="F180" s="14">
        <v>0</v>
      </c>
      <c r="G180" s="14">
        <v>0</v>
      </c>
      <c r="H180" s="14">
        <v>0</v>
      </c>
      <c r="I180" t="s">
        <v>1074</v>
      </c>
      <c r="J180" s="14">
        <v>10000</v>
      </c>
      <c r="K180" s="14">
        <v>10000</v>
      </c>
      <c r="L180" s="14">
        <v>0</v>
      </c>
    </row>
    <row r="181" spans="1:12">
      <c r="A181" t="s">
        <v>1075</v>
      </c>
      <c r="B181" t="s">
        <v>1076</v>
      </c>
      <c r="C181" t="s">
        <v>1077</v>
      </c>
      <c r="D181" t="s">
        <v>1078</v>
      </c>
      <c r="E181" t="s">
        <v>1079</v>
      </c>
      <c r="F181" s="14">
        <v>0</v>
      </c>
      <c r="G181" s="14">
        <v>0</v>
      </c>
      <c r="H181" s="14">
        <v>0</v>
      </c>
      <c r="I181" t="s">
        <v>1080</v>
      </c>
      <c r="J181" s="14">
        <v>3000</v>
      </c>
      <c r="K181" s="14">
        <v>2877.81</v>
      </c>
      <c r="L181" s="14">
        <v>0</v>
      </c>
    </row>
    <row r="182" spans="1:12">
      <c r="A182" t="s">
        <v>1081</v>
      </c>
      <c r="B182" t="s">
        <v>1082</v>
      </c>
      <c r="C182" t="s">
        <v>1083</v>
      </c>
      <c r="D182" t="s">
        <v>1084</v>
      </c>
      <c r="E182" t="s">
        <v>1085</v>
      </c>
      <c r="F182" s="14">
        <v>28412</v>
      </c>
      <c r="G182" s="14">
        <v>9412.5</v>
      </c>
      <c r="H182" s="14">
        <v>0</v>
      </c>
      <c r="I182" t="s">
        <v>1086</v>
      </c>
      <c r="J182" s="14">
        <v>9412</v>
      </c>
      <c r="K182" s="14">
        <v>9412.5</v>
      </c>
      <c r="L182" s="14">
        <v>0</v>
      </c>
    </row>
    <row r="183" spans="1:12">
      <c r="A183" t="s">
        <v>1087</v>
      </c>
      <c r="B183" t="s">
        <v>1088</v>
      </c>
      <c r="C183" t="s">
        <v>1089</v>
      </c>
      <c r="D183" t="s">
        <v>1090</v>
      </c>
      <c r="E183" t="s">
        <v>1091</v>
      </c>
      <c r="F183" s="14">
        <v>0</v>
      </c>
      <c r="G183" s="14">
        <v>0</v>
      </c>
      <c r="H183" s="14">
        <v>0</v>
      </c>
      <c r="I183" t="s">
        <v>1092</v>
      </c>
      <c r="J183" s="14">
        <v>19000</v>
      </c>
      <c r="K183" s="14">
        <v>0</v>
      </c>
      <c r="L183" s="14">
        <v>0</v>
      </c>
    </row>
    <row r="184" spans="1:12">
      <c r="A184" t="s">
        <v>1093</v>
      </c>
      <c r="B184" t="s">
        <v>1094</v>
      </c>
      <c r="C184" t="s">
        <v>1095</v>
      </c>
      <c r="D184" t="s">
        <v>1096</v>
      </c>
      <c r="E184" t="s">
        <v>1097</v>
      </c>
      <c r="F184" s="14">
        <v>0</v>
      </c>
      <c r="G184" s="14">
        <v>190</v>
      </c>
      <c r="H184" s="14">
        <v>0</v>
      </c>
      <c r="I184" t="s">
        <v>1098</v>
      </c>
      <c r="J184" s="14">
        <v>0</v>
      </c>
      <c r="K184" s="14">
        <v>190</v>
      </c>
      <c r="L184" s="14">
        <v>0</v>
      </c>
    </row>
    <row r="185" spans="1:12">
      <c r="A185" t="s">
        <v>1099</v>
      </c>
      <c r="B185" t="s">
        <v>1100</v>
      </c>
      <c r="C185" t="s">
        <v>1101</v>
      </c>
      <c r="D185" t="s">
        <v>1102</v>
      </c>
      <c r="E185" t="s">
        <v>1103</v>
      </c>
      <c r="F185" s="14">
        <v>1500</v>
      </c>
      <c r="G185" s="14">
        <v>255</v>
      </c>
      <c r="H185" s="14">
        <v>0</v>
      </c>
      <c r="I185" t="s">
        <v>1104</v>
      </c>
      <c r="J185" s="14">
        <v>1500</v>
      </c>
      <c r="K185" s="14">
        <v>255</v>
      </c>
      <c r="L185" s="14">
        <v>0</v>
      </c>
    </row>
    <row r="186" spans="1:12">
      <c r="A186" t="s">
        <v>1105</v>
      </c>
      <c r="B186" t="s">
        <v>1106</v>
      </c>
      <c r="C186" t="s">
        <v>1107</v>
      </c>
      <c r="D186" t="s">
        <v>1108</v>
      </c>
      <c r="E186" t="s">
        <v>1109</v>
      </c>
      <c r="F186" s="14">
        <v>1000</v>
      </c>
      <c r="G186" s="14">
        <v>347.54</v>
      </c>
      <c r="H186" s="14">
        <v>0</v>
      </c>
      <c r="I186" t="s">
        <v>1110</v>
      </c>
      <c r="J186" s="14">
        <v>1000</v>
      </c>
      <c r="K186" s="14">
        <v>347.54</v>
      </c>
      <c r="L186" s="14">
        <v>0</v>
      </c>
    </row>
    <row r="187" spans="1:12">
      <c r="A187" t="s">
        <v>1111</v>
      </c>
      <c r="B187" t="s">
        <v>1112</v>
      </c>
      <c r="C187" t="s">
        <v>1113</v>
      </c>
      <c r="D187" t="s">
        <v>1114</v>
      </c>
      <c r="E187" t="s">
        <v>1115</v>
      </c>
      <c r="F187" s="14">
        <v>130</v>
      </c>
      <c r="G187" s="14">
        <v>130</v>
      </c>
      <c r="H187" s="14">
        <v>0</v>
      </c>
      <c r="I187" t="s">
        <v>1116</v>
      </c>
      <c r="J187" s="14">
        <v>130</v>
      </c>
      <c r="K187" s="14">
        <v>130</v>
      </c>
      <c r="L187" s="14">
        <v>0</v>
      </c>
    </row>
    <row r="188" spans="1:12">
      <c r="A188" t="s">
        <v>1117</v>
      </c>
      <c r="B188" t="s">
        <v>1118</v>
      </c>
      <c r="C188" t="s">
        <v>1119</v>
      </c>
      <c r="D188" t="s">
        <v>1120</v>
      </c>
      <c r="E188" t="s">
        <v>1121</v>
      </c>
      <c r="F188" s="14">
        <v>0</v>
      </c>
      <c r="G188" s="14">
        <v>4.1500000000000004</v>
      </c>
      <c r="H188" s="14">
        <v>0</v>
      </c>
      <c r="I188" t="s">
        <v>1122</v>
      </c>
      <c r="J188" s="14">
        <v>0</v>
      </c>
      <c r="K188" s="14">
        <v>4.1500000000000004</v>
      </c>
      <c r="L188" s="14">
        <v>0</v>
      </c>
    </row>
    <row r="189" spans="1:12">
      <c r="A189" t="s">
        <v>1123</v>
      </c>
      <c r="B189" t="s">
        <v>1124</v>
      </c>
      <c r="C189" t="s">
        <v>1125</v>
      </c>
      <c r="D189" t="s">
        <v>1126</v>
      </c>
      <c r="E189" t="s">
        <v>1127</v>
      </c>
      <c r="F189" s="14">
        <v>62121</v>
      </c>
      <c r="G189" s="14">
        <v>118316.91</v>
      </c>
      <c r="H189" s="14">
        <v>0</v>
      </c>
      <c r="I189" t="s">
        <v>1128</v>
      </c>
      <c r="J189" s="14">
        <v>37121</v>
      </c>
      <c r="K189" s="14">
        <v>79486.16</v>
      </c>
      <c r="L189" s="14">
        <v>0</v>
      </c>
    </row>
    <row r="190" spans="1:12">
      <c r="A190" t="s">
        <v>1129</v>
      </c>
      <c r="B190" t="s">
        <v>1130</v>
      </c>
      <c r="C190" t="s">
        <v>1131</v>
      </c>
      <c r="D190" t="s">
        <v>1132</v>
      </c>
      <c r="E190" t="s">
        <v>1133</v>
      </c>
      <c r="F190" s="14">
        <v>0</v>
      </c>
      <c r="G190" s="14">
        <v>0</v>
      </c>
      <c r="H190" s="14">
        <v>0</v>
      </c>
      <c r="I190" t="s">
        <v>1134</v>
      </c>
      <c r="J190" s="14">
        <v>25000</v>
      </c>
      <c r="K190" s="14">
        <v>38830.75</v>
      </c>
      <c r="L190" s="14">
        <v>0</v>
      </c>
    </row>
    <row r="191" spans="1:12">
      <c r="A191" t="s">
        <v>1135</v>
      </c>
      <c r="B191" t="s">
        <v>1136</v>
      </c>
      <c r="C191" t="s">
        <v>1137</v>
      </c>
      <c r="D191" t="s">
        <v>1138</v>
      </c>
      <c r="E191" t="s">
        <v>1139</v>
      </c>
      <c r="F191" s="14">
        <v>89209</v>
      </c>
      <c r="G191" s="14">
        <v>0</v>
      </c>
      <c r="H191" s="14">
        <v>0</v>
      </c>
      <c r="I191" t="s">
        <v>1140</v>
      </c>
      <c r="J191" s="14">
        <v>89209</v>
      </c>
      <c r="K191" s="14">
        <v>0</v>
      </c>
      <c r="L191" s="14">
        <v>0</v>
      </c>
    </row>
    <row r="192" spans="1:12">
      <c r="A192" t="s">
        <v>1141</v>
      </c>
      <c r="B192" t="s">
        <v>1142</v>
      </c>
      <c r="C192" t="s">
        <v>1143</v>
      </c>
      <c r="D192" t="s">
        <v>1144</v>
      </c>
      <c r="E192" t="s">
        <v>1145</v>
      </c>
      <c r="F192" s="14">
        <v>1500</v>
      </c>
      <c r="G192" s="14">
        <v>0</v>
      </c>
      <c r="H192" s="14">
        <v>0</v>
      </c>
      <c r="I192" t="s">
        <v>1146</v>
      </c>
      <c r="J192" s="14">
        <v>1500</v>
      </c>
      <c r="K192" s="14">
        <v>0</v>
      </c>
      <c r="L192" s="14">
        <v>0</v>
      </c>
    </row>
    <row r="193" spans="1:12">
      <c r="A193" t="s">
        <v>1147</v>
      </c>
      <c r="B193" t="s">
        <v>1148</v>
      </c>
      <c r="C193" t="s">
        <v>1149</v>
      </c>
      <c r="D193" t="s">
        <v>1150</v>
      </c>
      <c r="E193" t="s">
        <v>1151</v>
      </c>
      <c r="F193" s="14">
        <v>18000</v>
      </c>
      <c r="G193" s="14">
        <v>17954.89</v>
      </c>
      <c r="H193" s="14">
        <v>0</v>
      </c>
      <c r="I193" t="s">
        <v>1152</v>
      </c>
      <c r="J193" s="14">
        <v>18000</v>
      </c>
      <c r="K193" s="14">
        <v>14912.57</v>
      </c>
      <c r="L193" s="14">
        <v>0</v>
      </c>
    </row>
    <row r="194" spans="1:12">
      <c r="A194" t="s">
        <v>1153</v>
      </c>
      <c r="B194" t="s">
        <v>1154</v>
      </c>
      <c r="C194" t="s">
        <v>1155</v>
      </c>
      <c r="D194" t="s">
        <v>1156</v>
      </c>
      <c r="E194" t="s">
        <v>1157</v>
      </c>
      <c r="F194" s="14">
        <v>0</v>
      </c>
      <c r="G194" s="14">
        <v>0</v>
      </c>
      <c r="H194" s="14">
        <v>0</v>
      </c>
      <c r="I194" t="s">
        <v>1158</v>
      </c>
      <c r="J194" s="14">
        <v>0</v>
      </c>
      <c r="K194" s="14">
        <v>3042.32</v>
      </c>
      <c r="L194" s="14">
        <v>0</v>
      </c>
    </row>
    <row r="195" spans="1:12">
      <c r="A195" t="s">
        <v>1159</v>
      </c>
      <c r="B195" t="s">
        <v>1160</v>
      </c>
      <c r="C195" t="s">
        <v>1161</v>
      </c>
      <c r="D195" t="s">
        <v>1162</v>
      </c>
      <c r="E195" t="s">
        <v>1163</v>
      </c>
      <c r="F195" s="14">
        <v>2750</v>
      </c>
      <c r="G195" s="14">
        <v>2783</v>
      </c>
      <c r="H195" s="14">
        <v>0</v>
      </c>
      <c r="I195" t="s">
        <v>1164</v>
      </c>
      <c r="J195" s="14">
        <v>2750</v>
      </c>
      <c r="K195" s="14">
        <v>2783</v>
      </c>
      <c r="L195" s="14">
        <v>0</v>
      </c>
    </row>
    <row r="196" spans="1:12">
      <c r="A196" t="s">
        <v>1165</v>
      </c>
      <c r="B196" t="s">
        <v>1166</v>
      </c>
      <c r="C196" t="s">
        <v>1167</v>
      </c>
      <c r="D196" t="s">
        <v>1168</v>
      </c>
      <c r="E196" t="s">
        <v>1169</v>
      </c>
      <c r="F196" s="14">
        <v>300</v>
      </c>
      <c r="G196" s="14">
        <v>305.26</v>
      </c>
      <c r="H196" s="14">
        <v>0</v>
      </c>
      <c r="I196" t="s">
        <v>1170</v>
      </c>
      <c r="J196" s="14">
        <v>300</v>
      </c>
      <c r="K196" s="14">
        <v>305.26</v>
      </c>
      <c r="L196" s="14">
        <v>0</v>
      </c>
    </row>
    <row r="197" spans="1:12">
      <c r="A197" t="s">
        <v>1171</v>
      </c>
      <c r="B197" t="s">
        <v>1172</v>
      </c>
      <c r="C197" t="s">
        <v>1173</v>
      </c>
      <c r="D197" t="s">
        <v>1174</v>
      </c>
      <c r="E197" t="s">
        <v>1175</v>
      </c>
      <c r="F197" s="14">
        <v>14000</v>
      </c>
      <c r="G197" s="14">
        <v>28312.21</v>
      </c>
      <c r="H197" s="14">
        <v>0</v>
      </c>
      <c r="I197" t="s">
        <v>1176</v>
      </c>
      <c r="J197" s="14">
        <v>3591</v>
      </c>
      <c r="K197" s="14">
        <v>0</v>
      </c>
      <c r="L197" s="14">
        <v>0</v>
      </c>
    </row>
    <row r="198" spans="1:12">
      <c r="A198" t="s">
        <v>1177</v>
      </c>
      <c r="B198" t="s">
        <v>1178</v>
      </c>
      <c r="C198" t="s">
        <v>1179</v>
      </c>
      <c r="D198" t="s">
        <v>1180</v>
      </c>
      <c r="E198" t="s">
        <v>1181</v>
      </c>
      <c r="F198" s="14">
        <v>0</v>
      </c>
      <c r="G198" s="14">
        <v>0</v>
      </c>
      <c r="H198" s="14">
        <v>0</v>
      </c>
      <c r="I198" t="s">
        <v>1182</v>
      </c>
      <c r="J198" s="14">
        <v>10409</v>
      </c>
      <c r="K198" s="14">
        <v>28312.21</v>
      </c>
      <c r="L198" s="14">
        <v>0</v>
      </c>
    </row>
    <row r="199" spans="1:12">
      <c r="A199" t="s">
        <v>1183</v>
      </c>
      <c r="B199" t="s">
        <v>1184</v>
      </c>
      <c r="C199" t="s">
        <v>1185</v>
      </c>
      <c r="D199" t="s">
        <v>1186</v>
      </c>
      <c r="E199" t="s">
        <v>1187</v>
      </c>
      <c r="F199" s="14">
        <v>21000</v>
      </c>
      <c r="G199" s="14">
        <v>21025</v>
      </c>
      <c r="H199" s="14">
        <v>0</v>
      </c>
      <c r="I199" t="s">
        <v>1188</v>
      </c>
      <c r="J199" s="14">
        <v>21000</v>
      </c>
      <c r="K199" s="14">
        <v>0</v>
      </c>
      <c r="L199" s="14">
        <v>0</v>
      </c>
    </row>
    <row r="200" spans="1:12">
      <c r="A200" t="s">
        <v>1189</v>
      </c>
      <c r="B200" t="s">
        <v>1190</v>
      </c>
      <c r="C200" t="s">
        <v>1191</v>
      </c>
      <c r="D200" t="s">
        <v>1192</v>
      </c>
      <c r="E200" t="s">
        <v>1193</v>
      </c>
      <c r="F200" s="14">
        <v>0</v>
      </c>
      <c r="G200" s="14">
        <v>0</v>
      </c>
      <c r="H200" s="14">
        <v>0</v>
      </c>
      <c r="I200" t="s">
        <v>1194</v>
      </c>
      <c r="J200" s="14">
        <v>0</v>
      </c>
      <c r="K200" s="14">
        <v>21025</v>
      </c>
      <c r="L200" s="14">
        <v>0</v>
      </c>
    </row>
    <row r="201" spans="1:12">
      <c r="A201" t="s">
        <v>1195</v>
      </c>
      <c r="B201" t="s">
        <v>1196</v>
      </c>
      <c r="C201" t="s">
        <v>1197</v>
      </c>
      <c r="D201" t="s">
        <v>1198</v>
      </c>
      <c r="E201" t="s">
        <v>1199</v>
      </c>
      <c r="F201" s="14">
        <v>0</v>
      </c>
      <c r="G201" s="14">
        <v>10900</v>
      </c>
      <c r="H201" s="14">
        <v>0</v>
      </c>
      <c r="I201" t="s">
        <v>1200</v>
      </c>
      <c r="J201" s="14">
        <v>0</v>
      </c>
      <c r="K201" s="14">
        <v>10900</v>
      </c>
      <c r="L201" s="14">
        <v>0</v>
      </c>
    </row>
    <row r="202" spans="1:12">
      <c r="A202" t="s">
        <v>1201</v>
      </c>
      <c r="B202" t="s">
        <v>1202</v>
      </c>
      <c r="C202" t="s">
        <v>1203</v>
      </c>
      <c r="D202" t="s">
        <v>1204</v>
      </c>
      <c r="E202" t="s">
        <v>1205</v>
      </c>
      <c r="F202" s="14">
        <v>0</v>
      </c>
      <c r="G202" s="14">
        <v>785.81</v>
      </c>
      <c r="H202" s="14">
        <v>0</v>
      </c>
      <c r="I202" t="s">
        <v>1206</v>
      </c>
      <c r="J202" s="14">
        <v>0</v>
      </c>
      <c r="K202" s="14">
        <v>785.81</v>
      </c>
      <c r="L202" s="14">
        <v>0</v>
      </c>
    </row>
    <row r="203" spans="1:12">
      <c r="A203" t="s">
        <v>1207</v>
      </c>
      <c r="B203" t="s">
        <v>1208</v>
      </c>
      <c r="C203" t="s">
        <v>1209</v>
      </c>
      <c r="D203" t="s">
        <v>1210</v>
      </c>
      <c r="E203" t="s">
        <v>1211</v>
      </c>
      <c r="F203" s="14">
        <v>0</v>
      </c>
      <c r="G203" s="14">
        <v>13999.11</v>
      </c>
      <c r="H203" s="14">
        <v>0</v>
      </c>
      <c r="I203" t="s">
        <v>1212</v>
      </c>
      <c r="J203" s="14">
        <v>0</v>
      </c>
      <c r="K203" s="14">
        <v>13999.11</v>
      </c>
      <c r="L203" s="14">
        <v>0</v>
      </c>
    </row>
    <row r="204" spans="1:12">
      <c r="A204" t="s">
        <v>1213</v>
      </c>
      <c r="B204" t="s">
        <v>1214</v>
      </c>
      <c r="C204" t="s">
        <v>1215</v>
      </c>
      <c r="D204" t="s">
        <v>1216</v>
      </c>
      <c r="E204" t="s">
        <v>1217</v>
      </c>
      <c r="F204" s="14">
        <v>0</v>
      </c>
      <c r="G204" s="14">
        <v>127746.4</v>
      </c>
      <c r="H204" s="14">
        <v>0</v>
      </c>
      <c r="I204" t="s">
        <v>1218</v>
      </c>
      <c r="J204" s="14">
        <v>0</v>
      </c>
      <c r="K204" s="14">
        <v>127746.4</v>
      </c>
      <c r="L204" s="14">
        <v>0</v>
      </c>
    </row>
    <row r="205" spans="1:12">
      <c r="A205" t="s">
        <v>1219</v>
      </c>
      <c r="B205" t="s">
        <v>1220</v>
      </c>
      <c r="C205" t="s">
        <v>1221</v>
      </c>
      <c r="D205" t="s">
        <v>1222</v>
      </c>
      <c r="E205" t="s">
        <v>1223</v>
      </c>
      <c r="F205" s="14">
        <v>0</v>
      </c>
      <c r="G205" s="14">
        <v>5.39</v>
      </c>
      <c r="H205" s="14">
        <v>0</v>
      </c>
      <c r="I205" t="s">
        <v>1224</v>
      </c>
      <c r="J205" s="14">
        <v>0</v>
      </c>
      <c r="K205" s="14">
        <v>5.39</v>
      </c>
      <c r="L205" s="14">
        <v>0</v>
      </c>
    </row>
    <row r="206" spans="1:12">
      <c r="A206" t="s">
        <v>1225</v>
      </c>
      <c r="B206" t="s">
        <v>1226</v>
      </c>
      <c r="C206" t="s">
        <v>1227</v>
      </c>
      <c r="D206" t="s">
        <v>1228</v>
      </c>
      <c r="E206" t="s">
        <v>1229</v>
      </c>
      <c r="F206" s="14">
        <v>0</v>
      </c>
      <c r="G206" s="14">
        <v>50000</v>
      </c>
      <c r="H206" s="14">
        <v>0</v>
      </c>
      <c r="I206" t="s">
        <v>1230</v>
      </c>
      <c r="J206" s="14">
        <v>0</v>
      </c>
      <c r="K206" s="14">
        <v>50000</v>
      </c>
      <c r="L206" s="14">
        <v>0</v>
      </c>
    </row>
    <row r="207" spans="1:12">
      <c r="A207" t="s">
        <v>1231</v>
      </c>
      <c r="B207" t="s">
        <v>1232</v>
      </c>
      <c r="C207" t="s">
        <v>1233</v>
      </c>
      <c r="D207" t="s">
        <v>1234</v>
      </c>
      <c r="E207" t="s">
        <v>1235</v>
      </c>
      <c r="F207" s="14">
        <v>6500</v>
      </c>
      <c r="G207" s="14">
        <v>0</v>
      </c>
      <c r="H207" s="14">
        <v>0</v>
      </c>
      <c r="I207" t="s">
        <v>1236</v>
      </c>
      <c r="J207" s="14">
        <v>6500</v>
      </c>
      <c r="K207" s="14">
        <v>0</v>
      </c>
      <c r="L207" s="14">
        <v>0</v>
      </c>
    </row>
    <row r="208" spans="1:12">
      <c r="A208" t="s">
        <v>1237</v>
      </c>
      <c r="B208" t="s">
        <v>1238</v>
      </c>
      <c r="C208" t="s">
        <v>1239</v>
      </c>
      <c r="D208" t="s">
        <v>1240</v>
      </c>
      <c r="E208" t="s">
        <v>1241</v>
      </c>
      <c r="F208" s="14">
        <v>1000</v>
      </c>
      <c r="G208" s="14">
        <v>0</v>
      </c>
      <c r="H208" s="14">
        <v>0</v>
      </c>
      <c r="I208" t="s">
        <v>1242</v>
      </c>
      <c r="J208" s="14">
        <v>1000</v>
      </c>
      <c r="K208" s="14">
        <v>0</v>
      </c>
      <c r="L208" s="14">
        <v>0</v>
      </c>
    </row>
    <row r="209" spans="1:12">
      <c r="A209" t="s">
        <v>1243</v>
      </c>
      <c r="B209" t="s">
        <v>1244</v>
      </c>
      <c r="C209" t="s">
        <v>1245</v>
      </c>
      <c r="D209" t="s">
        <v>1246</v>
      </c>
      <c r="E209" t="s">
        <v>1247</v>
      </c>
      <c r="F209" s="14">
        <v>17500</v>
      </c>
      <c r="G209" s="14">
        <v>15683.73</v>
      </c>
      <c r="H209" s="14">
        <v>0</v>
      </c>
      <c r="I209" t="s">
        <v>1248</v>
      </c>
      <c r="J209" s="14">
        <v>17500</v>
      </c>
      <c r="K209" s="14">
        <v>15683.73</v>
      </c>
      <c r="L209" s="14">
        <v>0</v>
      </c>
    </row>
    <row r="210" spans="1:12">
      <c r="A210" t="s">
        <v>1249</v>
      </c>
      <c r="B210" t="s">
        <v>1250</v>
      </c>
      <c r="C210" t="s">
        <v>1251</v>
      </c>
      <c r="D210" t="s">
        <v>1252</v>
      </c>
      <c r="E210" t="s">
        <v>1253</v>
      </c>
      <c r="F210" s="14">
        <v>11000</v>
      </c>
      <c r="G210" s="14">
        <v>5425.88</v>
      </c>
      <c r="H210" s="14">
        <v>0</v>
      </c>
      <c r="I210" t="s">
        <v>1254</v>
      </c>
      <c r="J210" s="14">
        <v>11000</v>
      </c>
      <c r="K210" s="14">
        <v>5425.88</v>
      </c>
      <c r="L210" s="14">
        <v>0</v>
      </c>
    </row>
    <row r="212" spans="1:12">
      <c r="A212" s="6"/>
      <c r="C212" s="6"/>
    </row>
    <row r="223" spans="1:12">
      <c r="D223" s="1"/>
    </row>
  </sheetData>
  <mergeCells count="1">
    <mergeCell ref="A1:L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50"/>
  <sheetViews>
    <sheetView workbookViewId="0">
      <selection activeCell="A2" sqref="A2:C49"/>
    </sheetView>
  </sheetViews>
  <sheetFormatPr defaultRowHeight="15"/>
  <cols>
    <col min="1" max="1" width="66.42578125" customWidth="1"/>
    <col min="2" max="2" width="24.7109375" customWidth="1"/>
    <col min="3" max="3" width="23.28515625" customWidth="1"/>
  </cols>
  <sheetData>
    <row r="2" spans="1:3" ht="36" customHeight="1">
      <c r="B2" s="17" t="s">
        <v>1258</v>
      </c>
      <c r="C2" s="17" t="s">
        <v>1259</v>
      </c>
    </row>
    <row r="3" spans="1:3" ht="36" hidden="1" customHeight="1">
      <c r="B3" s="15" t="s">
        <v>1258</v>
      </c>
    </row>
    <row r="4" spans="1:3" hidden="1">
      <c r="A4" s="15" t="s">
        <v>1255</v>
      </c>
      <c r="B4" t="s">
        <v>1260</v>
      </c>
      <c r="C4" t="s">
        <v>1257</v>
      </c>
    </row>
    <row r="5" spans="1:3">
      <c r="A5" s="5" t="s">
        <v>17</v>
      </c>
      <c r="B5" s="11">
        <v>21077500</v>
      </c>
      <c r="C5" s="11">
        <v>21222102.850000001</v>
      </c>
    </row>
    <row r="6" spans="1:3">
      <c r="A6" s="5" t="s">
        <v>35</v>
      </c>
      <c r="B6" s="11">
        <v>521710</v>
      </c>
      <c r="C6" s="11">
        <v>452144.63</v>
      </c>
    </row>
    <row r="7" spans="1:3">
      <c r="A7" s="5" t="s">
        <v>41</v>
      </c>
      <c r="B7" s="11">
        <v>3250350</v>
      </c>
      <c r="C7" s="11">
        <v>3290338.92</v>
      </c>
    </row>
    <row r="8" spans="1:3">
      <c r="A8" s="5" t="s">
        <v>59</v>
      </c>
      <c r="B8" s="11">
        <v>362000</v>
      </c>
      <c r="C8" s="11">
        <v>360737.54999999993</v>
      </c>
    </row>
    <row r="9" spans="1:3">
      <c r="A9" s="5" t="s">
        <v>77</v>
      </c>
      <c r="B9" s="11">
        <v>731542</v>
      </c>
      <c r="C9" s="11">
        <v>679519.42</v>
      </c>
    </row>
    <row r="10" spans="1:3">
      <c r="A10" s="5" t="s">
        <v>89</v>
      </c>
      <c r="B10" s="11">
        <v>337353</v>
      </c>
      <c r="C10" s="11">
        <v>335331.64999999997</v>
      </c>
    </row>
    <row r="11" spans="1:3">
      <c r="A11" s="5" t="s">
        <v>95</v>
      </c>
      <c r="B11" s="11">
        <v>172259</v>
      </c>
      <c r="C11" s="11">
        <v>183649.08000000002</v>
      </c>
    </row>
    <row r="12" spans="1:3">
      <c r="A12" s="5" t="s">
        <v>101</v>
      </c>
      <c r="B12" s="11">
        <v>404903</v>
      </c>
      <c r="C12" s="11">
        <v>364764.45</v>
      </c>
    </row>
    <row r="13" spans="1:3">
      <c r="A13" s="5" t="s">
        <v>359</v>
      </c>
      <c r="B13" s="11">
        <v>2000</v>
      </c>
      <c r="C13" s="11">
        <v>1699.08</v>
      </c>
    </row>
    <row r="14" spans="1:3">
      <c r="A14" s="5" t="s">
        <v>365</v>
      </c>
      <c r="B14" s="11">
        <v>409509</v>
      </c>
      <c r="C14" s="11">
        <v>412017.21</v>
      </c>
    </row>
    <row r="15" spans="1:3">
      <c r="A15" s="5" t="s">
        <v>383</v>
      </c>
      <c r="B15" s="11">
        <v>58000</v>
      </c>
      <c r="C15" s="11">
        <v>73597.91</v>
      </c>
    </row>
    <row r="16" spans="1:3">
      <c r="A16" s="5" t="s">
        <v>395</v>
      </c>
      <c r="B16" s="11">
        <v>26000</v>
      </c>
      <c r="C16" s="11">
        <v>23893.040000000001</v>
      </c>
    </row>
    <row r="17" spans="1:3">
      <c r="A17" s="5" t="s">
        <v>113</v>
      </c>
      <c r="B17" s="11">
        <v>131000</v>
      </c>
      <c r="C17" s="11">
        <v>96353.81</v>
      </c>
    </row>
    <row r="18" spans="1:3">
      <c r="A18" s="5" t="s">
        <v>419</v>
      </c>
      <c r="B18" s="11">
        <v>775000</v>
      </c>
      <c r="C18" s="11">
        <v>712895.01</v>
      </c>
    </row>
    <row r="19" spans="1:3">
      <c r="A19" s="5" t="s">
        <v>437</v>
      </c>
      <c r="B19" s="11">
        <v>111000</v>
      </c>
      <c r="C19" s="11">
        <v>108332.65999999999</v>
      </c>
    </row>
    <row r="20" spans="1:3">
      <c r="A20" s="5" t="s">
        <v>449</v>
      </c>
      <c r="B20" s="11">
        <v>217041</v>
      </c>
      <c r="C20" s="11">
        <v>221039.05000000002</v>
      </c>
    </row>
    <row r="21" spans="1:3">
      <c r="A21" s="5" t="s">
        <v>119</v>
      </c>
      <c r="B21" s="11">
        <v>310000</v>
      </c>
      <c r="C21" s="11">
        <v>393003.06999999995</v>
      </c>
    </row>
    <row r="22" spans="1:3">
      <c r="A22" s="5" t="s">
        <v>215</v>
      </c>
      <c r="B22" s="11">
        <v>25770</v>
      </c>
      <c r="C22" s="11">
        <v>17485</v>
      </c>
    </row>
    <row r="23" spans="1:3">
      <c r="A23" s="5" t="s">
        <v>125</v>
      </c>
      <c r="B23" s="11">
        <v>3177076</v>
      </c>
      <c r="C23" s="11">
        <v>3156386.1999999997</v>
      </c>
    </row>
    <row r="24" spans="1:3">
      <c r="A24" s="5" t="s">
        <v>509</v>
      </c>
      <c r="B24" s="11">
        <v>90000</v>
      </c>
      <c r="C24" s="11">
        <v>110814.65</v>
      </c>
    </row>
    <row r="25" spans="1:3">
      <c r="A25" s="5" t="s">
        <v>137</v>
      </c>
      <c r="B25" s="11">
        <v>226412</v>
      </c>
      <c r="C25" s="11">
        <v>189571.05</v>
      </c>
    </row>
    <row r="26" spans="1:3">
      <c r="A26" s="5" t="s">
        <v>539</v>
      </c>
      <c r="B26" s="11">
        <v>17848</v>
      </c>
      <c r="C26" s="11">
        <v>44823.56</v>
      </c>
    </row>
    <row r="27" spans="1:3">
      <c r="A27" s="5" t="s">
        <v>551</v>
      </c>
      <c r="B27" s="11">
        <v>120500</v>
      </c>
      <c r="C27" s="11">
        <v>112413.27</v>
      </c>
    </row>
    <row r="28" spans="1:3">
      <c r="A28" s="5" t="s">
        <v>143</v>
      </c>
      <c r="B28" s="11">
        <v>285000</v>
      </c>
      <c r="C28" s="11">
        <v>292419.58999999997</v>
      </c>
    </row>
    <row r="29" spans="1:3">
      <c r="A29" s="5" t="s">
        <v>587</v>
      </c>
      <c r="B29" s="11">
        <v>59000</v>
      </c>
      <c r="C29" s="11">
        <v>83285.649999999994</v>
      </c>
    </row>
    <row r="30" spans="1:3">
      <c r="A30" s="5" t="s">
        <v>155</v>
      </c>
      <c r="B30" s="11">
        <v>53540</v>
      </c>
      <c r="C30" s="11">
        <v>47131.4</v>
      </c>
    </row>
    <row r="31" spans="1:3">
      <c r="A31" s="5" t="s">
        <v>623</v>
      </c>
      <c r="B31" s="11">
        <v>388000</v>
      </c>
      <c r="C31" s="11">
        <v>254366.93</v>
      </c>
    </row>
    <row r="32" spans="1:3">
      <c r="A32" s="5" t="s">
        <v>641</v>
      </c>
      <c r="B32" s="11">
        <v>48680</v>
      </c>
      <c r="C32" s="11">
        <v>41163.600000000006</v>
      </c>
    </row>
    <row r="33" spans="1:3">
      <c r="A33" s="5" t="s">
        <v>167</v>
      </c>
      <c r="B33" s="11">
        <v>12000</v>
      </c>
      <c r="C33" s="11">
        <v>16805.650000000001</v>
      </c>
    </row>
    <row r="34" spans="1:3">
      <c r="A34" s="5" t="s">
        <v>671</v>
      </c>
      <c r="B34" s="11">
        <v>0</v>
      </c>
      <c r="C34" s="11">
        <v>111</v>
      </c>
    </row>
    <row r="35" spans="1:3">
      <c r="A35" s="5" t="s">
        <v>677</v>
      </c>
      <c r="B35" s="11">
        <v>0</v>
      </c>
      <c r="C35" s="11">
        <v>299960</v>
      </c>
    </row>
    <row r="36" spans="1:3">
      <c r="A36" s="5" t="s">
        <v>173</v>
      </c>
      <c r="B36" s="11">
        <v>11400</v>
      </c>
      <c r="C36" s="11">
        <v>11400</v>
      </c>
    </row>
    <row r="37" spans="1:3">
      <c r="A37" s="5" t="s">
        <v>689</v>
      </c>
      <c r="B37" s="11">
        <v>30000</v>
      </c>
      <c r="C37" s="11">
        <v>35661.25</v>
      </c>
    </row>
    <row r="38" spans="1:3">
      <c r="A38" s="5" t="s">
        <v>695</v>
      </c>
      <c r="B38" s="11">
        <v>53000</v>
      </c>
      <c r="C38" s="11">
        <v>105300</v>
      </c>
    </row>
    <row r="39" spans="1:3">
      <c r="A39" s="5" t="s">
        <v>719</v>
      </c>
      <c r="B39" s="11">
        <v>0</v>
      </c>
      <c r="C39" s="11">
        <v>125.66</v>
      </c>
    </row>
    <row r="40" spans="1:3">
      <c r="A40" s="5" t="s">
        <v>725</v>
      </c>
      <c r="B40" s="11">
        <v>235000</v>
      </c>
      <c r="C40" s="11">
        <v>225911.86</v>
      </c>
    </row>
    <row r="41" spans="1:3">
      <c r="A41" s="5" t="s">
        <v>179</v>
      </c>
      <c r="B41" s="11">
        <v>709121</v>
      </c>
      <c r="C41" s="11">
        <v>756681.77</v>
      </c>
    </row>
    <row r="42" spans="1:3">
      <c r="A42" s="5" t="s">
        <v>767</v>
      </c>
      <c r="B42" s="11">
        <v>25000</v>
      </c>
      <c r="C42" s="11">
        <v>21295.89</v>
      </c>
    </row>
    <row r="43" spans="1:3">
      <c r="A43" s="5" t="s">
        <v>779</v>
      </c>
      <c r="B43" s="11">
        <v>38000</v>
      </c>
      <c r="C43" s="11">
        <v>30927.32</v>
      </c>
    </row>
    <row r="44" spans="1:3">
      <c r="A44" s="5" t="s">
        <v>791</v>
      </c>
      <c r="B44" s="11">
        <v>300000</v>
      </c>
      <c r="C44" s="11">
        <v>379950.03</v>
      </c>
    </row>
    <row r="45" spans="1:3">
      <c r="A45" s="5" t="s">
        <v>803</v>
      </c>
      <c r="B45" s="11">
        <v>60000</v>
      </c>
      <c r="C45" s="11">
        <v>53413.38</v>
      </c>
    </row>
    <row r="46" spans="1:3">
      <c r="A46" s="5" t="s">
        <v>809</v>
      </c>
      <c r="B46" s="11">
        <v>222209</v>
      </c>
      <c r="C46" s="11">
        <v>0</v>
      </c>
    </row>
    <row r="47" spans="1:3">
      <c r="A47" s="5" t="s">
        <v>821</v>
      </c>
      <c r="B47" s="11">
        <v>18000</v>
      </c>
      <c r="C47" s="11">
        <v>17525</v>
      </c>
    </row>
    <row r="48" spans="1:3">
      <c r="A48" s="5" t="s">
        <v>827</v>
      </c>
      <c r="B48" s="11">
        <v>50400</v>
      </c>
      <c r="C48" s="11">
        <v>56426.729999999996</v>
      </c>
    </row>
    <row r="49" spans="1:3">
      <c r="A49" s="5" t="s">
        <v>851</v>
      </c>
      <c r="B49" s="11">
        <v>0</v>
      </c>
      <c r="C49" s="11">
        <v>15000</v>
      </c>
    </row>
    <row r="50" spans="1:3">
      <c r="A50" s="5" t="s">
        <v>1256</v>
      </c>
      <c r="B50" s="11">
        <v>35153123</v>
      </c>
      <c r="C50" s="11">
        <v>35307775.829999991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26"/>
  <sheetViews>
    <sheetView workbookViewId="0">
      <selection activeCell="J16" sqref="J16"/>
    </sheetView>
  </sheetViews>
  <sheetFormatPr defaultColWidth="11.42578125" defaultRowHeight="15"/>
  <cols>
    <col min="1" max="1" width="51.28515625" style="33" customWidth="1"/>
    <col min="2" max="2" width="15.140625" style="33" bestFit="1" customWidth="1"/>
    <col min="3" max="3" width="17.28515625" style="33" hidden="1" customWidth="1"/>
    <col min="4" max="4" width="15.28515625" style="33" customWidth="1"/>
    <col min="5" max="16384" width="11.42578125" style="33"/>
  </cols>
  <sheetData>
    <row r="3" spans="1:6" ht="15.75">
      <c r="A3" s="59" t="s">
        <v>1408</v>
      </c>
    </row>
    <row r="4" spans="1:6">
      <c r="A4" s="34"/>
    </row>
    <row r="5" spans="1:6" ht="28.9" customHeight="1">
      <c r="A5" s="122" t="s">
        <v>1419</v>
      </c>
      <c r="B5" s="122"/>
      <c r="C5" s="122"/>
      <c r="D5" s="122"/>
      <c r="E5" s="122"/>
    </row>
    <row r="6" spans="1:6" ht="21" customHeight="1">
      <c r="A6" s="122"/>
      <c r="B6" s="122"/>
      <c r="C6" s="122"/>
      <c r="D6" s="122"/>
      <c r="E6" s="122"/>
    </row>
    <row r="7" spans="1:6" ht="33" customHeight="1">
      <c r="A7" s="123" t="s">
        <v>1481</v>
      </c>
      <c r="B7" s="123"/>
      <c r="C7" s="123"/>
      <c r="D7" s="123"/>
      <c r="E7" s="123"/>
    </row>
    <row r="8" spans="1:6" ht="19.149999999999999" customHeight="1">
      <c r="A8" s="122" t="s">
        <v>1424</v>
      </c>
      <c r="B8" s="122"/>
      <c r="C8" s="122"/>
      <c r="D8" s="122"/>
    </row>
    <row r="9" spans="1:6" ht="19.5" customHeight="1">
      <c r="A9" s="35"/>
    </row>
    <row r="10" spans="1:6" ht="45">
      <c r="A10" s="107"/>
      <c r="B10" s="36" t="s">
        <v>1449</v>
      </c>
      <c r="C10" s="37" t="s">
        <v>1409</v>
      </c>
      <c r="D10" s="37" t="s">
        <v>1418</v>
      </c>
      <c r="E10" s="37" t="s">
        <v>1472</v>
      </c>
    </row>
    <row r="11" spans="1:6" ht="14.25" customHeight="1">
      <c r="A11" s="92">
        <v>1</v>
      </c>
      <c r="B11" s="36">
        <v>2</v>
      </c>
      <c r="C11" s="36"/>
      <c r="D11" s="36">
        <v>3</v>
      </c>
      <c r="E11" s="36">
        <v>4</v>
      </c>
    </row>
    <row r="12" spans="1:6" ht="19.899999999999999" customHeight="1">
      <c r="A12" s="38" t="s">
        <v>1410</v>
      </c>
      <c r="B12" s="39">
        <f>'Opći dio prihodi'!C42</f>
        <v>35153123</v>
      </c>
      <c r="C12" s="39">
        <f>'Opći dio prihodi'!D42</f>
        <v>35384411.089999996</v>
      </c>
      <c r="D12" s="39">
        <f>'Opći dio prihodi'!D42</f>
        <v>35384411.089999996</v>
      </c>
      <c r="E12" s="91">
        <f>D12/B12*100</f>
        <v>100.65794464406477</v>
      </c>
    </row>
    <row r="13" spans="1:6" ht="19.899999999999999" customHeight="1">
      <c r="A13" s="38" t="s">
        <v>1411</v>
      </c>
      <c r="B13" s="40">
        <f>'Opći dio prihodi'!C4</f>
        <v>35145123</v>
      </c>
      <c r="C13" s="40">
        <f>'Opći dio prihodi'!D4</f>
        <v>35378456.439999998</v>
      </c>
      <c r="D13" s="40">
        <f>'Opći dio prihodi'!D4</f>
        <v>35378456.439999998</v>
      </c>
      <c r="E13" s="91">
        <f t="shared" ref="E13:E17" si="0">D13/B13*100</f>
        <v>100.66391413682064</v>
      </c>
    </row>
    <row r="14" spans="1:6" ht="19.899999999999999" customHeight="1">
      <c r="A14" s="41" t="s">
        <v>1480</v>
      </c>
      <c r="B14" s="40">
        <f>'Opći dio prihodi'!C38</f>
        <v>8000</v>
      </c>
      <c r="C14" s="40">
        <f>'[1]PLAN PRIHODA'!N28</f>
        <v>0</v>
      </c>
      <c r="D14" s="40">
        <f>'Opći dio prihodi'!D38</f>
        <v>5954.65</v>
      </c>
      <c r="E14" s="91">
        <f t="shared" si="0"/>
        <v>74.433125000000004</v>
      </c>
      <c r="F14" s="42"/>
    </row>
    <row r="15" spans="1:6" ht="19.899999999999999" customHeight="1">
      <c r="A15" s="43" t="s">
        <v>1412</v>
      </c>
      <c r="B15" s="40">
        <f>'Opći dio rashodi'!C76</f>
        <v>35153123</v>
      </c>
      <c r="C15" s="40" t="e">
        <f>SUM(C16:C17)</f>
        <v>#REF!</v>
      </c>
      <c r="D15" s="40">
        <f>'Opći dio rashodi'!D76</f>
        <v>35307775.829999991</v>
      </c>
      <c r="E15" s="91">
        <f t="shared" si="0"/>
        <v>100.43994051396228</v>
      </c>
    </row>
    <row r="16" spans="1:6" ht="19.899999999999999" customHeight="1">
      <c r="A16" s="44" t="s">
        <v>1413</v>
      </c>
      <c r="B16" s="39">
        <f>'Opći dio rashodi'!C4</f>
        <v>33495393</v>
      </c>
      <c r="C16" s="45" t="e">
        <f>'[1]PLAN RASHODA I IZDATAKA EK.'!N11</f>
        <v>#REF!</v>
      </c>
      <c r="D16" s="45">
        <f>'Opći dio rashodi'!D4</f>
        <v>33750643.849999994</v>
      </c>
      <c r="E16" s="91">
        <f t="shared" si="0"/>
        <v>100.76204763443137</v>
      </c>
    </row>
    <row r="17" spans="1:5" ht="19.899999999999999" customHeight="1">
      <c r="A17" s="41" t="s">
        <v>1414</v>
      </c>
      <c r="B17" s="39">
        <f>'Opći dio rashodi'!C58</f>
        <v>1657730</v>
      </c>
      <c r="C17" s="45">
        <f>'[1]PLAN RASHODA I IZDATAKA EK.'!N30</f>
        <v>-1097868</v>
      </c>
      <c r="D17" s="45">
        <f>'Opći dio rashodi'!D58</f>
        <v>1557131.98</v>
      </c>
      <c r="E17" s="91">
        <f t="shared" si="0"/>
        <v>93.931579931593205</v>
      </c>
    </row>
    <row r="18" spans="1:5" ht="19.899999999999999" customHeight="1">
      <c r="A18" s="44" t="s">
        <v>1415</v>
      </c>
      <c r="B18" s="39">
        <f>B12-B15</f>
        <v>0</v>
      </c>
      <c r="C18" s="39" t="e">
        <f>C12-C15</f>
        <v>#REF!</v>
      </c>
      <c r="D18" s="39">
        <f>D12-D15</f>
        <v>76635.260000005364</v>
      </c>
      <c r="E18" s="91"/>
    </row>
    <row r="19" spans="1:5" ht="19.899999999999999" customHeight="1">
      <c r="A19" s="126"/>
      <c r="B19" s="126"/>
      <c r="C19" s="126"/>
      <c r="D19" s="126"/>
    </row>
    <row r="20" spans="1:5" ht="18" customHeight="1">
      <c r="A20" s="46"/>
    </row>
    <row r="21" spans="1:5" ht="18" customHeight="1">
      <c r="A21" s="47"/>
    </row>
    <row r="22" spans="1:5" s="50" customFormat="1" ht="18" customHeight="1">
      <c r="A22" s="48"/>
      <c r="B22" s="127" t="s">
        <v>1416</v>
      </c>
      <c r="C22" s="127"/>
      <c r="D22" s="127"/>
      <c r="E22" s="49"/>
    </row>
    <row r="23" spans="1:5" s="50" customFormat="1" ht="18" customHeight="1">
      <c r="A23" s="51"/>
      <c r="B23" s="52"/>
      <c r="C23" s="53"/>
      <c r="D23" s="49"/>
      <c r="E23" s="49"/>
    </row>
    <row r="24" spans="1:5" s="50" customFormat="1" ht="18" customHeight="1">
      <c r="A24" s="54" t="s">
        <v>1420</v>
      </c>
      <c r="B24" s="124" t="s">
        <v>1417</v>
      </c>
      <c r="C24" s="125"/>
      <c r="D24" s="125"/>
      <c r="E24" s="55"/>
    </row>
    <row r="25" spans="1:5" s="50" customFormat="1">
      <c r="A25" s="56"/>
      <c r="B25" s="55"/>
      <c r="C25" s="57"/>
      <c r="D25" s="49"/>
      <c r="E25" s="49"/>
    </row>
    <row r="26" spans="1:5" s="50" customFormat="1">
      <c r="A26" s="55"/>
      <c r="B26" s="58"/>
      <c r="C26" s="57"/>
      <c r="D26" s="49"/>
      <c r="E26" s="49"/>
    </row>
  </sheetData>
  <mergeCells count="7">
    <mergeCell ref="A6:E6"/>
    <mergeCell ref="A7:E7"/>
    <mergeCell ref="A5:E5"/>
    <mergeCell ref="B24:D24"/>
    <mergeCell ref="A8:D8"/>
    <mergeCell ref="A19:D19"/>
    <mergeCell ref="B22:D22"/>
  </mergeCells>
  <pageMargins left="0.70866141732283472" right="0.70866141732283472" top="0.74803149606299213" bottom="0.74803149606299213" header="0.31496062992125984" footer="0.31496062992125984"/>
  <pageSetup paperSize="9" scale="90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42"/>
  <sheetViews>
    <sheetView workbookViewId="0">
      <selection activeCell="B29" sqref="B29"/>
    </sheetView>
  </sheetViews>
  <sheetFormatPr defaultRowHeight="15"/>
  <cols>
    <col min="1" max="1" width="6.5703125" customWidth="1"/>
    <col min="2" max="2" width="49" customWidth="1"/>
    <col min="3" max="3" width="23.140625" customWidth="1"/>
    <col min="4" max="4" width="19.85546875" customWidth="1"/>
  </cols>
  <sheetData>
    <row r="2" spans="1:5">
      <c r="A2" s="121" t="s">
        <v>1458</v>
      </c>
      <c r="B2" s="121"/>
      <c r="C2" s="121"/>
      <c r="D2" s="121"/>
    </row>
    <row r="3" spans="1:5" ht="45">
      <c r="A3" s="109" t="s">
        <v>1364</v>
      </c>
      <c r="B3" s="108" t="s">
        <v>1426</v>
      </c>
      <c r="C3" s="36" t="s">
        <v>1448</v>
      </c>
      <c r="D3" s="37" t="s">
        <v>1425</v>
      </c>
      <c r="E3" s="37" t="s">
        <v>1366</v>
      </c>
    </row>
    <row r="4" spans="1:5" ht="19.5" customHeight="1">
      <c r="A4" s="38">
        <v>6</v>
      </c>
      <c r="B4" s="38" t="s">
        <v>1421</v>
      </c>
      <c r="C4" s="39">
        <f>C5+C16+C21+C24+C30+C33</f>
        <v>35145123</v>
      </c>
      <c r="D4" s="39">
        <f>D5+D16+D21+D24+D30+D33</f>
        <v>35378456.439999998</v>
      </c>
      <c r="E4" s="91">
        <f>D4/C4*100</f>
        <v>100.66391413682064</v>
      </c>
    </row>
    <row r="5" spans="1:5" ht="30">
      <c r="A5" s="38">
        <v>63</v>
      </c>
      <c r="B5" s="38" t="s">
        <v>1429</v>
      </c>
      <c r="C5" s="39">
        <f>C6+C11+C13</f>
        <v>1076409</v>
      </c>
      <c r="D5" s="39">
        <f>D6+D11+D13</f>
        <v>1349954.7400000002</v>
      </c>
      <c r="E5" s="91">
        <f t="shared" ref="E5:E42" si="0">D5/C5*100</f>
        <v>125.41280684200895</v>
      </c>
    </row>
    <row r="6" spans="1:5" ht="30">
      <c r="A6" s="38">
        <v>632</v>
      </c>
      <c r="B6" s="38" t="s">
        <v>1430</v>
      </c>
      <c r="C6" s="39">
        <f>SUM(C7:C10)</f>
        <v>880000</v>
      </c>
      <c r="D6" s="39">
        <f>SUM(D7:D10)</f>
        <v>857154.08000000007</v>
      </c>
      <c r="E6" s="91">
        <f t="shared" si="0"/>
        <v>97.403872727272727</v>
      </c>
    </row>
    <row r="7" spans="1:5">
      <c r="A7" s="64">
        <v>6321</v>
      </c>
      <c r="B7" s="64" t="s">
        <v>1372</v>
      </c>
      <c r="C7" s="65">
        <v>355000</v>
      </c>
      <c r="D7" s="65">
        <v>182143.51</v>
      </c>
      <c r="E7" s="91">
        <f t="shared" si="0"/>
        <v>51.308030985915501</v>
      </c>
    </row>
    <row r="8" spans="1:5">
      <c r="A8" s="64">
        <v>6322</v>
      </c>
      <c r="B8" s="64" t="s">
        <v>1373</v>
      </c>
      <c r="C8" s="65">
        <v>0</v>
      </c>
      <c r="D8" s="65">
        <v>149201.71</v>
      </c>
      <c r="E8" s="91"/>
    </row>
    <row r="9" spans="1:5">
      <c r="A9" s="64">
        <v>6323</v>
      </c>
      <c r="B9" s="64" t="s">
        <v>1371</v>
      </c>
      <c r="C9" s="65">
        <v>525000</v>
      </c>
      <c r="D9" s="65">
        <v>384891.30000000005</v>
      </c>
      <c r="E9" s="91">
        <f t="shared" si="0"/>
        <v>73.31262857142859</v>
      </c>
    </row>
    <row r="10" spans="1:5">
      <c r="A10" s="64">
        <v>6324</v>
      </c>
      <c r="B10" s="64" t="s">
        <v>1374</v>
      </c>
      <c r="C10" s="65">
        <v>0</v>
      </c>
      <c r="D10" s="65">
        <v>140917.56</v>
      </c>
      <c r="E10" s="91"/>
    </row>
    <row r="11" spans="1:5">
      <c r="A11" s="38">
        <v>634</v>
      </c>
      <c r="B11" s="38" t="s">
        <v>1431</v>
      </c>
      <c r="C11" s="39">
        <f>SUM(C12)</f>
        <v>15000</v>
      </c>
      <c r="D11" s="39">
        <f>SUM(D12)</f>
        <v>21173.759999999998</v>
      </c>
      <c r="E11" s="91">
        <f t="shared" si="0"/>
        <v>141.1584</v>
      </c>
    </row>
    <row r="12" spans="1:5">
      <c r="A12" s="64">
        <v>6341</v>
      </c>
      <c r="B12" s="64" t="s">
        <v>1375</v>
      </c>
      <c r="C12" s="65">
        <v>15000</v>
      </c>
      <c r="D12" s="65">
        <v>21173.759999999998</v>
      </c>
      <c r="E12" s="91">
        <f t="shared" si="0"/>
        <v>141.1584</v>
      </c>
    </row>
    <row r="13" spans="1:5" ht="30">
      <c r="A13" s="38">
        <v>639</v>
      </c>
      <c r="B13" s="38" t="s">
        <v>1432</v>
      </c>
      <c r="C13" s="39">
        <f>SUM(C14:C15)</f>
        <v>181409</v>
      </c>
      <c r="D13" s="39">
        <f>SUM(D14:D15)</f>
        <v>471626.9</v>
      </c>
      <c r="E13" s="91">
        <f t="shared" si="0"/>
        <v>259.97987971930831</v>
      </c>
    </row>
    <row r="14" spans="1:5" ht="30">
      <c r="A14" s="64">
        <v>6391</v>
      </c>
      <c r="B14" s="64" t="s">
        <v>1376</v>
      </c>
      <c r="C14" s="65">
        <v>169409</v>
      </c>
      <c r="D14" s="65">
        <v>471626.9</v>
      </c>
      <c r="E14" s="91">
        <f t="shared" si="0"/>
        <v>278.39542173084078</v>
      </c>
    </row>
    <row r="15" spans="1:5" ht="30">
      <c r="A15" s="64">
        <v>6393</v>
      </c>
      <c r="B15" s="64" t="s">
        <v>1427</v>
      </c>
      <c r="C15" s="65">
        <v>12000</v>
      </c>
      <c r="D15" s="65">
        <v>0</v>
      </c>
      <c r="E15" s="91">
        <f t="shared" si="0"/>
        <v>0</v>
      </c>
    </row>
    <row r="16" spans="1:5">
      <c r="A16" s="38">
        <v>64</v>
      </c>
      <c r="B16" s="38" t="s">
        <v>1443</v>
      </c>
      <c r="C16" s="39">
        <f>C17</f>
        <v>100000</v>
      </c>
      <c r="D16" s="39">
        <f>D17</f>
        <v>78376.51999999999</v>
      </c>
      <c r="E16" s="91">
        <f t="shared" si="0"/>
        <v>78.376519999999999</v>
      </c>
    </row>
    <row r="17" spans="1:5">
      <c r="A17" s="38">
        <v>641</v>
      </c>
      <c r="B17" s="38" t="s">
        <v>1433</v>
      </c>
      <c r="C17" s="39">
        <f>SUM(C18:C20)</f>
        <v>100000</v>
      </c>
      <c r="D17" s="39">
        <f>SUM(D18:D20)</f>
        <v>78376.51999999999</v>
      </c>
      <c r="E17" s="91">
        <f t="shared" si="0"/>
        <v>78.376519999999999</v>
      </c>
    </row>
    <row r="18" spans="1:5">
      <c r="A18" s="64">
        <v>6413</v>
      </c>
      <c r="B18" s="64" t="s">
        <v>1378</v>
      </c>
      <c r="C18" s="65">
        <v>95000</v>
      </c>
      <c r="D18" s="65">
        <v>74052.289999999994</v>
      </c>
      <c r="E18" s="91">
        <f t="shared" si="0"/>
        <v>77.949778947368415</v>
      </c>
    </row>
    <row r="19" spans="1:5">
      <c r="A19" s="64">
        <v>6414</v>
      </c>
      <c r="B19" s="64" t="s">
        <v>1379</v>
      </c>
      <c r="C19" s="65">
        <v>0</v>
      </c>
      <c r="D19" s="65">
        <v>1043.53</v>
      </c>
      <c r="E19" s="91"/>
    </row>
    <row r="20" spans="1:5" ht="30">
      <c r="A20" s="64">
        <v>6415</v>
      </c>
      <c r="B20" s="64" t="s">
        <v>1380</v>
      </c>
      <c r="C20" s="65">
        <v>5000</v>
      </c>
      <c r="D20" s="65">
        <v>3280.7</v>
      </c>
      <c r="E20" s="91">
        <f t="shared" si="0"/>
        <v>65.61399999999999</v>
      </c>
    </row>
    <row r="21" spans="1:5" ht="30">
      <c r="A21" s="38">
        <v>65</v>
      </c>
      <c r="B21" s="38" t="s">
        <v>1444</v>
      </c>
      <c r="C21" s="39">
        <f>C22</f>
        <v>6800000</v>
      </c>
      <c r="D21" s="39">
        <f>D22</f>
        <v>6850925.9199999999</v>
      </c>
      <c r="E21" s="91">
        <f t="shared" si="0"/>
        <v>100.74891058823529</v>
      </c>
    </row>
    <row r="22" spans="1:5">
      <c r="A22" s="38">
        <v>652</v>
      </c>
      <c r="B22" s="38" t="s">
        <v>1434</v>
      </c>
      <c r="C22" s="39">
        <f>C23</f>
        <v>6800000</v>
      </c>
      <c r="D22" s="39">
        <f>D23</f>
        <v>6850925.9199999999</v>
      </c>
      <c r="E22" s="91">
        <f t="shared" si="0"/>
        <v>100.74891058823529</v>
      </c>
    </row>
    <row r="23" spans="1:5">
      <c r="A23" s="64">
        <v>6526</v>
      </c>
      <c r="B23" s="64" t="s">
        <v>1368</v>
      </c>
      <c r="C23" s="65">
        <v>6800000</v>
      </c>
      <c r="D23" s="65">
        <v>6850925.9199999999</v>
      </c>
      <c r="E23" s="91">
        <f t="shared" si="0"/>
        <v>100.74891058823529</v>
      </c>
    </row>
    <row r="24" spans="1:5" ht="30">
      <c r="A24" s="38">
        <v>66</v>
      </c>
      <c r="B24" s="38" t="s">
        <v>1445</v>
      </c>
      <c r="C24" s="39">
        <f>C25+C27</f>
        <v>4790641</v>
      </c>
      <c r="D24" s="39">
        <f>D25+D27</f>
        <v>4805359.1900000004</v>
      </c>
      <c r="E24" s="91">
        <f t="shared" si="0"/>
        <v>100.30722798890588</v>
      </c>
    </row>
    <row r="25" spans="1:5" ht="30">
      <c r="A25" s="38">
        <v>661</v>
      </c>
      <c r="B25" s="38" t="s">
        <v>1435</v>
      </c>
      <c r="C25" s="39">
        <f>C26</f>
        <v>4725641</v>
      </c>
      <c r="D25" s="39">
        <f>D26</f>
        <v>4776190.99</v>
      </c>
      <c r="E25" s="91">
        <f t="shared" si="0"/>
        <v>101.06969594177806</v>
      </c>
    </row>
    <row r="26" spans="1:5">
      <c r="A26" s="64">
        <v>6615</v>
      </c>
      <c r="B26" s="64" t="s">
        <v>1381</v>
      </c>
      <c r="C26" s="65">
        <v>4725641</v>
      </c>
      <c r="D26" s="65">
        <v>4776190.99</v>
      </c>
      <c r="E26" s="91">
        <f t="shared" si="0"/>
        <v>101.06969594177806</v>
      </c>
    </row>
    <row r="27" spans="1:5" ht="30">
      <c r="A27" s="38">
        <v>663</v>
      </c>
      <c r="B27" s="38" t="s">
        <v>1436</v>
      </c>
      <c r="C27" s="39">
        <f>C28+C29</f>
        <v>65000</v>
      </c>
      <c r="D27" s="39">
        <f>D28+D29</f>
        <v>29168.2</v>
      </c>
      <c r="E27" s="91">
        <f t="shared" si="0"/>
        <v>44.874153846153845</v>
      </c>
    </row>
    <row r="28" spans="1:5">
      <c r="A28" s="64">
        <v>6631</v>
      </c>
      <c r="B28" s="64" t="s">
        <v>1382</v>
      </c>
      <c r="C28" s="65">
        <v>65000</v>
      </c>
      <c r="D28" s="65">
        <v>20000</v>
      </c>
      <c r="E28" s="91">
        <f t="shared" si="0"/>
        <v>30.76923076923077</v>
      </c>
    </row>
    <row r="29" spans="1:5">
      <c r="A29" s="64">
        <v>6632</v>
      </c>
      <c r="B29" s="64" t="s">
        <v>1428</v>
      </c>
      <c r="C29" s="65">
        <v>0</v>
      </c>
      <c r="D29" s="65">
        <v>9168.2000000000007</v>
      </c>
      <c r="E29" s="91"/>
    </row>
    <row r="30" spans="1:5" ht="30">
      <c r="A30" s="38">
        <v>67</v>
      </c>
      <c r="B30" s="38" t="s">
        <v>1446</v>
      </c>
      <c r="C30" s="39">
        <f>C31</f>
        <v>22314073</v>
      </c>
      <c r="D30" s="39">
        <f>D31</f>
        <v>22229139.66</v>
      </c>
      <c r="E30" s="91">
        <f t="shared" si="0"/>
        <v>99.619373209005815</v>
      </c>
    </row>
    <row r="31" spans="1:5" ht="30">
      <c r="A31" s="38">
        <v>671</v>
      </c>
      <c r="B31" s="38" t="s">
        <v>1437</v>
      </c>
      <c r="C31" s="39">
        <f>C32</f>
        <v>22314073</v>
      </c>
      <c r="D31" s="39">
        <f>D32</f>
        <v>22229139.66</v>
      </c>
      <c r="E31" s="91">
        <f t="shared" si="0"/>
        <v>99.619373209005815</v>
      </c>
    </row>
    <row r="32" spans="1:5">
      <c r="A32" s="64">
        <v>6711</v>
      </c>
      <c r="B32" s="64" t="s">
        <v>1367</v>
      </c>
      <c r="C32" s="65">
        <v>22314073</v>
      </c>
      <c r="D32" s="65">
        <v>22229139.66</v>
      </c>
      <c r="E32" s="91">
        <f t="shared" si="0"/>
        <v>99.619373209005815</v>
      </c>
    </row>
    <row r="33" spans="1:5">
      <c r="A33" s="38">
        <v>68</v>
      </c>
      <c r="B33" s="38" t="s">
        <v>1447</v>
      </c>
      <c r="C33" s="39">
        <f>C34+C36</f>
        <v>64000</v>
      </c>
      <c r="D33" s="39">
        <f>D34+D36</f>
        <v>64700.41</v>
      </c>
      <c r="E33" s="91">
        <f t="shared" si="0"/>
        <v>101.094390625</v>
      </c>
    </row>
    <row r="34" spans="1:5">
      <c r="A34" s="38">
        <v>681</v>
      </c>
      <c r="B34" s="38" t="s">
        <v>1438</v>
      </c>
      <c r="C34" s="39">
        <f>C35</f>
        <v>14000</v>
      </c>
      <c r="D34" s="39">
        <f>D35</f>
        <v>11353</v>
      </c>
      <c r="E34" s="91">
        <f t="shared" si="0"/>
        <v>81.092857142857142</v>
      </c>
    </row>
    <row r="35" spans="1:5">
      <c r="A35" s="64">
        <v>6819</v>
      </c>
      <c r="B35" s="64" t="s">
        <v>1369</v>
      </c>
      <c r="C35" s="65">
        <v>14000</v>
      </c>
      <c r="D35" s="65">
        <v>11353</v>
      </c>
      <c r="E35" s="91">
        <f t="shared" si="0"/>
        <v>81.092857142857142</v>
      </c>
    </row>
    <row r="36" spans="1:5">
      <c r="A36" s="38">
        <v>683</v>
      </c>
      <c r="B36" s="38" t="s">
        <v>1370</v>
      </c>
      <c r="C36" s="39">
        <f>C37</f>
        <v>50000</v>
      </c>
      <c r="D36" s="39">
        <f>D37</f>
        <v>53347.41</v>
      </c>
      <c r="E36" s="91">
        <f t="shared" si="0"/>
        <v>106.69482000000001</v>
      </c>
    </row>
    <row r="37" spans="1:5">
      <c r="A37" s="64">
        <v>6831</v>
      </c>
      <c r="B37" s="64" t="s">
        <v>1370</v>
      </c>
      <c r="C37" s="65">
        <v>50000</v>
      </c>
      <c r="D37" s="65">
        <v>53347.41</v>
      </c>
      <c r="E37" s="91">
        <f t="shared" si="0"/>
        <v>106.69482000000001</v>
      </c>
    </row>
    <row r="38" spans="1:5">
      <c r="A38" s="38">
        <v>7</v>
      </c>
      <c r="B38" s="38" t="s">
        <v>1439</v>
      </c>
      <c r="C38" s="39">
        <f t="shared" ref="C38:D40" si="1">C39</f>
        <v>8000</v>
      </c>
      <c r="D38" s="39">
        <f t="shared" si="1"/>
        <v>5954.65</v>
      </c>
      <c r="E38" s="91">
        <f t="shared" si="0"/>
        <v>74.433125000000004</v>
      </c>
    </row>
    <row r="39" spans="1:5">
      <c r="A39" s="38">
        <v>72</v>
      </c>
      <c r="B39" s="38" t="s">
        <v>1440</v>
      </c>
      <c r="C39" s="39">
        <f t="shared" si="1"/>
        <v>8000</v>
      </c>
      <c r="D39" s="39">
        <f t="shared" si="1"/>
        <v>5954.65</v>
      </c>
      <c r="E39" s="91">
        <f t="shared" si="0"/>
        <v>74.433125000000004</v>
      </c>
    </row>
    <row r="40" spans="1:5">
      <c r="A40" s="38">
        <v>721</v>
      </c>
      <c r="B40" s="38" t="s">
        <v>1441</v>
      </c>
      <c r="C40" s="39">
        <f t="shared" si="1"/>
        <v>8000</v>
      </c>
      <c r="D40" s="39">
        <f t="shared" si="1"/>
        <v>5954.65</v>
      </c>
      <c r="E40" s="91">
        <f t="shared" si="0"/>
        <v>74.433125000000004</v>
      </c>
    </row>
    <row r="41" spans="1:5">
      <c r="A41" s="64">
        <v>7211</v>
      </c>
      <c r="B41" s="64" t="s">
        <v>1442</v>
      </c>
      <c r="C41" s="65">
        <v>8000</v>
      </c>
      <c r="D41" s="65">
        <v>5954.65</v>
      </c>
      <c r="E41" s="91">
        <f t="shared" si="0"/>
        <v>74.433125000000004</v>
      </c>
    </row>
    <row r="42" spans="1:5">
      <c r="A42" s="66"/>
      <c r="B42" s="66" t="s">
        <v>1384</v>
      </c>
      <c r="C42" s="67">
        <f>C4+C38</f>
        <v>35153123</v>
      </c>
      <c r="D42" s="67">
        <f>D4+D38</f>
        <v>35384411.089999996</v>
      </c>
      <c r="E42" s="101">
        <f t="shared" si="0"/>
        <v>100.65794464406477</v>
      </c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77"/>
  <sheetViews>
    <sheetView workbookViewId="0">
      <selection activeCell="A3" sqref="A3"/>
    </sheetView>
  </sheetViews>
  <sheetFormatPr defaultRowHeight="15"/>
  <cols>
    <col min="1" max="1" width="7" customWidth="1"/>
    <col min="2" max="2" width="50.42578125" customWidth="1"/>
    <col min="3" max="3" width="21.140625" customWidth="1"/>
    <col min="4" max="4" width="20.85546875" customWidth="1"/>
  </cols>
  <sheetData>
    <row r="2" spans="1:5">
      <c r="A2" s="121" t="s">
        <v>1462</v>
      </c>
      <c r="B2" s="121"/>
      <c r="C2" s="121"/>
      <c r="D2" s="121"/>
    </row>
    <row r="3" spans="1:5" ht="30">
      <c r="A3" s="109" t="s">
        <v>1364</v>
      </c>
      <c r="B3" s="108" t="s">
        <v>1459</v>
      </c>
      <c r="C3" s="36" t="s">
        <v>1448</v>
      </c>
      <c r="D3" s="37" t="s">
        <v>1425</v>
      </c>
      <c r="E3" s="37" t="s">
        <v>1366</v>
      </c>
    </row>
    <row r="4" spans="1:5">
      <c r="A4" s="38">
        <v>3</v>
      </c>
      <c r="B4" s="38" t="s">
        <v>1402</v>
      </c>
      <c r="C4" s="39">
        <f>C5+C13+C42+C50+C47+C54</f>
        <v>33495393</v>
      </c>
      <c r="D4" s="39">
        <f>D5+D13+D42+D50+D47+D54</f>
        <v>33750643.849999994</v>
      </c>
      <c r="E4" s="91">
        <f>D4/C4*100</f>
        <v>100.76204763443137</v>
      </c>
    </row>
    <row r="5" spans="1:5">
      <c r="A5" s="38">
        <v>31</v>
      </c>
      <c r="B5" s="38" t="s">
        <v>1359</v>
      </c>
      <c r="C5" s="39">
        <f>C6+C8+C10</f>
        <v>25211560</v>
      </c>
      <c r="D5" s="39">
        <f>D6+D8+D10</f>
        <v>25325323.949999999</v>
      </c>
      <c r="E5" s="91">
        <f t="shared" ref="E5:E68" si="0">D5/C5*100</f>
        <v>100.45123724989647</v>
      </c>
    </row>
    <row r="6" spans="1:5">
      <c r="A6" s="38">
        <v>311</v>
      </c>
      <c r="B6" s="38" t="s">
        <v>1460</v>
      </c>
      <c r="C6" s="39">
        <f>C7</f>
        <v>21077500</v>
      </c>
      <c r="D6" s="39">
        <f>D7</f>
        <v>21222102.850000001</v>
      </c>
      <c r="E6" s="91">
        <f t="shared" si="0"/>
        <v>100.68605313723165</v>
      </c>
    </row>
    <row r="7" spans="1:5">
      <c r="A7" s="64">
        <v>3111</v>
      </c>
      <c r="B7" s="64" t="s">
        <v>1326</v>
      </c>
      <c r="C7" s="65">
        <v>21077500</v>
      </c>
      <c r="D7" s="65">
        <v>21222102.850000001</v>
      </c>
      <c r="E7" s="91">
        <f t="shared" si="0"/>
        <v>100.68605313723165</v>
      </c>
    </row>
    <row r="8" spans="1:5">
      <c r="A8" s="38">
        <v>312</v>
      </c>
      <c r="B8" s="38" t="s">
        <v>1327</v>
      </c>
      <c r="C8" s="39">
        <f>C9</f>
        <v>521710</v>
      </c>
      <c r="D8" s="39">
        <f>D9</f>
        <v>452144.63</v>
      </c>
      <c r="E8" s="91">
        <f t="shared" si="0"/>
        <v>86.665892929021865</v>
      </c>
    </row>
    <row r="9" spans="1:5">
      <c r="A9" s="64">
        <v>3121</v>
      </c>
      <c r="B9" s="64" t="s">
        <v>1327</v>
      </c>
      <c r="C9" s="65">
        <v>521710</v>
      </c>
      <c r="D9" s="65">
        <v>452144.63</v>
      </c>
      <c r="E9" s="91">
        <f t="shared" si="0"/>
        <v>86.665892929021865</v>
      </c>
    </row>
    <row r="10" spans="1:5">
      <c r="A10" s="38">
        <v>313</v>
      </c>
      <c r="B10" s="38" t="s">
        <v>1361</v>
      </c>
      <c r="C10" s="39">
        <f>C11+C12</f>
        <v>3612350</v>
      </c>
      <c r="D10" s="39">
        <f>D11+D12</f>
        <v>3651076.4699999997</v>
      </c>
      <c r="E10" s="91">
        <f t="shared" si="0"/>
        <v>101.07205752487991</v>
      </c>
    </row>
    <row r="11" spans="1:5">
      <c r="A11" s="64">
        <v>3132</v>
      </c>
      <c r="B11" s="64" t="s">
        <v>1400</v>
      </c>
      <c r="C11" s="65">
        <v>3250350</v>
      </c>
      <c r="D11" s="65">
        <v>3290338.92</v>
      </c>
      <c r="E11" s="91">
        <f t="shared" si="0"/>
        <v>101.23029581429692</v>
      </c>
    </row>
    <row r="12" spans="1:5" ht="30">
      <c r="A12" s="64">
        <v>3133</v>
      </c>
      <c r="B12" s="64" t="s">
        <v>1401</v>
      </c>
      <c r="C12" s="65">
        <v>362000</v>
      </c>
      <c r="D12" s="65">
        <v>360737.54999999993</v>
      </c>
      <c r="E12" s="91">
        <f t="shared" si="0"/>
        <v>99.651256906077322</v>
      </c>
    </row>
    <row r="13" spans="1:5">
      <c r="A13" s="38">
        <v>32</v>
      </c>
      <c r="B13" s="38" t="s">
        <v>1362</v>
      </c>
      <c r="C13" s="39">
        <f>C14+C18+C24+C34+C36</f>
        <v>8128753</v>
      </c>
      <c r="D13" s="39">
        <f>D14+D18+D24+D34+D36</f>
        <v>7914792.7399999993</v>
      </c>
      <c r="E13" s="91">
        <f t="shared" si="0"/>
        <v>97.36785876013208</v>
      </c>
    </row>
    <row r="14" spans="1:5">
      <c r="A14" s="38">
        <v>321</v>
      </c>
      <c r="B14" s="38" t="s">
        <v>1363</v>
      </c>
      <c r="C14" s="39">
        <f>C15+C16+C17</f>
        <v>1241154</v>
      </c>
      <c r="D14" s="39">
        <f>D15+D16+D17</f>
        <v>1198500.1500000001</v>
      </c>
      <c r="E14" s="91">
        <f t="shared" si="0"/>
        <v>96.563371668624526</v>
      </c>
    </row>
    <row r="15" spans="1:5">
      <c r="A15" s="64">
        <v>3211</v>
      </c>
      <c r="B15" s="64" t="s">
        <v>1353</v>
      </c>
      <c r="C15" s="65">
        <v>731542</v>
      </c>
      <c r="D15" s="65">
        <v>679519.42</v>
      </c>
      <c r="E15" s="91">
        <f t="shared" si="0"/>
        <v>92.888640706890385</v>
      </c>
    </row>
    <row r="16" spans="1:5">
      <c r="A16" s="64">
        <v>3212</v>
      </c>
      <c r="B16" s="64" t="s">
        <v>1265</v>
      </c>
      <c r="C16" s="65">
        <v>337353</v>
      </c>
      <c r="D16" s="65">
        <v>335331.64999999997</v>
      </c>
      <c r="E16" s="91">
        <f t="shared" si="0"/>
        <v>99.400820505523882</v>
      </c>
    </row>
    <row r="17" spans="1:5">
      <c r="A17" s="64">
        <v>3213</v>
      </c>
      <c r="B17" s="64" t="s">
        <v>1266</v>
      </c>
      <c r="C17" s="65">
        <v>172259</v>
      </c>
      <c r="D17" s="65">
        <v>183649.08000000002</v>
      </c>
      <c r="E17" s="91">
        <f t="shared" si="0"/>
        <v>106.61218281773377</v>
      </c>
    </row>
    <row r="18" spans="1:5">
      <c r="A18" s="38">
        <v>322</v>
      </c>
      <c r="B18" s="38" t="s">
        <v>1385</v>
      </c>
      <c r="C18" s="39">
        <f>SUM(C19:C23)</f>
        <v>900412</v>
      </c>
      <c r="D18" s="39">
        <f>SUM(D19:D23)</f>
        <v>875971.69000000006</v>
      </c>
      <c r="E18" s="91">
        <f t="shared" si="0"/>
        <v>97.285652567935571</v>
      </c>
    </row>
    <row r="19" spans="1:5">
      <c r="A19" s="64">
        <v>3221</v>
      </c>
      <c r="B19" s="64" t="s">
        <v>1267</v>
      </c>
      <c r="C19" s="65">
        <v>404903</v>
      </c>
      <c r="D19" s="65">
        <v>364764.45</v>
      </c>
      <c r="E19" s="91">
        <f t="shared" si="0"/>
        <v>90.086872658389794</v>
      </c>
    </row>
    <row r="20" spans="1:5">
      <c r="A20" s="64">
        <v>3222</v>
      </c>
      <c r="B20" s="64" t="s">
        <v>1268</v>
      </c>
      <c r="C20" s="65">
        <v>2000</v>
      </c>
      <c r="D20" s="65">
        <v>1699.08</v>
      </c>
      <c r="E20" s="91">
        <f t="shared" si="0"/>
        <v>84.953999999999994</v>
      </c>
    </row>
    <row r="21" spans="1:5">
      <c r="A21" s="64">
        <v>3223</v>
      </c>
      <c r="B21" s="64" t="s">
        <v>1269</v>
      </c>
      <c r="C21" s="65">
        <v>409509</v>
      </c>
      <c r="D21" s="65">
        <v>412017.21</v>
      </c>
      <c r="E21" s="91">
        <f t="shared" si="0"/>
        <v>100.61249203314213</v>
      </c>
    </row>
    <row r="22" spans="1:5">
      <c r="A22" s="64">
        <v>3224</v>
      </c>
      <c r="B22" s="64" t="s">
        <v>1270</v>
      </c>
      <c r="C22" s="65">
        <v>58000</v>
      </c>
      <c r="D22" s="65">
        <v>73597.91</v>
      </c>
      <c r="E22" s="91">
        <f t="shared" si="0"/>
        <v>126.89294827586208</v>
      </c>
    </row>
    <row r="23" spans="1:5">
      <c r="A23" s="64">
        <v>3227</v>
      </c>
      <c r="B23" s="64" t="s">
        <v>1345</v>
      </c>
      <c r="C23" s="65">
        <v>26000</v>
      </c>
      <c r="D23" s="65">
        <v>23893.040000000001</v>
      </c>
      <c r="E23" s="91">
        <f t="shared" si="0"/>
        <v>91.896307692307701</v>
      </c>
    </row>
    <row r="24" spans="1:5">
      <c r="A24" s="38">
        <v>323</v>
      </c>
      <c r="B24" s="38" t="s">
        <v>1272</v>
      </c>
      <c r="C24" s="39">
        <f>SUM(C25:C33)</f>
        <v>5063299</v>
      </c>
      <c r="D24" s="39">
        <f>SUM(D25:D33)</f>
        <v>5005880.5</v>
      </c>
      <c r="E24" s="91">
        <f t="shared" si="0"/>
        <v>98.865986385556141</v>
      </c>
    </row>
    <row r="25" spans="1:5">
      <c r="A25" s="64">
        <v>3231</v>
      </c>
      <c r="B25" s="64" t="s">
        <v>1450</v>
      </c>
      <c r="C25" s="65">
        <v>131000</v>
      </c>
      <c r="D25" s="65">
        <v>96353.81</v>
      </c>
      <c r="E25" s="91">
        <f t="shared" si="0"/>
        <v>73.552526717557257</v>
      </c>
    </row>
    <row r="26" spans="1:5">
      <c r="A26" s="64">
        <v>3232</v>
      </c>
      <c r="B26" s="64" t="s">
        <v>1451</v>
      </c>
      <c r="C26" s="65">
        <v>775000</v>
      </c>
      <c r="D26" s="65">
        <v>712895.01</v>
      </c>
      <c r="E26" s="91">
        <f t="shared" si="0"/>
        <v>91.98645290322581</v>
      </c>
    </row>
    <row r="27" spans="1:5">
      <c r="A27" s="64">
        <v>3233</v>
      </c>
      <c r="B27" s="64" t="s">
        <v>1274</v>
      </c>
      <c r="C27" s="65">
        <v>111000</v>
      </c>
      <c r="D27" s="65">
        <v>108332.65999999999</v>
      </c>
      <c r="E27" s="91">
        <f t="shared" si="0"/>
        <v>97.596990990990989</v>
      </c>
    </row>
    <row r="28" spans="1:5">
      <c r="A28" s="64">
        <v>3234</v>
      </c>
      <c r="B28" s="64" t="s">
        <v>1275</v>
      </c>
      <c r="C28" s="65">
        <v>217041</v>
      </c>
      <c r="D28" s="65">
        <v>221039.05000000002</v>
      </c>
      <c r="E28" s="91">
        <f t="shared" si="0"/>
        <v>101.84207131371492</v>
      </c>
    </row>
    <row r="29" spans="1:5">
      <c r="A29" s="64">
        <v>3235</v>
      </c>
      <c r="B29" s="64" t="s">
        <v>1276</v>
      </c>
      <c r="C29" s="65">
        <v>310000</v>
      </c>
      <c r="D29" s="65">
        <v>393003.06999999995</v>
      </c>
      <c r="E29" s="91">
        <f t="shared" si="0"/>
        <v>126.77518387096774</v>
      </c>
    </row>
    <row r="30" spans="1:5">
      <c r="A30" s="64">
        <v>3236</v>
      </c>
      <c r="B30" s="64" t="s">
        <v>1277</v>
      </c>
      <c r="C30" s="65">
        <v>25770</v>
      </c>
      <c r="D30" s="65">
        <v>17485</v>
      </c>
      <c r="E30" s="91">
        <f t="shared" si="0"/>
        <v>67.850213426464876</v>
      </c>
    </row>
    <row r="31" spans="1:5">
      <c r="A31" s="64">
        <v>3237</v>
      </c>
      <c r="B31" s="64" t="s">
        <v>1329</v>
      </c>
      <c r="C31" s="65">
        <v>3177076</v>
      </c>
      <c r="D31" s="65">
        <v>3156386.1999999997</v>
      </c>
      <c r="E31" s="91">
        <f t="shared" si="0"/>
        <v>99.348778562426574</v>
      </c>
    </row>
    <row r="32" spans="1:5">
      <c r="A32" s="64">
        <v>3238</v>
      </c>
      <c r="B32" s="64" t="s">
        <v>1279</v>
      </c>
      <c r="C32" s="65">
        <v>90000</v>
      </c>
      <c r="D32" s="65">
        <v>110814.65</v>
      </c>
      <c r="E32" s="91">
        <f t="shared" si="0"/>
        <v>123.12738888888887</v>
      </c>
    </row>
    <row r="33" spans="1:5">
      <c r="A33" s="64">
        <v>3239</v>
      </c>
      <c r="B33" s="64" t="s">
        <v>1280</v>
      </c>
      <c r="C33" s="65">
        <v>226412</v>
      </c>
      <c r="D33" s="65">
        <v>189571.05</v>
      </c>
      <c r="E33" s="91">
        <f t="shared" si="0"/>
        <v>83.728358037559843</v>
      </c>
    </row>
    <row r="34" spans="1:5">
      <c r="A34" s="38">
        <v>324</v>
      </c>
      <c r="B34" s="38" t="s">
        <v>1394</v>
      </c>
      <c r="C34" s="39">
        <f>C35</f>
        <v>17848</v>
      </c>
      <c r="D34" s="39">
        <f>D35</f>
        <v>44823.56</v>
      </c>
      <c r="E34" s="91">
        <f t="shared" si="0"/>
        <v>251.14051994621244</v>
      </c>
    </row>
    <row r="35" spans="1:5">
      <c r="A35" s="64">
        <v>3241</v>
      </c>
      <c r="B35" s="64" t="s">
        <v>1394</v>
      </c>
      <c r="C35" s="65">
        <v>17848</v>
      </c>
      <c r="D35" s="65">
        <v>44823.56</v>
      </c>
      <c r="E35" s="91">
        <f t="shared" si="0"/>
        <v>251.14051994621244</v>
      </c>
    </row>
    <row r="36" spans="1:5">
      <c r="A36" s="38">
        <v>329</v>
      </c>
      <c r="B36" s="38" t="s">
        <v>1285</v>
      </c>
      <c r="C36" s="39">
        <f>SUM(C37:C41)</f>
        <v>906040</v>
      </c>
      <c r="D36" s="39">
        <f>SUM(D37:D41)</f>
        <v>789616.84000000008</v>
      </c>
      <c r="E36" s="91">
        <f t="shared" si="0"/>
        <v>87.150328903801167</v>
      </c>
    </row>
    <row r="37" spans="1:5">
      <c r="A37" s="64">
        <v>3292</v>
      </c>
      <c r="B37" s="64" t="s">
        <v>1281</v>
      </c>
      <c r="C37" s="65">
        <v>120500</v>
      </c>
      <c r="D37" s="65">
        <v>112413.27</v>
      </c>
      <c r="E37" s="91">
        <f t="shared" si="0"/>
        <v>93.289020746887971</v>
      </c>
    </row>
    <row r="38" spans="1:5">
      <c r="A38" s="64">
        <v>3293</v>
      </c>
      <c r="B38" s="64" t="s">
        <v>1331</v>
      </c>
      <c r="C38" s="65">
        <v>285000</v>
      </c>
      <c r="D38" s="65">
        <v>292419.58999999997</v>
      </c>
      <c r="E38" s="91">
        <f t="shared" si="0"/>
        <v>102.60336491228068</v>
      </c>
    </row>
    <row r="39" spans="1:5">
      <c r="A39" s="64">
        <v>3294</v>
      </c>
      <c r="B39" s="64" t="s">
        <v>1283</v>
      </c>
      <c r="C39" s="65">
        <v>59000</v>
      </c>
      <c r="D39" s="65">
        <v>83285.649999999994</v>
      </c>
      <c r="E39" s="91">
        <f t="shared" si="0"/>
        <v>141.16211864406779</v>
      </c>
    </row>
    <row r="40" spans="1:5">
      <c r="A40" s="64">
        <v>3295</v>
      </c>
      <c r="B40" s="64" t="s">
        <v>1452</v>
      </c>
      <c r="C40" s="65">
        <v>53540</v>
      </c>
      <c r="D40" s="65">
        <v>47131.4</v>
      </c>
      <c r="E40" s="91">
        <f t="shared" si="0"/>
        <v>88.030257751214052</v>
      </c>
    </row>
    <row r="41" spans="1:5">
      <c r="A41" s="64">
        <v>3299</v>
      </c>
      <c r="B41" s="64" t="s">
        <v>1285</v>
      </c>
      <c r="C41" s="65">
        <v>388000</v>
      </c>
      <c r="D41" s="65">
        <v>254366.93</v>
      </c>
      <c r="E41" s="91">
        <f t="shared" si="0"/>
        <v>65.558487113402066</v>
      </c>
    </row>
    <row r="42" spans="1:5">
      <c r="A42" s="38">
        <v>34</v>
      </c>
      <c r="B42" s="38" t="s">
        <v>1387</v>
      </c>
      <c r="C42" s="39">
        <f>C43</f>
        <v>60680</v>
      </c>
      <c r="D42" s="39">
        <f>D43</f>
        <v>58080.250000000007</v>
      </c>
      <c r="E42" s="91">
        <f t="shared" si="0"/>
        <v>95.715639419907731</v>
      </c>
    </row>
    <row r="43" spans="1:5">
      <c r="A43" s="38">
        <v>343</v>
      </c>
      <c r="B43" s="38" t="s">
        <v>1388</v>
      </c>
      <c r="C43" s="39">
        <f>SUM(C44:C46)</f>
        <v>60680</v>
      </c>
      <c r="D43" s="39">
        <f>SUM(D44:D46)</f>
        <v>58080.250000000007</v>
      </c>
      <c r="E43" s="91">
        <f t="shared" si="0"/>
        <v>95.715639419907731</v>
      </c>
    </row>
    <row r="44" spans="1:5">
      <c r="A44" s="64">
        <v>3431</v>
      </c>
      <c r="B44" s="64" t="s">
        <v>1286</v>
      </c>
      <c r="C44" s="65">
        <v>48680</v>
      </c>
      <c r="D44" s="65">
        <v>41163.600000000006</v>
      </c>
      <c r="E44" s="91">
        <f t="shared" si="0"/>
        <v>84.559572719802802</v>
      </c>
    </row>
    <row r="45" spans="1:5" ht="30">
      <c r="A45" s="64">
        <v>3432</v>
      </c>
      <c r="B45" s="64" t="s">
        <v>1453</v>
      </c>
      <c r="C45" s="65">
        <v>12000</v>
      </c>
      <c r="D45" s="65">
        <v>16805.650000000001</v>
      </c>
      <c r="E45" s="91">
        <f t="shared" si="0"/>
        <v>140.04708333333335</v>
      </c>
    </row>
    <row r="46" spans="1:5">
      <c r="A46" s="64">
        <v>3434</v>
      </c>
      <c r="B46" s="64" t="s">
        <v>1334</v>
      </c>
      <c r="C46" s="65">
        <v>0</v>
      </c>
      <c r="D46" s="65">
        <v>111</v>
      </c>
      <c r="E46" s="91"/>
    </row>
    <row r="47" spans="1:5">
      <c r="A47" s="38">
        <v>36</v>
      </c>
      <c r="B47" s="38" t="s">
        <v>1461</v>
      </c>
      <c r="C47" s="39">
        <f>C48</f>
        <v>0</v>
      </c>
      <c r="D47" s="39">
        <f>D48</f>
        <v>299960</v>
      </c>
      <c r="E47" s="91"/>
    </row>
    <row r="48" spans="1:5">
      <c r="A48" s="38">
        <v>369</v>
      </c>
      <c r="B48" s="38" t="s">
        <v>1335</v>
      </c>
      <c r="C48" s="39">
        <f>C49</f>
        <v>0</v>
      </c>
      <c r="D48" s="39">
        <f>D49</f>
        <v>299960</v>
      </c>
      <c r="E48" s="91"/>
    </row>
    <row r="49" spans="1:5">
      <c r="A49" s="64">
        <v>3691</v>
      </c>
      <c r="B49" s="64" t="s">
        <v>1335</v>
      </c>
      <c r="C49" s="65">
        <v>0</v>
      </c>
      <c r="D49" s="65">
        <v>299960</v>
      </c>
      <c r="E49" s="91"/>
    </row>
    <row r="50" spans="1:5" ht="30">
      <c r="A50" s="38">
        <v>37</v>
      </c>
      <c r="B50" s="38" t="s">
        <v>1397</v>
      </c>
      <c r="C50" s="39">
        <f>C51</f>
        <v>41400</v>
      </c>
      <c r="D50" s="39">
        <f>D51</f>
        <v>47061.25</v>
      </c>
      <c r="E50" s="91">
        <f t="shared" si="0"/>
        <v>113.67451690821255</v>
      </c>
    </row>
    <row r="51" spans="1:5" ht="30">
      <c r="A51" s="38">
        <v>372</v>
      </c>
      <c r="B51" s="38" t="s">
        <v>1397</v>
      </c>
      <c r="C51" s="39">
        <f>SUM(C52:C53)</f>
        <v>41400</v>
      </c>
      <c r="D51" s="39">
        <f>SUM(D52:D53)</f>
        <v>47061.25</v>
      </c>
      <c r="E51" s="91">
        <f t="shared" si="0"/>
        <v>113.67451690821255</v>
      </c>
    </row>
    <row r="52" spans="1:5">
      <c r="A52" s="64">
        <v>3721</v>
      </c>
      <c r="B52" s="64" t="s">
        <v>1454</v>
      </c>
      <c r="C52" s="65">
        <v>11400</v>
      </c>
      <c r="D52" s="65">
        <v>11400</v>
      </c>
      <c r="E52" s="91">
        <f t="shared" si="0"/>
        <v>100</v>
      </c>
    </row>
    <row r="53" spans="1:5">
      <c r="A53" s="64">
        <v>3722</v>
      </c>
      <c r="B53" s="64" t="s">
        <v>1347</v>
      </c>
      <c r="C53" s="65">
        <v>30000</v>
      </c>
      <c r="D53" s="65">
        <v>35661.25</v>
      </c>
      <c r="E53" s="91">
        <f t="shared" si="0"/>
        <v>118.87083333333332</v>
      </c>
    </row>
    <row r="54" spans="1:5">
      <c r="A54" s="38">
        <v>38</v>
      </c>
      <c r="B54" s="38" t="s">
        <v>1396</v>
      </c>
      <c r="C54" s="39">
        <f>C55</f>
        <v>53000</v>
      </c>
      <c r="D54" s="39">
        <f>D55</f>
        <v>105425.66</v>
      </c>
      <c r="E54" s="91">
        <f t="shared" si="0"/>
        <v>198.91633962264152</v>
      </c>
    </row>
    <row r="55" spans="1:5">
      <c r="A55" s="38">
        <v>381</v>
      </c>
      <c r="B55" s="38" t="s">
        <v>1382</v>
      </c>
      <c r="C55" s="39">
        <f>C56+C57</f>
        <v>53000</v>
      </c>
      <c r="D55" s="39">
        <f>D56+D57</f>
        <v>105425.66</v>
      </c>
      <c r="E55" s="91">
        <f t="shared" si="0"/>
        <v>198.91633962264152</v>
      </c>
    </row>
    <row r="56" spans="1:5">
      <c r="A56" s="64">
        <v>3811</v>
      </c>
      <c r="B56" s="64" t="s">
        <v>1348</v>
      </c>
      <c r="C56" s="65">
        <v>53000</v>
      </c>
      <c r="D56" s="65">
        <v>105300</v>
      </c>
      <c r="E56" s="91">
        <f t="shared" si="0"/>
        <v>198.67924528301884</v>
      </c>
    </row>
    <row r="57" spans="1:5">
      <c r="A57" s="64">
        <v>3831</v>
      </c>
      <c r="B57" s="64" t="s">
        <v>1455</v>
      </c>
      <c r="C57" s="65">
        <v>0</v>
      </c>
      <c r="D57" s="65">
        <v>125.66</v>
      </c>
      <c r="E57" s="91"/>
    </row>
    <row r="58" spans="1:5">
      <c r="A58" s="38">
        <v>4</v>
      </c>
      <c r="B58" s="38" t="s">
        <v>1389</v>
      </c>
      <c r="C58" s="39">
        <f>C59+C62</f>
        <v>1657730</v>
      </c>
      <c r="D58" s="39">
        <f>D59+D62</f>
        <v>1557131.98</v>
      </c>
      <c r="E58" s="91">
        <f t="shared" si="0"/>
        <v>93.931579931593205</v>
      </c>
    </row>
    <row r="59" spans="1:5" ht="30">
      <c r="A59" s="38">
        <v>41</v>
      </c>
      <c r="B59" s="38" t="s">
        <v>1463</v>
      </c>
      <c r="C59" s="39">
        <f>C60</f>
        <v>235000</v>
      </c>
      <c r="D59" s="39">
        <f>D60</f>
        <v>225911.86</v>
      </c>
      <c r="E59" s="91">
        <f t="shared" si="0"/>
        <v>96.132706382978711</v>
      </c>
    </row>
    <row r="60" spans="1:5">
      <c r="A60" s="38">
        <v>412</v>
      </c>
      <c r="B60" s="38" t="s">
        <v>1464</v>
      </c>
      <c r="C60" s="39">
        <f>C61</f>
        <v>235000</v>
      </c>
      <c r="D60" s="39">
        <f>D61</f>
        <v>225911.86</v>
      </c>
      <c r="E60" s="91">
        <f t="shared" si="0"/>
        <v>96.132706382978711</v>
      </c>
    </row>
    <row r="61" spans="1:5">
      <c r="A61" s="64">
        <v>4123</v>
      </c>
      <c r="B61" s="64" t="s">
        <v>1349</v>
      </c>
      <c r="C61" s="65">
        <v>235000</v>
      </c>
      <c r="D61" s="65">
        <v>225911.86</v>
      </c>
      <c r="E61" s="91">
        <f t="shared" si="0"/>
        <v>96.132706382978711</v>
      </c>
    </row>
    <row r="62" spans="1:5">
      <c r="A62" s="38">
        <v>42</v>
      </c>
      <c r="B62" s="38" t="s">
        <v>1390</v>
      </c>
      <c r="C62" s="39">
        <f>C63+C70+C72+C74</f>
        <v>1422730</v>
      </c>
      <c r="D62" s="39">
        <f>D63+D70+D72+D74</f>
        <v>1331220.1199999999</v>
      </c>
      <c r="E62" s="91">
        <f t="shared" si="0"/>
        <v>93.568007984649228</v>
      </c>
    </row>
    <row r="63" spans="1:5">
      <c r="A63" s="38">
        <v>422</v>
      </c>
      <c r="B63" s="38" t="s">
        <v>1391</v>
      </c>
      <c r="C63" s="39">
        <f>SUM(C64:C69)</f>
        <v>1354330</v>
      </c>
      <c r="D63" s="39">
        <f>SUM(D64:D69)</f>
        <v>1242268.3899999999</v>
      </c>
      <c r="E63" s="91">
        <f t="shared" si="0"/>
        <v>91.725679118087896</v>
      </c>
    </row>
    <row r="64" spans="1:5">
      <c r="A64" s="64">
        <v>4221</v>
      </c>
      <c r="B64" s="64" t="s">
        <v>1287</v>
      </c>
      <c r="C64" s="65">
        <v>709121</v>
      </c>
      <c r="D64" s="65">
        <v>756681.77</v>
      </c>
      <c r="E64" s="91">
        <f t="shared" si="0"/>
        <v>106.70700345921217</v>
      </c>
    </row>
    <row r="65" spans="1:5">
      <c r="A65" s="64">
        <v>4222</v>
      </c>
      <c r="B65" s="64" t="s">
        <v>1456</v>
      </c>
      <c r="C65" s="65">
        <v>25000</v>
      </c>
      <c r="D65" s="65">
        <v>21295.89</v>
      </c>
      <c r="E65" s="91">
        <f t="shared" si="0"/>
        <v>85.18356</v>
      </c>
    </row>
    <row r="66" spans="1:5">
      <c r="A66" s="64">
        <v>4223</v>
      </c>
      <c r="B66" s="64" t="s">
        <v>1350</v>
      </c>
      <c r="C66" s="65">
        <v>38000</v>
      </c>
      <c r="D66" s="65">
        <v>30927.32</v>
      </c>
      <c r="E66" s="91">
        <f t="shared" si="0"/>
        <v>81.387684210526317</v>
      </c>
    </row>
    <row r="67" spans="1:5">
      <c r="A67" s="64">
        <v>4224</v>
      </c>
      <c r="B67" s="64" t="s">
        <v>1457</v>
      </c>
      <c r="C67" s="65">
        <v>300000</v>
      </c>
      <c r="D67" s="65">
        <v>379950.03</v>
      </c>
      <c r="E67" s="91">
        <f t="shared" si="0"/>
        <v>126.65001000000001</v>
      </c>
    </row>
    <row r="68" spans="1:5">
      <c r="A68" s="64">
        <v>4225</v>
      </c>
      <c r="B68" s="64" t="s">
        <v>1352</v>
      </c>
      <c r="C68" s="65">
        <v>60000</v>
      </c>
      <c r="D68" s="65">
        <v>53413.38</v>
      </c>
      <c r="E68" s="91">
        <f t="shared" si="0"/>
        <v>89.022300000000001</v>
      </c>
    </row>
    <row r="69" spans="1:5">
      <c r="A69" s="64">
        <v>4227</v>
      </c>
      <c r="B69" s="64" t="s">
        <v>1288</v>
      </c>
      <c r="C69" s="65">
        <v>222209</v>
      </c>
      <c r="D69" s="65">
        <v>0</v>
      </c>
      <c r="E69" s="91">
        <f t="shared" ref="E69:E76" si="1">D69/C69*100</f>
        <v>0</v>
      </c>
    </row>
    <row r="70" spans="1:5">
      <c r="A70" s="38">
        <v>423</v>
      </c>
      <c r="B70" s="38" t="s">
        <v>1465</v>
      </c>
      <c r="C70" s="39">
        <f>C71</f>
        <v>18000</v>
      </c>
      <c r="D70" s="39">
        <f>D71</f>
        <v>17525</v>
      </c>
      <c r="E70" s="91">
        <f t="shared" si="1"/>
        <v>97.361111111111114</v>
      </c>
    </row>
    <row r="71" spans="1:5">
      <c r="A71" s="64">
        <v>4233</v>
      </c>
      <c r="B71" s="64" t="s">
        <v>1403</v>
      </c>
      <c r="C71" s="65">
        <v>18000</v>
      </c>
      <c r="D71" s="65">
        <v>17525</v>
      </c>
      <c r="E71" s="91">
        <f t="shared" si="1"/>
        <v>97.361111111111114</v>
      </c>
    </row>
    <row r="72" spans="1:5">
      <c r="A72" s="38">
        <v>424</v>
      </c>
      <c r="B72" s="38" t="s">
        <v>1393</v>
      </c>
      <c r="C72" s="39">
        <f>C73</f>
        <v>50400</v>
      </c>
      <c r="D72" s="39">
        <f>D73</f>
        <v>56426.729999999996</v>
      </c>
      <c r="E72" s="91">
        <f t="shared" si="1"/>
        <v>111.95779761904761</v>
      </c>
    </row>
    <row r="73" spans="1:5">
      <c r="A73" s="64">
        <v>4241</v>
      </c>
      <c r="B73" s="64" t="s">
        <v>1357</v>
      </c>
      <c r="C73" s="65">
        <v>50400</v>
      </c>
      <c r="D73" s="65">
        <v>56426.729999999996</v>
      </c>
      <c r="E73" s="91">
        <f t="shared" si="1"/>
        <v>111.95779761904761</v>
      </c>
    </row>
    <row r="74" spans="1:5">
      <c r="A74" s="38">
        <v>426</v>
      </c>
      <c r="B74" s="38" t="s">
        <v>1466</v>
      </c>
      <c r="C74" s="39">
        <f>C75</f>
        <v>0</v>
      </c>
      <c r="D74" s="39">
        <f>D75</f>
        <v>15000</v>
      </c>
      <c r="E74" s="91"/>
    </row>
    <row r="75" spans="1:5">
      <c r="A75" s="64">
        <v>4264</v>
      </c>
      <c r="B75" s="64" t="s">
        <v>1342</v>
      </c>
      <c r="C75" s="65">
        <v>0</v>
      </c>
      <c r="D75" s="65">
        <v>15000</v>
      </c>
      <c r="E75" s="91"/>
    </row>
    <row r="76" spans="1:5">
      <c r="A76" s="66"/>
      <c r="B76" s="66" t="s">
        <v>1384</v>
      </c>
      <c r="C76" s="67">
        <f>C4+C58</f>
        <v>35153123</v>
      </c>
      <c r="D76" s="67">
        <f>D4+D58</f>
        <v>35307775.829999991</v>
      </c>
      <c r="E76" s="101">
        <f t="shared" si="1"/>
        <v>100.43994051396228</v>
      </c>
    </row>
    <row r="77" spans="1:5">
      <c r="C77" s="11"/>
      <c r="D77" s="11"/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2"/>
  <sheetViews>
    <sheetView topLeftCell="A7" workbookViewId="0">
      <selection activeCell="F6" sqref="F6"/>
    </sheetView>
  </sheetViews>
  <sheetFormatPr defaultRowHeight="15"/>
  <cols>
    <col min="1" max="1" width="7.7109375" customWidth="1"/>
    <col min="2" max="2" width="48" customWidth="1"/>
    <col min="3" max="3" width="23.28515625" customWidth="1"/>
    <col min="4" max="4" width="20.140625" customWidth="1"/>
  </cols>
  <sheetData>
    <row r="1" spans="1:6">
      <c r="A1" s="129" t="s">
        <v>1494</v>
      </c>
      <c r="B1" s="129"/>
      <c r="C1" s="129"/>
      <c r="D1" s="129"/>
      <c r="E1" s="129"/>
    </row>
    <row r="3" spans="1:6">
      <c r="A3" s="128" t="s">
        <v>1478</v>
      </c>
      <c r="B3" s="128"/>
      <c r="C3" s="128"/>
      <c r="D3" s="128"/>
      <c r="E3" s="128"/>
    </row>
    <row r="4" spans="1:6" ht="45">
      <c r="A4" s="63" t="s">
        <v>1364</v>
      </c>
      <c r="B4" s="63" t="s">
        <v>1365</v>
      </c>
      <c r="C4" s="37" t="s">
        <v>1475</v>
      </c>
      <c r="D4" s="37" t="s">
        <v>1425</v>
      </c>
      <c r="E4" s="63" t="s">
        <v>1366</v>
      </c>
    </row>
    <row r="5" spans="1:6" s="62" customFormat="1">
      <c r="A5" s="93">
        <v>6</v>
      </c>
      <c r="B5" s="38" t="s">
        <v>1421</v>
      </c>
      <c r="C5" s="39">
        <f>C6+C8+C13+C17+C19+C27</f>
        <v>35145123</v>
      </c>
      <c r="D5" s="39">
        <f>D6+D8+D13+D17+D19+D27</f>
        <v>35378456.440000005</v>
      </c>
      <c r="E5" s="95">
        <f>D5/C5*100</f>
        <v>100.66391413682065</v>
      </c>
    </row>
    <row r="6" spans="1:6">
      <c r="A6" s="75"/>
      <c r="B6" s="75" t="s">
        <v>1261</v>
      </c>
      <c r="C6" s="76">
        <v>22314073</v>
      </c>
      <c r="D6" s="76">
        <v>22229139.66</v>
      </c>
      <c r="E6" s="96">
        <f t="shared" ref="E6:E32" si="0">D6/C6*100</f>
        <v>99.619373209005815</v>
      </c>
      <c r="F6" s="119"/>
    </row>
    <row r="7" spans="1:6">
      <c r="A7" s="27">
        <v>6711</v>
      </c>
      <c r="B7" s="27" t="s">
        <v>1367</v>
      </c>
      <c r="C7" s="78">
        <v>22314073</v>
      </c>
      <c r="D7" s="78">
        <v>22229139.66</v>
      </c>
      <c r="E7" s="97">
        <f t="shared" si="0"/>
        <v>99.619373209005815</v>
      </c>
    </row>
    <row r="8" spans="1:6">
      <c r="A8" s="75"/>
      <c r="B8" s="75" t="s">
        <v>1263</v>
      </c>
      <c r="C8" s="76">
        <v>4825641</v>
      </c>
      <c r="D8" s="76">
        <f>SUM(D9:D12)</f>
        <v>4854567.51</v>
      </c>
      <c r="E8" s="96">
        <f t="shared" si="0"/>
        <v>100.59943352603311</v>
      </c>
    </row>
    <row r="9" spans="1:6">
      <c r="A9" s="27">
        <v>6413</v>
      </c>
      <c r="B9" s="27" t="s">
        <v>1378</v>
      </c>
      <c r="C9" s="78">
        <v>95000</v>
      </c>
      <c r="D9" s="78">
        <v>74052.289999999994</v>
      </c>
      <c r="E9" s="97">
        <f t="shared" si="0"/>
        <v>77.949778947368415</v>
      </c>
    </row>
    <row r="10" spans="1:6">
      <c r="A10" s="27">
        <v>6414</v>
      </c>
      <c r="B10" s="27" t="s">
        <v>1379</v>
      </c>
      <c r="C10" s="78">
        <v>0</v>
      </c>
      <c r="D10" s="78">
        <v>1043.53</v>
      </c>
      <c r="E10" s="97"/>
    </row>
    <row r="11" spans="1:6" ht="30">
      <c r="A11" s="27">
        <v>6415</v>
      </c>
      <c r="B11" s="31" t="s">
        <v>1380</v>
      </c>
      <c r="C11" s="78">
        <v>5000</v>
      </c>
      <c r="D11" s="78">
        <v>3280.7</v>
      </c>
      <c r="E11" s="97">
        <f t="shared" si="0"/>
        <v>65.61399999999999</v>
      </c>
    </row>
    <row r="12" spans="1:6">
      <c r="A12" s="27">
        <v>6615</v>
      </c>
      <c r="B12" s="27" t="s">
        <v>1381</v>
      </c>
      <c r="C12" s="78">
        <v>4725641</v>
      </c>
      <c r="D12" s="78">
        <v>4776190.99</v>
      </c>
      <c r="E12" s="97">
        <f t="shared" si="0"/>
        <v>101.06969594177806</v>
      </c>
    </row>
    <row r="13" spans="1:6">
      <c r="A13" s="75"/>
      <c r="B13" s="75" t="s">
        <v>1262</v>
      </c>
      <c r="C13" s="76">
        <v>6864000</v>
      </c>
      <c r="D13" s="76">
        <f>SUM(D14:D16)</f>
        <v>6915626.3300000001</v>
      </c>
      <c r="E13" s="96">
        <f t="shared" si="0"/>
        <v>100.75213184731935</v>
      </c>
    </row>
    <row r="14" spans="1:6">
      <c r="A14" s="27">
        <v>6526</v>
      </c>
      <c r="B14" s="27" t="s">
        <v>1368</v>
      </c>
      <c r="C14" s="78">
        <v>6800000</v>
      </c>
      <c r="D14" s="78">
        <v>6850925.9199999999</v>
      </c>
      <c r="E14" s="97">
        <f t="shared" si="0"/>
        <v>100.74891058823529</v>
      </c>
    </row>
    <row r="15" spans="1:6">
      <c r="A15" s="27">
        <v>6819</v>
      </c>
      <c r="B15" s="27" t="s">
        <v>1369</v>
      </c>
      <c r="C15" s="78">
        <v>14000</v>
      </c>
      <c r="D15" s="78">
        <v>11353</v>
      </c>
      <c r="E15" s="97">
        <f t="shared" si="0"/>
        <v>81.092857142857142</v>
      </c>
    </row>
    <row r="16" spans="1:6">
      <c r="A16" s="27">
        <v>6831</v>
      </c>
      <c r="B16" s="27" t="s">
        <v>1370</v>
      </c>
      <c r="C16" s="78">
        <v>50000</v>
      </c>
      <c r="D16" s="78">
        <v>53347.41</v>
      </c>
      <c r="E16" s="97">
        <f t="shared" si="0"/>
        <v>106.69482000000001</v>
      </c>
    </row>
    <row r="17" spans="1:11">
      <c r="A17" s="75"/>
      <c r="B17" s="75" t="s">
        <v>1479</v>
      </c>
      <c r="C17" s="76">
        <v>155000</v>
      </c>
      <c r="D17" s="76">
        <v>155758.29</v>
      </c>
      <c r="E17" s="96">
        <f t="shared" si="0"/>
        <v>100.48921935483872</v>
      </c>
    </row>
    <row r="18" spans="1:11">
      <c r="A18" s="27">
        <v>6323</v>
      </c>
      <c r="B18" s="27" t="s">
        <v>1371</v>
      </c>
      <c r="C18" s="78">
        <v>155000</v>
      </c>
      <c r="D18" s="78">
        <v>155758.29</v>
      </c>
      <c r="E18" s="97">
        <f t="shared" si="0"/>
        <v>100.48921935483872</v>
      </c>
    </row>
    <row r="19" spans="1:11">
      <c r="A19" s="75"/>
      <c r="B19" s="75" t="s">
        <v>174</v>
      </c>
      <c r="C19" s="76">
        <f>SUM(C20:C26)</f>
        <v>921409</v>
      </c>
      <c r="D19" s="76">
        <f>SUM(D20:D26)</f>
        <v>1194196.4500000002</v>
      </c>
      <c r="E19" s="96">
        <f t="shared" si="0"/>
        <v>129.60546836421179</v>
      </c>
    </row>
    <row r="20" spans="1:11">
      <c r="A20" s="27">
        <v>6321</v>
      </c>
      <c r="B20" s="27" t="s">
        <v>1372</v>
      </c>
      <c r="C20" s="78">
        <v>355000</v>
      </c>
      <c r="D20" s="88">
        <v>182143.51</v>
      </c>
      <c r="E20" s="98">
        <f t="shared" si="0"/>
        <v>51.308030985915501</v>
      </c>
    </row>
    <row r="21" spans="1:11">
      <c r="A21" s="27">
        <v>6322</v>
      </c>
      <c r="B21" s="27" t="s">
        <v>1373</v>
      </c>
      <c r="C21" s="78">
        <v>0</v>
      </c>
      <c r="D21" s="88">
        <v>149201.71</v>
      </c>
      <c r="E21" s="98"/>
    </row>
    <row r="22" spans="1:11">
      <c r="A22" s="27">
        <v>6323</v>
      </c>
      <c r="B22" s="27" t="s">
        <v>1422</v>
      </c>
      <c r="C22" s="78">
        <v>370000</v>
      </c>
      <c r="D22" s="88">
        <v>229133.01</v>
      </c>
      <c r="E22" s="98">
        <f t="shared" si="0"/>
        <v>61.927840540540544</v>
      </c>
    </row>
    <row r="23" spans="1:11">
      <c r="A23" s="27">
        <v>6324</v>
      </c>
      <c r="B23" s="27" t="s">
        <v>1423</v>
      </c>
      <c r="C23" s="78">
        <v>0</v>
      </c>
      <c r="D23" s="78">
        <v>140917.56</v>
      </c>
      <c r="E23" s="97"/>
    </row>
    <row r="24" spans="1:11">
      <c r="A24" s="27">
        <v>6341</v>
      </c>
      <c r="B24" s="27" t="s">
        <v>1375</v>
      </c>
      <c r="C24" s="78">
        <v>15000</v>
      </c>
      <c r="D24" s="78">
        <v>21173.759999999998</v>
      </c>
      <c r="E24" s="97">
        <f t="shared" si="0"/>
        <v>141.1584</v>
      </c>
    </row>
    <row r="25" spans="1:11" ht="30">
      <c r="A25" s="27">
        <v>6391</v>
      </c>
      <c r="B25" s="31" t="s">
        <v>1376</v>
      </c>
      <c r="C25" s="78">
        <v>169409</v>
      </c>
      <c r="D25" s="78">
        <v>471626.9</v>
      </c>
      <c r="E25" s="97">
        <f t="shared" si="0"/>
        <v>278.39542173084078</v>
      </c>
    </row>
    <row r="26" spans="1:11" ht="30">
      <c r="A26" s="110">
        <v>6393</v>
      </c>
      <c r="B26" s="106" t="s">
        <v>1427</v>
      </c>
      <c r="C26" s="94">
        <v>12000</v>
      </c>
      <c r="D26" s="77">
        <v>0</v>
      </c>
      <c r="E26" s="99">
        <f t="shared" si="0"/>
        <v>0</v>
      </c>
    </row>
    <row r="27" spans="1:11">
      <c r="A27" s="75"/>
      <c r="B27" s="75" t="s">
        <v>522</v>
      </c>
      <c r="C27" s="76">
        <v>65000</v>
      </c>
      <c r="D27" s="76">
        <f>D28+D29</f>
        <v>29168.2</v>
      </c>
      <c r="E27" s="96">
        <f t="shared" si="0"/>
        <v>44.874153846153845</v>
      </c>
    </row>
    <row r="28" spans="1:11">
      <c r="A28" s="27">
        <v>6631</v>
      </c>
      <c r="B28" s="27" t="s">
        <v>1382</v>
      </c>
      <c r="C28" s="78">
        <v>65000</v>
      </c>
      <c r="D28" s="78">
        <v>20000</v>
      </c>
      <c r="E28" s="97">
        <f t="shared" si="0"/>
        <v>30.76923076923077</v>
      </c>
    </row>
    <row r="29" spans="1:11">
      <c r="A29" s="27">
        <v>6632</v>
      </c>
      <c r="B29" s="27" t="s">
        <v>1383</v>
      </c>
      <c r="C29" s="78">
        <v>0</v>
      </c>
      <c r="D29" s="78">
        <v>9168.2000000000007</v>
      </c>
      <c r="E29" s="97"/>
    </row>
    <row r="30" spans="1:11">
      <c r="A30" s="75"/>
      <c r="B30" s="75" t="s">
        <v>738</v>
      </c>
      <c r="C30" s="76">
        <v>8000</v>
      </c>
      <c r="D30" s="76">
        <v>5954.65</v>
      </c>
      <c r="E30" s="96">
        <f t="shared" si="0"/>
        <v>74.433125000000004</v>
      </c>
      <c r="K30" s="28"/>
    </row>
    <row r="31" spans="1:11">
      <c r="A31" s="27">
        <v>7211</v>
      </c>
      <c r="B31" s="27" t="s">
        <v>1377</v>
      </c>
      <c r="C31" s="78">
        <v>8000</v>
      </c>
      <c r="D31" s="78">
        <v>5954.65</v>
      </c>
      <c r="E31" s="97">
        <f t="shared" si="0"/>
        <v>74.433125000000004</v>
      </c>
    </row>
    <row r="32" spans="1:11">
      <c r="A32" s="66"/>
      <c r="B32" s="66" t="s">
        <v>1384</v>
      </c>
      <c r="C32" s="67">
        <f>C6+C8+C13+C17+C19+C27+C30</f>
        <v>35153123</v>
      </c>
      <c r="D32" s="67">
        <f>D6+D8+D13+D17+D19+D27+D31</f>
        <v>35384411.090000004</v>
      </c>
      <c r="E32" s="100">
        <f t="shared" si="0"/>
        <v>100.65794464406477</v>
      </c>
    </row>
  </sheetData>
  <mergeCells count="2">
    <mergeCell ref="A3:E3"/>
    <mergeCell ref="A1:E1"/>
  </mergeCell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64"/>
  <sheetViews>
    <sheetView topLeftCell="A223" workbookViewId="0">
      <selection activeCell="D211" sqref="D211"/>
    </sheetView>
  </sheetViews>
  <sheetFormatPr defaultRowHeight="15"/>
  <cols>
    <col min="1" max="1" width="6.28515625" style="16" customWidth="1"/>
    <col min="2" max="2" width="52.5703125" customWidth="1"/>
    <col min="3" max="3" width="20.140625" customWidth="1"/>
    <col min="4" max="4" width="19.140625" customWidth="1"/>
    <col min="5" max="5" width="9.7109375" customWidth="1"/>
    <col min="6" max="6" width="30" customWidth="1"/>
  </cols>
  <sheetData>
    <row r="1" spans="1:6">
      <c r="A1" s="121" t="s">
        <v>1477</v>
      </c>
      <c r="B1" s="121"/>
      <c r="C1" s="121"/>
      <c r="D1" s="121"/>
    </row>
    <row r="2" spans="1:6" ht="48" customHeight="1">
      <c r="A2" s="109" t="s">
        <v>1364</v>
      </c>
      <c r="B2" s="108" t="s">
        <v>1476</v>
      </c>
      <c r="C2" s="36" t="s">
        <v>1448</v>
      </c>
      <c r="D2" s="37" t="s">
        <v>1425</v>
      </c>
      <c r="E2" s="37" t="s">
        <v>1366</v>
      </c>
      <c r="F2" s="8"/>
    </row>
    <row r="3" spans="1:6">
      <c r="A3" s="75"/>
      <c r="B3" s="75" t="s">
        <v>1261</v>
      </c>
      <c r="C3" s="76">
        <f>C4+C43</f>
        <v>22314073</v>
      </c>
      <c r="D3" s="76">
        <f>D4+D43</f>
        <v>22293589.890000001</v>
      </c>
      <c r="E3" s="102">
        <f>D3/C3*100</f>
        <v>99.908205418168166</v>
      </c>
      <c r="F3" s="11"/>
    </row>
    <row r="4" spans="1:6">
      <c r="A4" s="61">
        <v>3</v>
      </c>
      <c r="B4" s="60" t="s">
        <v>1358</v>
      </c>
      <c r="C4" s="77">
        <f>C5+C13+C40</f>
        <v>22187743</v>
      </c>
      <c r="D4" s="77">
        <f>D5+D13+D40</f>
        <v>22214103.73</v>
      </c>
      <c r="E4" s="91">
        <f t="shared" ref="E4:E67" si="0">D4/C4*100</f>
        <v>100.11880762274919</v>
      </c>
      <c r="F4" s="11"/>
    </row>
    <row r="5" spans="1:6">
      <c r="A5" s="61">
        <v>31</v>
      </c>
      <c r="B5" s="60" t="s">
        <v>1359</v>
      </c>
      <c r="C5" s="77">
        <f>C6+C8+C10</f>
        <v>20030210</v>
      </c>
      <c r="D5" s="77">
        <f>D6+D8+D10</f>
        <v>20042486.920000002</v>
      </c>
      <c r="E5" s="91">
        <f t="shared" si="0"/>
        <v>100.06129201840621</v>
      </c>
      <c r="F5" s="11"/>
    </row>
    <row r="6" spans="1:6">
      <c r="A6" s="61">
        <v>311</v>
      </c>
      <c r="B6" s="60" t="s">
        <v>1360</v>
      </c>
      <c r="C6" s="77">
        <f>C7</f>
        <v>16758000</v>
      </c>
      <c r="D6" s="77">
        <f>D7</f>
        <v>16752977.959999999</v>
      </c>
      <c r="E6" s="91">
        <f t="shared" si="0"/>
        <v>99.970031984723704</v>
      </c>
      <c r="F6" s="11"/>
    </row>
    <row r="7" spans="1:6">
      <c r="A7" s="68">
        <v>3111</v>
      </c>
      <c r="B7" s="69" t="s">
        <v>1326</v>
      </c>
      <c r="C7" s="78">
        <v>16758000</v>
      </c>
      <c r="D7" s="78">
        <v>16752977.959999999</v>
      </c>
      <c r="E7" s="91">
        <f t="shared" si="0"/>
        <v>99.970031984723704</v>
      </c>
      <c r="F7" s="11"/>
    </row>
    <row r="8" spans="1:6">
      <c r="A8" s="61">
        <v>312</v>
      </c>
      <c r="B8" s="60" t="s">
        <v>1327</v>
      </c>
      <c r="C8" s="77">
        <f>C9</f>
        <v>409210</v>
      </c>
      <c r="D8" s="77">
        <f>D9</f>
        <v>408384.63</v>
      </c>
      <c r="E8" s="91">
        <f t="shared" si="0"/>
        <v>99.798301605532615</v>
      </c>
      <c r="F8" s="11"/>
    </row>
    <row r="9" spans="1:6">
      <c r="A9" s="68">
        <v>3121</v>
      </c>
      <c r="B9" s="69" t="s">
        <v>1327</v>
      </c>
      <c r="C9" s="78">
        <v>409210</v>
      </c>
      <c r="D9" s="78">
        <v>408384.63</v>
      </c>
      <c r="E9" s="91">
        <f t="shared" si="0"/>
        <v>99.798301605532615</v>
      </c>
      <c r="F9" s="11"/>
    </row>
    <row r="10" spans="1:6">
      <c r="A10" s="61">
        <v>313</v>
      </c>
      <c r="B10" s="70" t="s">
        <v>1361</v>
      </c>
      <c r="C10" s="77">
        <f>C11+C12</f>
        <v>2863000</v>
      </c>
      <c r="D10" s="77">
        <f>D11+D12</f>
        <v>2881124.33</v>
      </c>
      <c r="E10" s="91">
        <f t="shared" si="0"/>
        <v>100.63305378973106</v>
      </c>
      <c r="F10" s="11"/>
    </row>
    <row r="11" spans="1:6">
      <c r="A11" s="68">
        <v>3132</v>
      </c>
      <c r="B11" s="69" t="s">
        <v>1400</v>
      </c>
      <c r="C11" s="78">
        <v>2583000</v>
      </c>
      <c r="D11" s="78">
        <v>2596399.36</v>
      </c>
      <c r="E11" s="91">
        <f t="shared" si="0"/>
        <v>100.51875183894697</v>
      </c>
      <c r="F11" s="11"/>
    </row>
    <row r="12" spans="1:6">
      <c r="A12" s="68">
        <v>3133</v>
      </c>
      <c r="B12" s="69" t="s">
        <v>1401</v>
      </c>
      <c r="C12" s="78">
        <v>280000</v>
      </c>
      <c r="D12" s="78">
        <v>284724.96999999997</v>
      </c>
      <c r="E12" s="91">
        <f t="shared" si="0"/>
        <v>101.68748928571428</v>
      </c>
      <c r="F12" s="11"/>
    </row>
    <row r="13" spans="1:6">
      <c r="A13" s="61">
        <v>32</v>
      </c>
      <c r="B13" s="60" t="s">
        <v>1362</v>
      </c>
      <c r="C13" s="77">
        <f>C14+C18+C24+C34</f>
        <v>2137403</v>
      </c>
      <c r="D13" s="77">
        <f>D14+D18+D24+D34</f>
        <v>2154583.54</v>
      </c>
      <c r="E13" s="91">
        <f t="shared" si="0"/>
        <v>100.80380442995542</v>
      </c>
      <c r="F13" s="11"/>
    </row>
    <row r="14" spans="1:6">
      <c r="A14" s="61">
        <v>321</v>
      </c>
      <c r="B14" s="60" t="s">
        <v>1363</v>
      </c>
      <c r="C14" s="77">
        <f>SUM(C15:C17)</f>
        <v>422554</v>
      </c>
      <c r="D14" s="77">
        <f>SUM(D15:D17)</f>
        <v>455097.81999999995</v>
      </c>
      <c r="E14" s="91">
        <f t="shared" si="0"/>
        <v>107.7016949312987</v>
      </c>
      <c r="F14" s="11"/>
    </row>
    <row r="15" spans="1:6">
      <c r="A15" s="68">
        <v>3211</v>
      </c>
      <c r="B15" s="69" t="s">
        <v>1264</v>
      </c>
      <c r="C15" s="78">
        <v>44342</v>
      </c>
      <c r="D15" s="78">
        <v>60658.55</v>
      </c>
      <c r="E15" s="91">
        <f t="shared" si="0"/>
        <v>136.79705471110913</v>
      </c>
      <c r="F15" s="11"/>
    </row>
    <row r="16" spans="1:6">
      <c r="A16" s="68">
        <v>3212</v>
      </c>
      <c r="B16" s="69" t="s">
        <v>1265</v>
      </c>
      <c r="C16" s="78">
        <v>327853</v>
      </c>
      <c r="D16" s="78">
        <v>328699.65999999997</v>
      </c>
      <c r="E16" s="91">
        <f t="shared" si="0"/>
        <v>100.25824378608705</v>
      </c>
      <c r="F16" s="11"/>
    </row>
    <row r="17" spans="1:6">
      <c r="A17" s="68">
        <v>3213</v>
      </c>
      <c r="B17" s="69" t="s">
        <v>1266</v>
      </c>
      <c r="C17" s="78">
        <v>50359</v>
      </c>
      <c r="D17" s="78">
        <v>65739.61</v>
      </c>
      <c r="E17" s="91">
        <f t="shared" si="0"/>
        <v>130.54192895013801</v>
      </c>
      <c r="F17" s="11"/>
    </row>
    <row r="18" spans="1:6">
      <c r="A18" s="61">
        <v>322</v>
      </c>
      <c r="B18" s="60" t="s">
        <v>1385</v>
      </c>
      <c r="C18" s="77">
        <f>SUM(C19:C23)</f>
        <v>452612</v>
      </c>
      <c r="D18" s="77">
        <f>SUM(D19:D23)</f>
        <v>493434.86</v>
      </c>
      <c r="E18" s="91">
        <f t="shared" si="0"/>
        <v>109.01939409472131</v>
      </c>
      <c r="F18" s="11"/>
    </row>
    <row r="19" spans="1:6">
      <c r="A19" s="68">
        <v>3221</v>
      </c>
      <c r="B19" s="69" t="s">
        <v>1267</v>
      </c>
      <c r="C19" s="78">
        <v>82403</v>
      </c>
      <c r="D19" s="78">
        <v>83339.509999999995</v>
      </c>
      <c r="E19" s="91">
        <f t="shared" si="0"/>
        <v>101.13649988471293</v>
      </c>
      <c r="F19" s="11"/>
    </row>
    <row r="20" spans="1:6">
      <c r="A20" s="68">
        <v>3222</v>
      </c>
      <c r="B20" s="69" t="s">
        <v>1268</v>
      </c>
      <c r="C20" s="78">
        <v>0</v>
      </c>
      <c r="D20" s="78">
        <v>642.83000000000004</v>
      </c>
      <c r="E20" s="91"/>
      <c r="F20" s="11"/>
    </row>
    <row r="21" spans="1:6">
      <c r="A21" s="68">
        <v>3223</v>
      </c>
      <c r="B21" s="69" t="s">
        <v>1269</v>
      </c>
      <c r="C21" s="78">
        <v>354209</v>
      </c>
      <c r="D21" s="78">
        <v>397719.01</v>
      </c>
      <c r="E21" s="91">
        <f t="shared" si="0"/>
        <v>112.28371102936403</v>
      </c>
      <c r="F21" s="11"/>
    </row>
    <row r="22" spans="1:6">
      <c r="A22" s="68">
        <v>3224</v>
      </c>
      <c r="B22" s="69" t="s">
        <v>1270</v>
      </c>
      <c r="C22" s="78">
        <v>10000</v>
      </c>
      <c r="D22" s="78">
        <v>7325.63</v>
      </c>
      <c r="E22" s="91">
        <f t="shared" si="0"/>
        <v>73.256299999999996</v>
      </c>
      <c r="F22" s="11"/>
    </row>
    <row r="23" spans="1:6">
      <c r="A23" s="68">
        <v>3227</v>
      </c>
      <c r="B23" s="69" t="s">
        <v>1271</v>
      </c>
      <c r="C23" s="78">
        <v>6000</v>
      </c>
      <c r="D23" s="78">
        <v>4407.88</v>
      </c>
      <c r="E23" s="91">
        <f t="shared" si="0"/>
        <v>73.464666666666673</v>
      </c>
      <c r="F23" s="11"/>
    </row>
    <row r="24" spans="1:6" s="5" customFormat="1">
      <c r="A24" s="61">
        <v>323</v>
      </c>
      <c r="B24" s="70" t="s">
        <v>1386</v>
      </c>
      <c r="C24" s="79">
        <f>SUM(C25:C33)</f>
        <v>946997</v>
      </c>
      <c r="D24" s="79">
        <f>SUM(D25:D33)</f>
        <v>969950.96</v>
      </c>
      <c r="E24" s="91">
        <f t="shared" si="0"/>
        <v>102.42386829102944</v>
      </c>
      <c r="F24" s="18"/>
    </row>
    <row r="25" spans="1:6">
      <c r="A25" s="68">
        <v>3231</v>
      </c>
      <c r="B25" s="69" t="s">
        <v>1272</v>
      </c>
      <c r="C25" s="78">
        <v>35000</v>
      </c>
      <c r="D25" s="78">
        <v>35198.480000000003</v>
      </c>
      <c r="E25" s="91">
        <f t="shared" si="0"/>
        <v>100.56708571428572</v>
      </c>
      <c r="F25" s="11"/>
    </row>
    <row r="26" spans="1:6">
      <c r="A26" s="68">
        <v>3232</v>
      </c>
      <c r="B26" s="69" t="s">
        <v>1273</v>
      </c>
      <c r="C26" s="78">
        <v>75000</v>
      </c>
      <c r="D26" s="78">
        <v>18755.009999999998</v>
      </c>
      <c r="E26" s="91">
        <f t="shared" si="0"/>
        <v>25.006679999999999</v>
      </c>
      <c r="F26" s="11"/>
    </row>
    <row r="27" spans="1:6">
      <c r="A27" s="68">
        <v>3233</v>
      </c>
      <c r="B27" s="69" t="s">
        <v>1274</v>
      </c>
      <c r="C27" s="78">
        <v>60000</v>
      </c>
      <c r="D27" s="78">
        <v>75251.87</v>
      </c>
      <c r="E27" s="91">
        <f t="shared" si="0"/>
        <v>125.41978333333333</v>
      </c>
      <c r="F27" s="11"/>
    </row>
    <row r="28" spans="1:6">
      <c r="A28" s="68">
        <v>3234</v>
      </c>
      <c r="B28" s="69" t="s">
        <v>1275</v>
      </c>
      <c r="C28" s="78">
        <v>119791</v>
      </c>
      <c r="D28" s="78">
        <v>183354.2</v>
      </c>
      <c r="E28" s="91">
        <f t="shared" si="0"/>
        <v>153.06174921321303</v>
      </c>
      <c r="F28" s="11"/>
    </row>
    <row r="29" spans="1:6">
      <c r="A29" s="68">
        <v>3235</v>
      </c>
      <c r="B29" s="69" t="s">
        <v>1276</v>
      </c>
      <c r="C29" s="78">
        <v>47548</v>
      </c>
      <c r="D29" s="78">
        <v>54667.5</v>
      </c>
      <c r="E29" s="91">
        <f t="shared" si="0"/>
        <v>114.97329014890217</v>
      </c>
      <c r="F29" s="11"/>
    </row>
    <row r="30" spans="1:6">
      <c r="A30" s="68">
        <v>3236</v>
      </c>
      <c r="B30" s="69" t="s">
        <v>1277</v>
      </c>
      <c r="C30" s="78">
        <v>22770</v>
      </c>
      <c r="D30" s="78">
        <v>7500</v>
      </c>
      <c r="E30" s="91">
        <f t="shared" si="0"/>
        <v>32.938076416337289</v>
      </c>
      <c r="F30" s="11"/>
    </row>
    <row r="31" spans="1:6">
      <c r="A31" s="68">
        <v>3237</v>
      </c>
      <c r="B31" s="69" t="s">
        <v>1278</v>
      </c>
      <c r="C31" s="78">
        <v>507476</v>
      </c>
      <c r="D31" s="78">
        <v>515156.81</v>
      </c>
      <c r="E31" s="91">
        <f t="shared" si="0"/>
        <v>101.51353167440431</v>
      </c>
      <c r="F31" s="11"/>
    </row>
    <row r="32" spans="1:6">
      <c r="A32" s="68">
        <v>3238</v>
      </c>
      <c r="B32" s="69" t="s">
        <v>1279</v>
      </c>
      <c r="C32" s="78">
        <v>70000</v>
      </c>
      <c r="D32" s="78">
        <v>70204.59</v>
      </c>
      <c r="E32" s="91">
        <f t="shared" si="0"/>
        <v>100.29227142857142</v>
      </c>
      <c r="F32" s="11"/>
    </row>
    <row r="33" spans="1:6">
      <c r="A33" s="68">
        <v>3239</v>
      </c>
      <c r="B33" s="69" t="s">
        <v>1280</v>
      </c>
      <c r="C33" s="78">
        <v>9412</v>
      </c>
      <c r="D33" s="78">
        <v>9862.5</v>
      </c>
      <c r="E33" s="91">
        <f t="shared" si="0"/>
        <v>104.78644283892902</v>
      </c>
      <c r="F33" s="11"/>
    </row>
    <row r="34" spans="1:6">
      <c r="A34" s="61">
        <v>329</v>
      </c>
      <c r="B34" s="60" t="s">
        <v>1285</v>
      </c>
      <c r="C34" s="77">
        <f>SUM(C35:C39)</f>
        <v>315240</v>
      </c>
      <c r="D34" s="77">
        <f>SUM(D35:D39)</f>
        <v>236099.9</v>
      </c>
      <c r="E34" s="91">
        <f t="shared" si="0"/>
        <v>74.895286131201615</v>
      </c>
      <c r="F34" s="11"/>
    </row>
    <row r="35" spans="1:6">
      <c r="A35" s="68">
        <v>3292</v>
      </c>
      <c r="B35" s="69" t="s">
        <v>1281</v>
      </c>
      <c r="C35" s="78">
        <v>120000</v>
      </c>
      <c r="D35" s="78">
        <v>92747</v>
      </c>
      <c r="E35" s="91">
        <f t="shared" si="0"/>
        <v>77.289166666666659</v>
      </c>
      <c r="F35" s="11"/>
    </row>
    <row r="36" spans="1:6">
      <c r="A36" s="68">
        <v>3293</v>
      </c>
      <c r="B36" s="69" t="s">
        <v>1282</v>
      </c>
      <c r="C36" s="78">
        <v>40000</v>
      </c>
      <c r="D36" s="78">
        <v>0</v>
      </c>
      <c r="E36" s="91">
        <f t="shared" si="0"/>
        <v>0</v>
      </c>
      <c r="F36" s="11"/>
    </row>
    <row r="37" spans="1:6">
      <c r="A37" s="68">
        <v>3294</v>
      </c>
      <c r="B37" s="69" t="s">
        <v>1283</v>
      </c>
      <c r="C37" s="78">
        <v>20000</v>
      </c>
      <c r="D37" s="78">
        <v>9756.5</v>
      </c>
      <c r="E37" s="91">
        <f t="shared" si="0"/>
        <v>48.782499999999999</v>
      </c>
      <c r="F37" s="11"/>
    </row>
    <row r="38" spans="1:6">
      <c r="A38" s="68">
        <v>3295</v>
      </c>
      <c r="B38" s="69" t="s">
        <v>1284</v>
      </c>
      <c r="C38" s="78">
        <v>35240</v>
      </c>
      <c r="D38" s="78">
        <v>35602.9</v>
      </c>
      <c r="E38" s="91">
        <f t="shared" si="0"/>
        <v>101.02979568671964</v>
      </c>
      <c r="F38" s="11"/>
    </row>
    <row r="39" spans="1:6">
      <c r="A39" s="68">
        <v>3299</v>
      </c>
      <c r="B39" s="69" t="s">
        <v>1285</v>
      </c>
      <c r="C39" s="78">
        <v>100000</v>
      </c>
      <c r="D39" s="78">
        <v>97993.5</v>
      </c>
      <c r="E39" s="91">
        <f t="shared" si="0"/>
        <v>97.993499999999997</v>
      </c>
      <c r="F39" s="11"/>
    </row>
    <row r="40" spans="1:6">
      <c r="A40" s="61">
        <v>34</v>
      </c>
      <c r="B40" s="60" t="s">
        <v>1387</v>
      </c>
      <c r="C40" s="77">
        <f>C41</f>
        <v>20130</v>
      </c>
      <c r="D40" s="77">
        <f>D41</f>
        <v>17033.27</v>
      </c>
      <c r="E40" s="91">
        <f t="shared" si="0"/>
        <v>84.616343765524093</v>
      </c>
      <c r="F40" s="11"/>
    </row>
    <row r="41" spans="1:6">
      <c r="A41" s="61">
        <v>343</v>
      </c>
      <c r="B41" s="60" t="s">
        <v>1388</v>
      </c>
      <c r="C41" s="77">
        <f>C42</f>
        <v>20130</v>
      </c>
      <c r="D41" s="77">
        <f>D42</f>
        <v>17033.27</v>
      </c>
      <c r="E41" s="91">
        <f t="shared" si="0"/>
        <v>84.616343765524093</v>
      </c>
      <c r="F41" s="11"/>
    </row>
    <row r="42" spans="1:6">
      <c r="A42" s="68">
        <v>3431</v>
      </c>
      <c r="B42" s="69" t="s">
        <v>1286</v>
      </c>
      <c r="C42" s="78">
        <v>20130</v>
      </c>
      <c r="D42" s="78">
        <v>17033.27</v>
      </c>
      <c r="E42" s="91">
        <f t="shared" si="0"/>
        <v>84.616343765524093</v>
      </c>
      <c r="F42" s="11"/>
    </row>
    <row r="43" spans="1:6">
      <c r="A43" s="61">
        <v>4</v>
      </c>
      <c r="B43" s="60" t="s">
        <v>1389</v>
      </c>
      <c r="C43" s="77">
        <f>C44</f>
        <v>126330</v>
      </c>
      <c r="D43" s="77">
        <f>D44</f>
        <v>79486.16</v>
      </c>
      <c r="E43" s="91">
        <f t="shared" si="0"/>
        <v>62.919464893532819</v>
      </c>
      <c r="F43" s="11"/>
    </row>
    <row r="44" spans="1:6">
      <c r="A44" s="61">
        <v>42</v>
      </c>
      <c r="B44" s="60" t="s">
        <v>1390</v>
      </c>
      <c r="C44" s="77">
        <f>C45</f>
        <v>126330</v>
      </c>
      <c r="D44" s="77">
        <f>D45</f>
        <v>79486.16</v>
      </c>
      <c r="E44" s="91">
        <f t="shared" si="0"/>
        <v>62.919464893532819</v>
      </c>
      <c r="F44" s="11"/>
    </row>
    <row r="45" spans="1:6">
      <c r="A45" s="61">
        <v>422</v>
      </c>
      <c r="B45" s="60" t="s">
        <v>1391</v>
      </c>
      <c r="C45" s="77">
        <f>C46+C47</f>
        <v>126330</v>
      </c>
      <c r="D45" s="77">
        <f>D46+D47</f>
        <v>79486.16</v>
      </c>
      <c r="E45" s="91">
        <f t="shared" si="0"/>
        <v>62.919464893532819</v>
      </c>
      <c r="F45" s="11"/>
    </row>
    <row r="46" spans="1:6">
      <c r="A46" s="68">
        <v>4221</v>
      </c>
      <c r="B46" s="69" t="s">
        <v>1287</v>
      </c>
      <c r="C46" s="78">
        <v>37121</v>
      </c>
      <c r="D46" s="78">
        <v>79486.16</v>
      </c>
      <c r="E46" s="91">
        <f t="shared" si="0"/>
        <v>214.12720562484847</v>
      </c>
      <c r="F46" s="11"/>
    </row>
    <row r="47" spans="1:6">
      <c r="A47" s="68">
        <v>4227</v>
      </c>
      <c r="B47" s="69" t="s">
        <v>1288</v>
      </c>
      <c r="C47" s="78">
        <v>89209</v>
      </c>
      <c r="D47" s="78">
        <v>0</v>
      </c>
      <c r="E47" s="91">
        <f t="shared" si="0"/>
        <v>0</v>
      </c>
      <c r="F47" s="11"/>
    </row>
    <row r="48" spans="1:6">
      <c r="A48" s="75"/>
      <c r="B48" s="75" t="s">
        <v>1263</v>
      </c>
      <c r="C48" s="76">
        <f>C49+C97</f>
        <v>4825641</v>
      </c>
      <c r="D48" s="76">
        <f>D49+D97</f>
        <v>6551625.8600000003</v>
      </c>
      <c r="E48" s="102">
        <f t="shared" si="0"/>
        <v>135.76695531225801</v>
      </c>
      <c r="F48" s="11"/>
    </row>
    <row r="49" spans="1:6">
      <c r="A49" s="61">
        <v>3</v>
      </c>
      <c r="B49" s="60" t="s">
        <v>1402</v>
      </c>
      <c r="C49" s="77">
        <f>C50+C58+C85+C90+C93</f>
        <v>4730741</v>
      </c>
      <c r="D49" s="77">
        <f>D50+D58+D85+D90+D93</f>
        <v>6474265.7000000002</v>
      </c>
      <c r="E49" s="91">
        <f t="shared" si="0"/>
        <v>136.85521359127461</v>
      </c>
      <c r="F49" s="11"/>
    </row>
    <row r="50" spans="1:6">
      <c r="A50" s="61">
        <v>31</v>
      </c>
      <c r="B50" s="60" t="s">
        <v>1359</v>
      </c>
      <c r="C50" s="77">
        <f>C51+C53+C55</f>
        <v>2713750</v>
      </c>
      <c r="D50" s="77">
        <f>D51+D53+D55</f>
        <v>2882608.4099999997</v>
      </c>
      <c r="E50" s="91">
        <f t="shared" si="0"/>
        <v>106.22232740672499</v>
      </c>
      <c r="F50" s="11"/>
    </row>
    <row r="51" spans="1:6">
      <c r="A51" s="61">
        <v>311</v>
      </c>
      <c r="B51" s="60" t="s">
        <v>1326</v>
      </c>
      <c r="C51" s="77">
        <f>C52</f>
        <v>2225000</v>
      </c>
      <c r="D51" s="77">
        <f>D52</f>
        <v>2421141.6399999997</v>
      </c>
      <c r="E51" s="91">
        <f t="shared" si="0"/>
        <v>108.81535460674156</v>
      </c>
      <c r="F51" s="11"/>
    </row>
    <row r="52" spans="1:6">
      <c r="A52" s="68">
        <v>3111</v>
      </c>
      <c r="B52" s="69" t="s">
        <v>1326</v>
      </c>
      <c r="C52" s="78">
        <v>2225000</v>
      </c>
      <c r="D52" s="78">
        <v>2421141.6399999997</v>
      </c>
      <c r="E52" s="91">
        <f t="shared" si="0"/>
        <v>108.81535460674156</v>
      </c>
      <c r="F52" s="11"/>
    </row>
    <row r="53" spans="1:6">
      <c r="A53" s="61">
        <v>312</v>
      </c>
      <c r="B53" s="60" t="s">
        <v>1327</v>
      </c>
      <c r="C53" s="77">
        <f>C54</f>
        <v>92500</v>
      </c>
      <c r="D53" s="77">
        <f>D54</f>
        <v>43760</v>
      </c>
      <c r="E53" s="91">
        <f t="shared" si="0"/>
        <v>47.308108108108108</v>
      </c>
      <c r="F53" s="11"/>
    </row>
    <row r="54" spans="1:6">
      <c r="A54" s="68">
        <v>3121</v>
      </c>
      <c r="B54" s="69" t="s">
        <v>1327</v>
      </c>
      <c r="C54" s="78">
        <v>92500</v>
      </c>
      <c r="D54" s="78">
        <v>43760</v>
      </c>
      <c r="E54" s="91">
        <f t="shared" si="0"/>
        <v>47.308108108108108</v>
      </c>
      <c r="F54" s="11"/>
    </row>
    <row r="55" spans="1:6">
      <c r="A55" s="61">
        <v>313</v>
      </c>
      <c r="B55" s="70" t="s">
        <v>1361</v>
      </c>
      <c r="C55" s="77">
        <f>C56+C57</f>
        <v>396250</v>
      </c>
      <c r="D55" s="77">
        <f>D56+D57</f>
        <v>417706.77</v>
      </c>
      <c r="E55" s="91">
        <f t="shared" si="0"/>
        <v>105.41495772870664</v>
      </c>
      <c r="F55" s="11"/>
    </row>
    <row r="56" spans="1:6">
      <c r="A56" s="68">
        <v>3132</v>
      </c>
      <c r="B56" s="69" t="s">
        <v>1400</v>
      </c>
      <c r="C56" s="78">
        <v>357750</v>
      </c>
      <c r="D56" s="78">
        <v>376495.52</v>
      </c>
      <c r="E56" s="91">
        <f t="shared" si="0"/>
        <v>105.23983787561147</v>
      </c>
      <c r="F56" s="11"/>
    </row>
    <row r="57" spans="1:6">
      <c r="A57" s="68">
        <v>3133</v>
      </c>
      <c r="B57" s="69" t="s">
        <v>1401</v>
      </c>
      <c r="C57" s="78">
        <v>38500</v>
      </c>
      <c r="D57" s="78">
        <v>41211.25</v>
      </c>
      <c r="E57" s="91">
        <f t="shared" si="0"/>
        <v>107.04220779220779</v>
      </c>
      <c r="F57" s="11"/>
    </row>
    <row r="58" spans="1:6">
      <c r="A58" s="61">
        <v>32</v>
      </c>
      <c r="B58" s="60" t="s">
        <v>1362</v>
      </c>
      <c r="C58" s="77">
        <f>C59+C63+C68+C77+C79</f>
        <v>1951991</v>
      </c>
      <c r="D58" s="77">
        <f>D59+D63+D68+D77+D79</f>
        <v>3192336.01</v>
      </c>
      <c r="E58" s="91">
        <f t="shared" si="0"/>
        <v>163.54255782941621</v>
      </c>
      <c r="F58" s="11"/>
    </row>
    <row r="59" spans="1:6">
      <c r="A59" s="61">
        <v>321</v>
      </c>
      <c r="B59" s="60" t="s">
        <v>1363</v>
      </c>
      <c r="C59" s="77">
        <f>SUM(C60:C62)</f>
        <v>342500</v>
      </c>
      <c r="D59" s="77">
        <f>SUM(D60:D62)</f>
        <v>415724.14999999997</v>
      </c>
      <c r="E59" s="91">
        <f t="shared" si="0"/>
        <v>121.37931386861314</v>
      </c>
      <c r="F59" s="11"/>
    </row>
    <row r="60" spans="1:6">
      <c r="A60" s="68">
        <v>3211</v>
      </c>
      <c r="B60" s="69" t="s">
        <v>1264</v>
      </c>
      <c r="C60" s="78">
        <v>285000</v>
      </c>
      <c r="D60" s="78">
        <v>363658.42</v>
      </c>
      <c r="E60" s="91">
        <f t="shared" si="0"/>
        <v>127.59944561403509</v>
      </c>
      <c r="F60" s="11"/>
    </row>
    <row r="61" spans="1:6">
      <c r="A61" s="68">
        <v>3212</v>
      </c>
      <c r="B61" s="69" t="s">
        <v>1265</v>
      </c>
      <c r="C61" s="78">
        <v>7500</v>
      </c>
      <c r="D61" s="78">
        <v>6631.99</v>
      </c>
      <c r="E61" s="91">
        <f t="shared" si="0"/>
        <v>88.426533333333339</v>
      </c>
      <c r="F61" s="11"/>
    </row>
    <row r="62" spans="1:6">
      <c r="A62" s="68">
        <v>3213</v>
      </c>
      <c r="B62" s="69" t="s">
        <v>1328</v>
      </c>
      <c r="C62" s="78">
        <v>50000</v>
      </c>
      <c r="D62" s="78">
        <v>45433.74</v>
      </c>
      <c r="E62" s="91">
        <f t="shared" si="0"/>
        <v>90.86748</v>
      </c>
      <c r="F62" s="11"/>
    </row>
    <row r="63" spans="1:6">
      <c r="A63" s="61">
        <v>322</v>
      </c>
      <c r="B63" s="60" t="s">
        <v>1385</v>
      </c>
      <c r="C63" s="77">
        <f>SUM(C64:C67)</f>
        <v>75000</v>
      </c>
      <c r="D63" s="77">
        <f>SUM(D64:D67)</f>
        <v>81677.040000000008</v>
      </c>
      <c r="E63" s="91">
        <f t="shared" si="0"/>
        <v>108.90272</v>
      </c>
      <c r="F63" s="11"/>
    </row>
    <row r="64" spans="1:6">
      <c r="A64" s="68">
        <v>3221</v>
      </c>
      <c r="B64" s="69" t="s">
        <v>1267</v>
      </c>
      <c r="C64" s="78">
        <v>60000</v>
      </c>
      <c r="D64" s="78">
        <v>50693.36</v>
      </c>
      <c r="E64" s="91">
        <f t="shared" si="0"/>
        <v>84.488933333333335</v>
      </c>
      <c r="F64" s="11"/>
    </row>
    <row r="65" spans="1:6">
      <c r="A65" s="68">
        <v>3222</v>
      </c>
      <c r="B65" s="69" t="s">
        <v>1268</v>
      </c>
      <c r="C65" s="78">
        <v>2000</v>
      </c>
      <c r="D65" s="78">
        <v>1056.25</v>
      </c>
      <c r="E65" s="91">
        <f t="shared" si="0"/>
        <v>52.812499999999993</v>
      </c>
      <c r="F65" s="11"/>
    </row>
    <row r="66" spans="1:6">
      <c r="A66" s="68">
        <v>3223</v>
      </c>
      <c r="B66" s="69" t="s">
        <v>1269</v>
      </c>
      <c r="C66" s="78">
        <v>3000</v>
      </c>
      <c r="D66" s="78">
        <v>709.75</v>
      </c>
      <c r="E66" s="91">
        <f t="shared" si="0"/>
        <v>23.658333333333335</v>
      </c>
      <c r="F66" s="11"/>
    </row>
    <row r="67" spans="1:6">
      <c r="A67" s="68">
        <v>3224</v>
      </c>
      <c r="B67" s="69" t="s">
        <v>1270</v>
      </c>
      <c r="C67" s="78">
        <v>10000</v>
      </c>
      <c r="D67" s="78">
        <v>29217.68</v>
      </c>
      <c r="E67" s="91">
        <f t="shared" si="0"/>
        <v>292.17680000000001</v>
      </c>
      <c r="F67" s="11"/>
    </row>
    <row r="68" spans="1:6">
      <c r="A68" s="61">
        <v>323</v>
      </c>
      <c r="B68" s="70" t="s">
        <v>1386</v>
      </c>
      <c r="C68" s="77">
        <f>SUM(C69:C76)</f>
        <v>1217691</v>
      </c>
      <c r="D68" s="77">
        <f>SUM(D69:D76)</f>
        <v>2363686.7999999998</v>
      </c>
      <c r="E68" s="91">
        <f t="shared" ref="E68:E131" si="1">D68/C68*100</f>
        <v>194.11220087854798</v>
      </c>
      <c r="F68" s="11"/>
    </row>
    <row r="69" spans="1:6">
      <c r="A69" s="68">
        <v>3231</v>
      </c>
      <c r="B69" s="69" t="s">
        <v>1272</v>
      </c>
      <c r="C69" s="78">
        <v>26000</v>
      </c>
      <c r="D69" s="78">
        <v>9690.69</v>
      </c>
      <c r="E69" s="91">
        <f t="shared" si="1"/>
        <v>37.271884615384614</v>
      </c>
      <c r="F69" s="11"/>
    </row>
    <row r="70" spans="1:6">
      <c r="A70" s="68">
        <v>3232</v>
      </c>
      <c r="B70" s="69" t="s">
        <v>1273</v>
      </c>
      <c r="C70" s="78">
        <v>35000</v>
      </c>
      <c r="D70" s="78">
        <v>30197.72</v>
      </c>
      <c r="E70" s="91">
        <f t="shared" si="1"/>
        <v>86.279200000000003</v>
      </c>
      <c r="F70" s="11"/>
    </row>
    <row r="71" spans="1:6">
      <c r="A71" s="68">
        <v>3233</v>
      </c>
      <c r="B71" s="69" t="s">
        <v>1274</v>
      </c>
      <c r="C71" s="78">
        <v>1000</v>
      </c>
      <c r="D71" s="78">
        <v>1321.91</v>
      </c>
      <c r="E71" s="91">
        <f t="shared" si="1"/>
        <v>132.191</v>
      </c>
      <c r="F71" s="11"/>
    </row>
    <row r="72" spans="1:6">
      <c r="A72" s="68">
        <v>3234</v>
      </c>
      <c r="B72" s="69" t="s">
        <v>1275</v>
      </c>
      <c r="C72" s="78">
        <v>10000</v>
      </c>
      <c r="D72" s="78">
        <v>3988.13</v>
      </c>
      <c r="E72" s="91">
        <f t="shared" si="1"/>
        <v>39.881300000000003</v>
      </c>
      <c r="F72" s="11"/>
    </row>
    <row r="73" spans="1:6">
      <c r="A73" s="68">
        <v>3235</v>
      </c>
      <c r="B73" s="69" t="s">
        <v>1276</v>
      </c>
      <c r="C73" s="78">
        <v>120000</v>
      </c>
      <c r="D73" s="78">
        <v>182684.44</v>
      </c>
      <c r="E73" s="91">
        <f t="shared" si="1"/>
        <v>152.23703333333333</v>
      </c>
      <c r="F73" s="11"/>
    </row>
    <row r="74" spans="1:6">
      <c r="A74" s="68">
        <v>3236</v>
      </c>
      <c r="B74" s="69" t="s">
        <v>1277</v>
      </c>
      <c r="C74" s="78">
        <v>3000</v>
      </c>
      <c r="D74" s="78">
        <v>3685</v>
      </c>
      <c r="E74" s="91">
        <f t="shared" si="1"/>
        <v>122.83333333333333</v>
      </c>
      <c r="F74" s="11"/>
    </row>
    <row r="75" spans="1:6">
      <c r="A75" s="68">
        <v>3237</v>
      </c>
      <c r="B75" s="69" t="s">
        <v>1329</v>
      </c>
      <c r="C75" s="78">
        <v>966691</v>
      </c>
      <c r="D75" s="78">
        <v>2041998.49</v>
      </c>
      <c r="E75" s="91">
        <f t="shared" si="1"/>
        <v>211.23590578581988</v>
      </c>
      <c r="F75" s="11"/>
    </row>
    <row r="76" spans="1:6">
      <c r="A76" s="68">
        <v>3239</v>
      </c>
      <c r="B76" s="69" t="s">
        <v>1280</v>
      </c>
      <c r="C76" s="78">
        <v>56000</v>
      </c>
      <c r="D76" s="78">
        <v>90120.42</v>
      </c>
      <c r="E76" s="91">
        <f t="shared" si="1"/>
        <v>160.92932142857143</v>
      </c>
      <c r="F76" s="11"/>
    </row>
    <row r="77" spans="1:6">
      <c r="A77" s="61">
        <v>324</v>
      </c>
      <c r="B77" s="60" t="s">
        <v>1394</v>
      </c>
      <c r="C77" s="77">
        <f>C78</f>
        <v>10000</v>
      </c>
      <c r="D77" s="77">
        <f>D78</f>
        <v>17634</v>
      </c>
      <c r="E77" s="91">
        <f t="shared" si="1"/>
        <v>176.34</v>
      </c>
      <c r="F77" s="11"/>
    </row>
    <row r="78" spans="1:6">
      <c r="A78" s="68">
        <v>3241</v>
      </c>
      <c r="B78" s="69" t="s">
        <v>1330</v>
      </c>
      <c r="C78" s="78">
        <v>10000</v>
      </c>
      <c r="D78" s="78">
        <v>17634</v>
      </c>
      <c r="E78" s="91">
        <f t="shared" si="1"/>
        <v>176.34</v>
      </c>
      <c r="F78" s="11"/>
    </row>
    <row r="79" spans="1:6">
      <c r="A79" s="61">
        <v>329</v>
      </c>
      <c r="B79" s="60" t="s">
        <v>1285</v>
      </c>
      <c r="C79" s="77">
        <f>SUM(C80:C84)</f>
        <v>306800</v>
      </c>
      <c r="D79" s="77">
        <f>SUM(D80:D84)</f>
        <v>313614.01999999996</v>
      </c>
      <c r="E79" s="91">
        <f t="shared" si="1"/>
        <v>102.22099739243806</v>
      </c>
      <c r="F79" s="11"/>
    </row>
    <row r="80" spans="1:6">
      <c r="A80" s="68">
        <v>3292</v>
      </c>
      <c r="B80" s="69" t="s">
        <v>1281</v>
      </c>
      <c r="C80" s="78">
        <v>500</v>
      </c>
      <c r="D80" s="78">
        <v>18935.95</v>
      </c>
      <c r="E80" s="91">
        <f t="shared" si="1"/>
        <v>3787.1900000000005</v>
      </c>
      <c r="F80" s="11"/>
    </row>
    <row r="81" spans="1:6">
      <c r="A81" s="68">
        <v>3293</v>
      </c>
      <c r="B81" s="69" t="s">
        <v>1331</v>
      </c>
      <c r="C81" s="78">
        <v>161300</v>
      </c>
      <c r="D81" s="78">
        <v>256195.53</v>
      </c>
      <c r="E81" s="91">
        <f t="shared" si="1"/>
        <v>158.83169869807813</v>
      </c>
      <c r="F81" s="11"/>
    </row>
    <row r="82" spans="1:6">
      <c r="A82" s="68">
        <v>3294</v>
      </c>
      <c r="B82" s="69" t="s">
        <v>1332</v>
      </c>
      <c r="C82" s="78">
        <v>10000</v>
      </c>
      <c r="D82" s="78">
        <v>11009.8</v>
      </c>
      <c r="E82" s="91">
        <f t="shared" si="1"/>
        <v>110.09799999999998</v>
      </c>
      <c r="F82" s="11"/>
    </row>
    <row r="83" spans="1:6">
      <c r="A83" s="68">
        <v>3295</v>
      </c>
      <c r="B83" s="69" t="s">
        <v>1284</v>
      </c>
      <c r="C83" s="78">
        <v>15000</v>
      </c>
      <c r="D83" s="78">
        <v>11176</v>
      </c>
      <c r="E83" s="91">
        <f t="shared" si="1"/>
        <v>74.506666666666661</v>
      </c>
      <c r="F83" s="11"/>
    </row>
    <row r="84" spans="1:6">
      <c r="A84" s="68">
        <v>3299</v>
      </c>
      <c r="B84" s="69" t="s">
        <v>1285</v>
      </c>
      <c r="C84" s="78">
        <v>120000</v>
      </c>
      <c r="D84" s="78">
        <v>16296.74</v>
      </c>
      <c r="E84" s="91">
        <f t="shared" si="1"/>
        <v>13.580616666666668</v>
      </c>
      <c r="F84" s="11"/>
    </row>
    <row r="85" spans="1:6">
      <c r="A85" s="61">
        <v>34</v>
      </c>
      <c r="B85" s="60" t="s">
        <v>1387</v>
      </c>
      <c r="C85" s="77">
        <f>C86</f>
        <v>40000</v>
      </c>
      <c r="D85" s="77">
        <f>D86</f>
        <v>36935.619999999995</v>
      </c>
      <c r="E85" s="91">
        <f t="shared" si="1"/>
        <v>92.339049999999986</v>
      </c>
      <c r="F85" s="11"/>
    </row>
    <row r="86" spans="1:6">
      <c r="A86" s="61">
        <v>343</v>
      </c>
      <c r="B86" s="60" t="s">
        <v>1388</v>
      </c>
      <c r="C86" s="77">
        <f>SUM(C87:C89)</f>
        <v>40000</v>
      </c>
      <c r="D86" s="77">
        <f>SUM(D87:D89)</f>
        <v>36935.619999999995</v>
      </c>
      <c r="E86" s="91">
        <f t="shared" si="1"/>
        <v>92.339049999999986</v>
      </c>
      <c r="F86" s="11"/>
    </row>
    <row r="87" spans="1:6">
      <c r="A87" s="68">
        <v>3431</v>
      </c>
      <c r="B87" s="69" t="s">
        <v>1286</v>
      </c>
      <c r="C87" s="78">
        <v>28000</v>
      </c>
      <c r="D87" s="78">
        <v>22034.57</v>
      </c>
      <c r="E87" s="91">
        <f t="shared" si="1"/>
        <v>78.694892857142847</v>
      </c>
      <c r="F87" s="11"/>
    </row>
    <row r="88" spans="1:6">
      <c r="A88" s="68">
        <v>3432</v>
      </c>
      <c r="B88" s="69" t="s">
        <v>1333</v>
      </c>
      <c r="C88" s="78">
        <v>12000</v>
      </c>
      <c r="D88" s="78">
        <v>14790.05</v>
      </c>
      <c r="E88" s="91">
        <f t="shared" si="1"/>
        <v>123.25041666666665</v>
      </c>
      <c r="F88" s="11"/>
    </row>
    <row r="89" spans="1:6">
      <c r="A89" s="68">
        <v>3434</v>
      </c>
      <c r="B89" s="69" t="s">
        <v>1334</v>
      </c>
      <c r="C89" s="78">
        <v>0</v>
      </c>
      <c r="D89" s="78">
        <v>111</v>
      </c>
      <c r="E89" s="91"/>
      <c r="F89" s="11"/>
    </row>
    <row r="90" spans="1:6">
      <c r="A90" s="61">
        <v>36</v>
      </c>
      <c r="B90" s="60" t="s">
        <v>1395</v>
      </c>
      <c r="C90" s="77">
        <f>C91</f>
        <v>0</v>
      </c>
      <c r="D90" s="77">
        <f>D91</f>
        <v>299960</v>
      </c>
      <c r="E90" s="91"/>
      <c r="F90" s="11"/>
    </row>
    <row r="91" spans="1:6">
      <c r="A91" s="61">
        <v>369</v>
      </c>
      <c r="B91" s="60" t="s">
        <v>1335</v>
      </c>
      <c r="C91" s="77">
        <f>C92</f>
        <v>0</v>
      </c>
      <c r="D91" s="77">
        <f>D92</f>
        <v>299960</v>
      </c>
      <c r="E91" s="91"/>
      <c r="F91" s="11"/>
    </row>
    <row r="92" spans="1:6">
      <c r="A92" s="68">
        <v>3691</v>
      </c>
      <c r="B92" s="69" t="s">
        <v>1335</v>
      </c>
      <c r="C92" s="78">
        <v>0</v>
      </c>
      <c r="D92" s="78">
        <v>299960</v>
      </c>
      <c r="E92" s="91"/>
      <c r="F92" s="11"/>
    </row>
    <row r="93" spans="1:6">
      <c r="A93" s="61">
        <v>38</v>
      </c>
      <c r="B93" s="60" t="s">
        <v>1396</v>
      </c>
      <c r="C93" s="77">
        <f>C94</f>
        <v>25000</v>
      </c>
      <c r="D93" s="77">
        <f>D94</f>
        <v>62425.66</v>
      </c>
      <c r="E93" s="91">
        <f t="shared" si="1"/>
        <v>249.70264000000003</v>
      </c>
      <c r="F93" s="11"/>
    </row>
    <row r="94" spans="1:6">
      <c r="A94" s="61">
        <v>381</v>
      </c>
      <c r="B94" s="60" t="s">
        <v>1382</v>
      </c>
      <c r="C94" s="77">
        <f>C95</f>
        <v>25000</v>
      </c>
      <c r="D94" s="77">
        <f>D95+D96</f>
        <v>62425.66</v>
      </c>
      <c r="E94" s="91">
        <f t="shared" si="1"/>
        <v>249.70264000000003</v>
      </c>
      <c r="F94" s="11"/>
    </row>
    <row r="95" spans="1:6">
      <c r="A95" s="68">
        <v>3811</v>
      </c>
      <c r="B95" s="69" t="s">
        <v>1336</v>
      </c>
      <c r="C95" s="78">
        <v>25000</v>
      </c>
      <c r="D95" s="78">
        <v>62300</v>
      </c>
      <c r="E95" s="91">
        <f t="shared" si="1"/>
        <v>249.2</v>
      </c>
      <c r="F95" s="11"/>
    </row>
    <row r="96" spans="1:6">
      <c r="A96" s="68">
        <v>3831</v>
      </c>
      <c r="B96" s="69" t="s">
        <v>1337</v>
      </c>
      <c r="C96" s="78">
        <v>0</v>
      </c>
      <c r="D96" s="78">
        <v>125.66</v>
      </c>
      <c r="E96" s="91"/>
      <c r="F96" s="11"/>
    </row>
    <row r="97" spans="1:6">
      <c r="A97" s="61">
        <v>4</v>
      </c>
      <c r="B97" s="60" t="s">
        <v>1389</v>
      </c>
      <c r="C97" s="77">
        <f>C98</f>
        <v>94900</v>
      </c>
      <c r="D97" s="77">
        <f>D98</f>
        <v>77360.160000000003</v>
      </c>
      <c r="E97" s="91">
        <f t="shared" si="1"/>
        <v>81.517555321390944</v>
      </c>
      <c r="F97" s="11"/>
    </row>
    <row r="98" spans="1:6">
      <c r="A98" s="61">
        <v>42</v>
      </c>
      <c r="B98" s="60" t="s">
        <v>1390</v>
      </c>
      <c r="C98" s="77">
        <f>C99+C103+C105</f>
        <v>94900</v>
      </c>
      <c r="D98" s="77">
        <f>D99+D103+D105</f>
        <v>77360.160000000003</v>
      </c>
      <c r="E98" s="91">
        <f t="shared" si="1"/>
        <v>81.517555321390944</v>
      </c>
      <c r="F98" s="11"/>
    </row>
    <row r="99" spans="1:6">
      <c r="A99" s="61">
        <v>422</v>
      </c>
      <c r="B99" s="60" t="s">
        <v>1391</v>
      </c>
      <c r="C99" s="77">
        <f>SUM(C100:C102)</f>
        <v>90000</v>
      </c>
      <c r="D99" s="77">
        <f>SUM(D100:D102)</f>
        <v>74190.16</v>
      </c>
      <c r="E99" s="91">
        <f t="shared" si="1"/>
        <v>82.433511111111116</v>
      </c>
      <c r="F99" s="11"/>
    </row>
    <row r="100" spans="1:6">
      <c r="A100" s="68">
        <v>4221</v>
      </c>
      <c r="B100" s="69" t="s">
        <v>1338</v>
      </c>
      <c r="C100" s="78">
        <v>67000</v>
      </c>
      <c r="D100" s="78">
        <v>60575.09</v>
      </c>
      <c r="E100" s="91">
        <f t="shared" si="1"/>
        <v>90.410582089552236</v>
      </c>
      <c r="F100" s="11"/>
    </row>
    <row r="101" spans="1:6">
      <c r="A101" s="68">
        <v>4222</v>
      </c>
      <c r="B101" s="69" t="s">
        <v>1339</v>
      </c>
      <c r="C101" s="78">
        <v>15000</v>
      </c>
      <c r="D101" s="78">
        <v>12154.63</v>
      </c>
      <c r="E101" s="91">
        <f t="shared" si="1"/>
        <v>81.030866666666654</v>
      </c>
      <c r="F101" s="11"/>
    </row>
    <row r="102" spans="1:6">
      <c r="A102" s="68">
        <v>4223</v>
      </c>
      <c r="B102" s="69" t="s">
        <v>1340</v>
      </c>
      <c r="C102" s="78">
        <v>8000</v>
      </c>
      <c r="D102" s="78">
        <v>1460.44</v>
      </c>
      <c r="E102" s="91">
        <f t="shared" si="1"/>
        <v>18.255499999999998</v>
      </c>
      <c r="F102" s="11"/>
    </row>
    <row r="103" spans="1:6">
      <c r="A103" s="61">
        <v>424</v>
      </c>
      <c r="B103" s="60" t="s">
        <v>1393</v>
      </c>
      <c r="C103" s="77">
        <f>C104</f>
        <v>4900</v>
      </c>
      <c r="D103" s="77">
        <f>D104</f>
        <v>420</v>
      </c>
      <c r="E103" s="91">
        <f t="shared" si="1"/>
        <v>8.5714285714285712</v>
      </c>
      <c r="F103" s="11"/>
    </row>
    <row r="104" spans="1:6">
      <c r="A104" s="68">
        <v>4241</v>
      </c>
      <c r="B104" s="69" t="s">
        <v>1341</v>
      </c>
      <c r="C104" s="78">
        <v>4900</v>
      </c>
      <c r="D104" s="78">
        <v>420</v>
      </c>
      <c r="E104" s="91">
        <f t="shared" si="1"/>
        <v>8.5714285714285712</v>
      </c>
      <c r="F104" s="11"/>
    </row>
    <row r="105" spans="1:6">
      <c r="A105" s="61">
        <v>426</v>
      </c>
      <c r="B105" s="60" t="s">
        <v>1392</v>
      </c>
      <c r="C105" s="77">
        <f>C106</f>
        <v>0</v>
      </c>
      <c r="D105" s="77">
        <f>D106</f>
        <v>2750</v>
      </c>
      <c r="E105" s="91"/>
      <c r="F105" s="11"/>
    </row>
    <row r="106" spans="1:6">
      <c r="A106" s="68">
        <v>4264</v>
      </c>
      <c r="B106" s="69" t="s">
        <v>1342</v>
      </c>
      <c r="C106" s="78">
        <v>0</v>
      </c>
      <c r="D106" s="78">
        <v>2750</v>
      </c>
      <c r="E106" s="91"/>
      <c r="F106" s="11"/>
    </row>
    <row r="107" spans="1:6" ht="17.25" customHeight="1">
      <c r="A107" s="75"/>
      <c r="B107" s="75" t="s">
        <v>1262</v>
      </c>
      <c r="C107" s="76">
        <f>C108+C152</f>
        <v>6864000</v>
      </c>
      <c r="D107" s="76">
        <f>D108+D152</f>
        <v>5528888.0199999996</v>
      </c>
      <c r="E107" s="102">
        <f t="shared" si="1"/>
        <v>80.549067890442885</v>
      </c>
      <c r="F107" s="11"/>
    </row>
    <row r="108" spans="1:6">
      <c r="A108" s="61">
        <v>3</v>
      </c>
      <c r="B108" s="60" t="s">
        <v>1402</v>
      </c>
      <c r="C108" s="77">
        <f>C109+C117+C120+C142+C146+C149</f>
        <v>5774500</v>
      </c>
      <c r="D108" s="77">
        <f>D109+D117+D120+D142+D146+D149</f>
        <v>4428211.5199999996</v>
      </c>
      <c r="E108" s="91">
        <f t="shared" si="1"/>
        <v>76.685626807515789</v>
      </c>
      <c r="F108" s="11"/>
    </row>
    <row r="109" spans="1:6">
      <c r="A109" s="61">
        <v>31</v>
      </c>
      <c r="B109" s="60" t="s">
        <v>1359</v>
      </c>
      <c r="C109" s="77">
        <f>C110+C112+C114</f>
        <v>2320000</v>
      </c>
      <c r="D109" s="77">
        <f>D110+D112+D114</f>
        <v>2160138.69</v>
      </c>
      <c r="E109" s="91">
        <f t="shared" si="1"/>
        <v>93.109426293103454</v>
      </c>
      <c r="F109" s="11"/>
    </row>
    <row r="110" spans="1:6">
      <c r="A110" s="61">
        <v>311</v>
      </c>
      <c r="B110" s="60" t="s">
        <v>1326</v>
      </c>
      <c r="C110" s="77">
        <f>C111</f>
        <v>1970000</v>
      </c>
      <c r="D110" s="77">
        <f>D111</f>
        <v>1842681.88</v>
      </c>
      <c r="E110" s="91">
        <f t="shared" si="1"/>
        <v>93.537151269035519</v>
      </c>
      <c r="F110" s="11"/>
    </row>
    <row r="111" spans="1:6">
      <c r="A111" s="68">
        <v>3111</v>
      </c>
      <c r="B111" s="69" t="s">
        <v>1326</v>
      </c>
      <c r="C111" s="78">
        <v>1970000</v>
      </c>
      <c r="D111" s="78">
        <v>1842681.88</v>
      </c>
      <c r="E111" s="91">
        <f t="shared" si="1"/>
        <v>93.537151269035519</v>
      </c>
      <c r="F111" s="11"/>
    </row>
    <row r="112" spans="1:6">
      <c r="A112" s="61">
        <v>312</v>
      </c>
      <c r="B112" s="60" t="s">
        <v>1327</v>
      </c>
      <c r="C112" s="77">
        <f>C113</f>
        <v>20000</v>
      </c>
      <c r="D112" s="77">
        <f>D113</f>
        <v>0</v>
      </c>
      <c r="E112" s="91">
        <f t="shared" si="1"/>
        <v>0</v>
      </c>
      <c r="F112" s="11"/>
    </row>
    <row r="113" spans="1:6">
      <c r="A113" s="68">
        <v>3121</v>
      </c>
      <c r="B113" s="69" t="s">
        <v>1327</v>
      </c>
      <c r="C113" s="78">
        <v>20000</v>
      </c>
      <c r="D113" s="78">
        <v>0</v>
      </c>
      <c r="E113" s="91">
        <f t="shared" si="1"/>
        <v>0</v>
      </c>
      <c r="F113" s="11"/>
    </row>
    <row r="114" spans="1:6">
      <c r="A114" s="61">
        <v>313</v>
      </c>
      <c r="B114" s="60" t="s">
        <v>1361</v>
      </c>
      <c r="C114" s="77">
        <f>C115+C116</f>
        <v>330000</v>
      </c>
      <c r="D114" s="77">
        <f>D115+D116</f>
        <v>317456.81</v>
      </c>
      <c r="E114" s="91">
        <f t="shared" si="1"/>
        <v>96.199033333333333</v>
      </c>
      <c r="F114" s="11"/>
    </row>
    <row r="115" spans="1:6">
      <c r="A115" s="68">
        <v>3132</v>
      </c>
      <c r="B115" s="69" t="s">
        <v>1400</v>
      </c>
      <c r="C115" s="78">
        <v>290000</v>
      </c>
      <c r="D115" s="78">
        <v>286093.90000000002</v>
      </c>
      <c r="E115" s="91">
        <f t="shared" si="1"/>
        <v>98.653068965517249</v>
      </c>
      <c r="F115" s="11"/>
    </row>
    <row r="116" spans="1:6">
      <c r="A116" s="68">
        <v>3133</v>
      </c>
      <c r="B116" s="69" t="s">
        <v>1401</v>
      </c>
      <c r="C116" s="78">
        <v>40000</v>
      </c>
      <c r="D116" s="78">
        <v>31362.91</v>
      </c>
      <c r="E116" s="91">
        <f t="shared" si="1"/>
        <v>78.407274999999998</v>
      </c>
      <c r="F116" s="11"/>
    </row>
    <row r="117" spans="1:6">
      <c r="A117" s="61">
        <v>321</v>
      </c>
      <c r="B117" s="60" t="s">
        <v>1327</v>
      </c>
      <c r="C117" s="77">
        <f>C118+C119</f>
        <v>366000</v>
      </c>
      <c r="D117" s="77">
        <f>D118+D119</f>
        <v>231379.30000000002</v>
      </c>
      <c r="E117" s="91">
        <f t="shared" si="1"/>
        <v>63.218387978142076</v>
      </c>
      <c r="F117" s="11"/>
    </row>
    <row r="118" spans="1:6">
      <c r="A118" s="68">
        <v>3211</v>
      </c>
      <c r="B118" s="69" t="s">
        <v>1264</v>
      </c>
      <c r="C118" s="78">
        <v>302000</v>
      </c>
      <c r="D118" s="78">
        <v>164357.08000000002</v>
      </c>
      <c r="E118" s="91">
        <f t="shared" si="1"/>
        <v>54.422874172185431</v>
      </c>
      <c r="F118" s="11"/>
    </row>
    <row r="119" spans="1:6">
      <c r="A119" s="68">
        <v>3213</v>
      </c>
      <c r="B119" s="69" t="s">
        <v>1266</v>
      </c>
      <c r="C119" s="78">
        <v>64000</v>
      </c>
      <c r="D119" s="78">
        <v>67022.22</v>
      </c>
      <c r="E119" s="91">
        <f t="shared" si="1"/>
        <v>104.72221875000001</v>
      </c>
      <c r="F119" s="11"/>
    </row>
    <row r="120" spans="1:6">
      <c r="A120" s="61">
        <v>32</v>
      </c>
      <c r="B120" s="60" t="s">
        <v>1362</v>
      </c>
      <c r="C120" s="77">
        <f>C121+C126+C136</f>
        <v>3030950</v>
      </c>
      <c r="D120" s="77">
        <f>D121+D126+D136</f>
        <v>1955119.8299999998</v>
      </c>
      <c r="E120" s="91">
        <f t="shared" si="1"/>
        <v>64.50518253352908</v>
      </c>
      <c r="F120" s="11"/>
    </row>
    <row r="121" spans="1:6">
      <c r="A121" s="61">
        <v>322</v>
      </c>
      <c r="B121" s="60" t="s">
        <v>1385</v>
      </c>
      <c r="C121" s="77">
        <f>SUM(C122:C125)</f>
        <v>330000</v>
      </c>
      <c r="D121" s="77">
        <f>SUM(D122:D125)</f>
        <v>295217.18999999994</v>
      </c>
      <c r="E121" s="91">
        <f t="shared" si="1"/>
        <v>89.45975454545453</v>
      </c>
      <c r="F121" s="11"/>
    </row>
    <row r="122" spans="1:6">
      <c r="A122" s="68">
        <v>3221</v>
      </c>
      <c r="B122" s="69" t="s">
        <v>1343</v>
      </c>
      <c r="C122" s="78">
        <v>252000</v>
      </c>
      <c r="D122" s="78">
        <v>225088.97999999998</v>
      </c>
      <c r="E122" s="91">
        <f t="shared" si="1"/>
        <v>89.321023809523808</v>
      </c>
      <c r="F122" s="11"/>
    </row>
    <row r="123" spans="1:6">
      <c r="A123" s="68">
        <v>3223</v>
      </c>
      <c r="B123" s="69" t="s">
        <v>1269</v>
      </c>
      <c r="C123" s="78">
        <v>20000</v>
      </c>
      <c r="D123" s="78">
        <v>13588.45</v>
      </c>
      <c r="E123" s="91">
        <f t="shared" si="1"/>
        <v>67.942250000000001</v>
      </c>
      <c r="F123" s="11"/>
    </row>
    <row r="124" spans="1:6">
      <c r="A124" s="68">
        <v>3224</v>
      </c>
      <c r="B124" s="69" t="s">
        <v>1344</v>
      </c>
      <c r="C124" s="78">
        <v>38000</v>
      </c>
      <c r="D124" s="78">
        <v>37054.6</v>
      </c>
      <c r="E124" s="91">
        <f t="shared" si="1"/>
        <v>97.512105263157892</v>
      </c>
      <c r="F124" s="11"/>
    </row>
    <row r="125" spans="1:6">
      <c r="A125" s="68">
        <v>3227</v>
      </c>
      <c r="B125" s="69" t="s">
        <v>1345</v>
      </c>
      <c r="C125" s="78">
        <v>20000</v>
      </c>
      <c r="D125" s="78">
        <v>19485.16</v>
      </c>
      <c r="E125" s="91">
        <f t="shared" si="1"/>
        <v>97.425799999999995</v>
      </c>
      <c r="F125" s="11"/>
    </row>
    <row r="126" spans="1:6">
      <c r="A126" s="61">
        <v>323</v>
      </c>
      <c r="B126" s="60" t="s">
        <v>1386</v>
      </c>
      <c r="C126" s="77">
        <f>SUM(C127:C135)</f>
        <v>2455250</v>
      </c>
      <c r="D126" s="77">
        <f>SUM(D127:D135)</f>
        <v>1455260.94</v>
      </c>
      <c r="E126" s="91">
        <f t="shared" si="1"/>
        <v>59.27139558089808</v>
      </c>
      <c r="F126" s="11"/>
    </row>
    <row r="127" spans="1:6">
      <c r="A127" s="68">
        <v>3231</v>
      </c>
      <c r="B127" s="69" t="s">
        <v>1272</v>
      </c>
      <c r="C127" s="78">
        <v>60000</v>
      </c>
      <c r="D127" s="78">
        <v>44399.87</v>
      </c>
      <c r="E127" s="91">
        <f t="shared" si="1"/>
        <v>73.99978333333334</v>
      </c>
      <c r="F127" s="11"/>
    </row>
    <row r="128" spans="1:6">
      <c r="A128" s="68">
        <v>3232</v>
      </c>
      <c r="B128" s="69" t="s">
        <v>1273</v>
      </c>
      <c r="C128" s="78">
        <v>615000</v>
      </c>
      <c r="D128" s="78">
        <v>619590.22</v>
      </c>
      <c r="E128" s="91">
        <f t="shared" si="1"/>
        <v>100.74637723577236</v>
      </c>
      <c r="F128" s="11"/>
    </row>
    <row r="129" spans="1:6">
      <c r="A129" s="68">
        <v>3233</v>
      </c>
      <c r="B129" s="69" t="s">
        <v>1274</v>
      </c>
      <c r="C129" s="78">
        <v>50000</v>
      </c>
      <c r="D129" s="78">
        <v>31758.879999999997</v>
      </c>
      <c r="E129" s="91">
        <f t="shared" si="1"/>
        <v>63.517759999999988</v>
      </c>
      <c r="F129" s="11"/>
    </row>
    <row r="130" spans="1:6">
      <c r="A130" s="68">
        <v>3234</v>
      </c>
      <c r="B130" s="69" t="s">
        <v>1275</v>
      </c>
      <c r="C130" s="78">
        <v>87250</v>
      </c>
      <c r="D130" s="78">
        <v>33696.720000000001</v>
      </c>
      <c r="E130" s="91">
        <f t="shared" si="1"/>
        <v>38.620882521489975</v>
      </c>
      <c r="F130" s="11"/>
    </row>
    <row r="131" spans="1:6">
      <c r="A131" s="68">
        <v>3235</v>
      </c>
      <c r="B131" s="69" t="s">
        <v>1276</v>
      </c>
      <c r="C131" s="78">
        <v>121000</v>
      </c>
      <c r="D131" s="78">
        <v>151428.54999999999</v>
      </c>
      <c r="E131" s="91">
        <f t="shared" si="1"/>
        <v>125.14756198347105</v>
      </c>
      <c r="F131" s="11"/>
    </row>
    <row r="132" spans="1:6">
      <c r="A132" s="68">
        <v>3236</v>
      </c>
      <c r="B132" s="69" t="s">
        <v>1346</v>
      </c>
      <c r="C132" s="78">
        <v>0</v>
      </c>
      <c r="D132" s="78">
        <v>6300</v>
      </c>
      <c r="E132" s="91"/>
      <c r="F132" s="11"/>
    </row>
    <row r="133" spans="1:6">
      <c r="A133" s="68">
        <v>3237</v>
      </c>
      <c r="B133" s="69" t="s">
        <v>1278</v>
      </c>
      <c r="C133" s="78">
        <v>1408000</v>
      </c>
      <c r="D133" s="78">
        <v>452076.89</v>
      </c>
      <c r="E133" s="91">
        <f t="shared" ref="E133:E195" si="2">D133/C133*100</f>
        <v>32.107733664772731</v>
      </c>
      <c r="F133" s="11"/>
    </row>
    <row r="134" spans="1:6">
      <c r="A134" s="68">
        <v>3238</v>
      </c>
      <c r="B134" s="69" t="s">
        <v>1279</v>
      </c>
      <c r="C134" s="78">
        <v>20000</v>
      </c>
      <c r="D134" s="78">
        <v>40610.06</v>
      </c>
      <c r="E134" s="91">
        <f t="shared" si="2"/>
        <v>203.05029999999999</v>
      </c>
      <c r="F134" s="11"/>
    </row>
    <row r="135" spans="1:6">
      <c r="A135" s="68">
        <v>3239</v>
      </c>
      <c r="B135" s="69" t="s">
        <v>1280</v>
      </c>
      <c r="C135" s="78">
        <v>94000</v>
      </c>
      <c r="D135" s="78">
        <v>75399.75</v>
      </c>
      <c r="E135" s="91">
        <f t="shared" si="2"/>
        <v>80.212499999999991</v>
      </c>
      <c r="F135" s="11"/>
    </row>
    <row r="136" spans="1:6">
      <c r="A136" s="61">
        <v>329</v>
      </c>
      <c r="B136" s="60" t="s">
        <v>1285</v>
      </c>
      <c r="C136" s="77">
        <f>SUM(C137:C141)</f>
        <v>245700</v>
      </c>
      <c r="D136" s="77">
        <f>SUM(D137:D141)</f>
        <v>204641.7</v>
      </c>
      <c r="E136" s="91">
        <f t="shared" si="2"/>
        <v>83.289255189255201</v>
      </c>
      <c r="F136" s="11"/>
    </row>
    <row r="137" spans="1:6">
      <c r="A137" s="68">
        <v>3292</v>
      </c>
      <c r="B137" s="69" t="s">
        <v>1281</v>
      </c>
      <c r="C137" s="78">
        <v>0</v>
      </c>
      <c r="D137" s="78">
        <v>730.32</v>
      </c>
      <c r="E137" s="91"/>
      <c r="F137" s="11"/>
    </row>
    <row r="138" spans="1:6">
      <c r="A138" s="68">
        <v>3293</v>
      </c>
      <c r="B138" s="69" t="s">
        <v>1331</v>
      </c>
      <c r="C138" s="78">
        <v>66500</v>
      </c>
      <c r="D138" s="78">
        <v>16358.3</v>
      </c>
      <c r="E138" s="91">
        <f t="shared" si="2"/>
        <v>24.598947368421051</v>
      </c>
      <c r="F138" s="11"/>
    </row>
    <row r="139" spans="1:6">
      <c r="A139" s="68">
        <v>3294</v>
      </c>
      <c r="B139" s="69" t="s">
        <v>1332</v>
      </c>
      <c r="C139" s="78">
        <v>29000</v>
      </c>
      <c r="D139" s="78">
        <v>62449.35</v>
      </c>
      <c r="E139" s="91">
        <f t="shared" si="2"/>
        <v>215.34258620689656</v>
      </c>
      <c r="F139" s="11"/>
    </row>
    <row r="140" spans="1:6">
      <c r="A140" s="68">
        <v>3295</v>
      </c>
      <c r="B140" s="69" t="s">
        <v>1284</v>
      </c>
      <c r="C140" s="78">
        <v>200</v>
      </c>
      <c r="D140" s="78">
        <v>352.5</v>
      </c>
      <c r="E140" s="91">
        <f t="shared" si="2"/>
        <v>176.25</v>
      </c>
      <c r="F140" s="11"/>
    </row>
    <row r="141" spans="1:6">
      <c r="A141" s="68">
        <v>3299</v>
      </c>
      <c r="B141" s="69" t="s">
        <v>1285</v>
      </c>
      <c r="C141" s="78">
        <v>150000</v>
      </c>
      <c r="D141" s="78">
        <v>124751.23</v>
      </c>
      <c r="E141" s="91">
        <f t="shared" si="2"/>
        <v>83.167486666666662</v>
      </c>
      <c r="F141" s="11"/>
    </row>
    <row r="142" spans="1:6">
      <c r="A142" s="61">
        <v>34</v>
      </c>
      <c r="B142" s="60" t="s">
        <v>1387</v>
      </c>
      <c r="C142" s="77">
        <f>C143</f>
        <v>550</v>
      </c>
      <c r="D142" s="77">
        <f>D143</f>
        <v>3912.4500000000003</v>
      </c>
      <c r="E142" s="91">
        <f t="shared" si="2"/>
        <v>711.35454545454547</v>
      </c>
      <c r="F142" s="11"/>
    </row>
    <row r="143" spans="1:6">
      <c r="A143" s="61">
        <v>343</v>
      </c>
      <c r="B143" s="60" t="s">
        <v>1388</v>
      </c>
      <c r="C143" s="77">
        <f>C144+C145</f>
        <v>550</v>
      </c>
      <c r="D143" s="77">
        <f>D144+D145</f>
        <v>3912.4500000000003</v>
      </c>
      <c r="E143" s="91">
        <f t="shared" si="2"/>
        <v>711.35454545454547</v>
      </c>
      <c r="F143" s="11"/>
    </row>
    <row r="144" spans="1:6">
      <c r="A144" s="68">
        <v>3431</v>
      </c>
      <c r="B144" s="69" t="s">
        <v>1286</v>
      </c>
      <c r="C144" s="78">
        <v>550</v>
      </c>
      <c r="D144" s="78">
        <v>2095.7600000000002</v>
      </c>
      <c r="E144" s="91">
        <f t="shared" si="2"/>
        <v>381.04727272727274</v>
      </c>
      <c r="F144" s="11"/>
    </row>
    <row r="145" spans="1:6">
      <c r="A145" s="68">
        <v>3432</v>
      </c>
      <c r="B145" s="69" t="s">
        <v>1333</v>
      </c>
      <c r="C145" s="78">
        <v>0</v>
      </c>
      <c r="D145" s="78">
        <v>1816.69</v>
      </c>
      <c r="E145" s="91"/>
      <c r="F145" s="11"/>
    </row>
    <row r="146" spans="1:6" ht="30">
      <c r="A146" s="61">
        <v>37</v>
      </c>
      <c r="B146" s="71" t="s">
        <v>1397</v>
      </c>
      <c r="C146" s="77">
        <f>C147</f>
        <v>30000</v>
      </c>
      <c r="D146" s="77">
        <f>D147</f>
        <v>35661.25</v>
      </c>
      <c r="E146" s="91">
        <f t="shared" si="2"/>
        <v>118.87083333333332</v>
      </c>
      <c r="F146" s="11"/>
    </row>
    <row r="147" spans="1:6">
      <c r="A147" s="61">
        <v>372</v>
      </c>
      <c r="B147" s="60" t="s">
        <v>1398</v>
      </c>
      <c r="C147" s="77">
        <f>C148</f>
        <v>30000</v>
      </c>
      <c r="D147" s="77">
        <f>D148</f>
        <v>35661.25</v>
      </c>
      <c r="E147" s="91">
        <f t="shared" si="2"/>
        <v>118.87083333333332</v>
      </c>
      <c r="F147" s="11"/>
    </row>
    <row r="148" spans="1:6">
      <c r="A148" s="68">
        <v>3722</v>
      </c>
      <c r="B148" s="69" t="s">
        <v>1347</v>
      </c>
      <c r="C148" s="78">
        <v>30000</v>
      </c>
      <c r="D148" s="78">
        <v>35661.25</v>
      </c>
      <c r="E148" s="91">
        <f t="shared" si="2"/>
        <v>118.87083333333332</v>
      </c>
      <c r="F148" s="11"/>
    </row>
    <row r="149" spans="1:6">
      <c r="A149" s="61">
        <v>38</v>
      </c>
      <c r="B149" s="60" t="s">
        <v>1396</v>
      </c>
      <c r="C149" s="77">
        <f>C150</f>
        <v>27000</v>
      </c>
      <c r="D149" s="77">
        <f>D150</f>
        <v>42000</v>
      </c>
      <c r="E149" s="91">
        <f t="shared" si="2"/>
        <v>155.55555555555557</v>
      </c>
      <c r="F149" s="11"/>
    </row>
    <row r="150" spans="1:6">
      <c r="A150" s="61">
        <v>381</v>
      </c>
      <c r="B150" s="60" t="s">
        <v>1382</v>
      </c>
      <c r="C150" s="77">
        <f>C151</f>
        <v>27000</v>
      </c>
      <c r="D150" s="77">
        <f>D151</f>
        <v>42000</v>
      </c>
      <c r="E150" s="91">
        <f t="shared" si="2"/>
        <v>155.55555555555557</v>
      </c>
      <c r="F150" s="11"/>
    </row>
    <row r="151" spans="1:6">
      <c r="A151" s="68">
        <v>3811</v>
      </c>
      <c r="B151" s="69" t="s">
        <v>1348</v>
      </c>
      <c r="C151" s="78">
        <v>27000</v>
      </c>
      <c r="D151" s="78">
        <v>42000</v>
      </c>
      <c r="E151" s="91">
        <f t="shared" si="2"/>
        <v>155.55555555555557</v>
      </c>
      <c r="F151" s="11"/>
    </row>
    <row r="152" spans="1:6">
      <c r="A152" s="61">
        <v>4</v>
      </c>
      <c r="B152" s="60" t="s">
        <v>1389</v>
      </c>
      <c r="C152" s="77">
        <f>C153+C156</f>
        <v>1089500</v>
      </c>
      <c r="D152" s="77">
        <f>D153+D156</f>
        <v>1100676.5</v>
      </c>
      <c r="E152" s="91">
        <f t="shared" si="2"/>
        <v>101.02583754015603</v>
      </c>
      <c r="F152" s="11"/>
    </row>
    <row r="153" spans="1:6">
      <c r="A153" s="61">
        <v>41</v>
      </c>
      <c r="B153" s="60" t="s">
        <v>1399</v>
      </c>
      <c r="C153" s="77">
        <f>C154</f>
        <v>85000</v>
      </c>
      <c r="D153" s="77">
        <f>D154</f>
        <v>82343.11</v>
      </c>
      <c r="E153" s="91">
        <f t="shared" si="2"/>
        <v>96.874247058823528</v>
      </c>
      <c r="F153" s="11"/>
    </row>
    <row r="154" spans="1:6">
      <c r="A154" s="61">
        <v>412</v>
      </c>
      <c r="B154" s="60" t="s">
        <v>1349</v>
      </c>
      <c r="C154" s="77">
        <f>C155</f>
        <v>85000</v>
      </c>
      <c r="D154" s="77">
        <f>D155</f>
        <v>82343.11</v>
      </c>
      <c r="E154" s="91">
        <f t="shared" si="2"/>
        <v>96.874247058823528</v>
      </c>
      <c r="F154" s="11"/>
    </row>
    <row r="155" spans="1:6">
      <c r="A155" s="68">
        <v>4123</v>
      </c>
      <c r="B155" s="69" t="s">
        <v>1349</v>
      </c>
      <c r="C155" s="78">
        <v>85000</v>
      </c>
      <c r="D155" s="78">
        <v>82343.11</v>
      </c>
      <c r="E155" s="91">
        <f t="shared" si="2"/>
        <v>96.874247058823528</v>
      </c>
      <c r="F155" s="11"/>
    </row>
    <row r="156" spans="1:6">
      <c r="A156" s="61">
        <v>42</v>
      </c>
      <c r="B156" s="60" t="s">
        <v>1390</v>
      </c>
      <c r="C156" s="77">
        <f>C157+C163+C165+C167</f>
        <v>1004500</v>
      </c>
      <c r="D156" s="77">
        <f>D157+D163+D165+D167</f>
        <v>1018333.39</v>
      </c>
      <c r="E156" s="91">
        <f t="shared" si="2"/>
        <v>101.3771418616227</v>
      </c>
      <c r="F156" s="11"/>
    </row>
    <row r="157" spans="1:6">
      <c r="A157" s="61">
        <v>422</v>
      </c>
      <c r="B157" s="60" t="s">
        <v>1391</v>
      </c>
      <c r="C157" s="77">
        <f>SUM(C158:C162)</f>
        <v>945000</v>
      </c>
      <c r="D157" s="77">
        <f>SUM(D158:D162)</f>
        <v>941719.86</v>
      </c>
      <c r="E157" s="91">
        <f t="shared" si="2"/>
        <v>99.65289523809524</v>
      </c>
      <c r="F157" s="11"/>
    </row>
    <row r="158" spans="1:6">
      <c r="A158" s="68">
        <v>4221</v>
      </c>
      <c r="B158" s="69" t="s">
        <v>1287</v>
      </c>
      <c r="C158" s="78">
        <v>545000</v>
      </c>
      <c r="D158" s="78">
        <v>595853.37</v>
      </c>
      <c r="E158" s="91">
        <f t="shared" si="2"/>
        <v>109.33089357798164</v>
      </c>
      <c r="F158" s="11"/>
    </row>
    <row r="159" spans="1:6">
      <c r="A159" s="68">
        <v>4222</v>
      </c>
      <c r="B159" s="69" t="s">
        <v>1339</v>
      </c>
      <c r="C159" s="78">
        <v>10000</v>
      </c>
      <c r="D159" s="78">
        <v>9141.26</v>
      </c>
      <c r="E159" s="91">
        <f t="shared" si="2"/>
        <v>91.412599999999998</v>
      </c>
      <c r="F159" s="11"/>
    </row>
    <row r="160" spans="1:6">
      <c r="A160" s="68">
        <v>4223</v>
      </c>
      <c r="B160" s="69" t="s">
        <v>1350</v>
      </c>
      <c r="C160" s="78">
        <v>30000</v>
      </c>
      <c r="D160" s="78">
        <v>29466.880000000001</v>
      </c>
      <c r="E160" s="91">
        <f t="shared" si="2"/>
        <v>98.222933333333344</v>
      </c>
      <c r="F160" s="11"/>
    </row>
    <row r="161" spans="1:6">
      <c r="A161" s="68">
        <v>4224</v>
      </c>
      <c r="B161" s="69" t="s">
        <v>1351</v>
      </c>
      <c r="C161" s="78">
        <v>300000</v>
      </c>
      <c r="D161" s="78">
        <v>253844.97</v>
      </c>
      <c r="E161" s="91">
        <f t="shared" si="2"/>
        <v>84.614990000000006</v>
      </c>
      <c r="F161" s="11"/>
    </row>
    <row r="162" spans="1:6">
      <c r="A162" s="68">
        <v>4225</v>
      </c>
      <c r="B162" s="69" t="s">
        <v>1352</v>
      </c>
      <c r="C162" s="78">
        <v>60000</v>
      </c>
      <c r="D162" s="78">
        <v>53413.38</v>
      </c>
      <c r="E162" s="91">
        <f t="shared" si="2"/>
        <v>89.022300000000001</v>
      </c>
      <c r="F162" s="11"/>
    </row>
    <row r="163" spans="1:6">
      <c r="A163" s="72">
        <v>423</v>
      </c>
      <c r="B163" s="60" t="s">
        <v>1403</v>
      </c>
      <c r="C163" s="77">
        <f>C164</f>
        <v>18000</v>
      </c>
      <c r="D163" s="77">
        <f>D164</f>
        <v>17525</v>
      </c>
      <c r="E163" s="91">
        <f t="shared" si="2"/>
        <v>97.361111111111114</v>
      </c>
      <c r="F163" s="11"/>
    </row>
    <row r="164" spans="1:6">
      <c r="A164" s="73">
        <v>4233</v>
      </c>
      <c r="B164" s="74" t="s">
        <v>1403</v>
      </c>
      <c r="C164" s="78">
        <v>18000</v>
      </c>
      <c r="D164" s="78">
        <v>17525</v>
      </c>
      <c r="E164" s="91">
        <f t="shared" si="2"/>
        <v>97.361111111111114</v>
      </c>
    </row>
    <row r="165" spans="1:6">
      <c r="A165" s="61">
        <v>424</v>
      </c>
      <c r="B165" s="60" t="s">
        <v>1393</v>
      </c>
      <c r="C165" s="77">
        <f>C166</f>
        <v>41500</v>
      </c>
      <c r="D165" s="77">
        <f>D166</f>
        <v>46838.53</v>
      </c>
      <c r="E165" s="91">
        <f t="shared" si="2"/>
        <v>112.86392771084337</v>
      </c>
      <c r="F165" s="11"/>
    </row>
    <row r="166" spans="1:6">
      <c r="A166" s="68">
        <v>4241</v>
      </c>
      <c r="B166" s="69" t="s">
        <v>1341</v>
      </c>
      <c r="C166" s="78">
        <v>41500</v>
      </c>
      <c r="D166" s="78">
        <v>46838.53</v>
      </c>
      <c r="E166" s="91">
        <f t="shared" si="2"/>
        <v>112.86392771084337</v>
      </c>
      <c r="F166" s="11"/>
    </row>
    <row r="167" spans="1:6">
      <c r="A167" s="61">
        <v>426</v>
      </c>
      <c r="B167" s="60" t="s">
        <v>1392</v>
      </c>
      <c r="C167" s="77">
        <f>C168</f>
        <v>0</v>
      </c>
      <c r="D167" s="77">
        <f>D168</f>
        <v>12250</v>
      </c>
      <c r="E167" s="91"/>
      <c r="F167" s="11"/>
    </row>
    <row r="168" spans="1:6">
      <c r="A168" s="68">
        <v>4264</v>
      </c>
      <c r="B168" s="69" t="s">
        <v>1342</v>
      </c>
      <c r="C168" s="78">
        <v>0</v>
      </c>
      <c r="D168" s="78">
        <v>12250</v>
      </c>
      <c r="E168" s="91"/>
      <c r="F168" s="11"/>
    </row>
    <row r="169" spans="1:6">
      <c r="A169" s="75"/>
      <c r="B169" s="75" t="s">
        <v>18</v>
      </c>
      <c r="C169" s="76">
        <f>C170</f>
        <v>129300</v>
      </c>
      <c r="D169" s="76">
        <f>D170</f>
        <v>217299.56</v>
      </c>
      <c r="E169" s="102">
        <f t="shared" si="2"/>
        <v>168.05843774168602</v>
      </c>
      <c r="F169" s="11"/>
    </row>
    <row r="170" spans="1:6">
      <c r="A170" s="61">
        <v>3</v>
      </c>
      <c r="B170" s="60" t="s">
        <v>1402</v>
      </c>
      <c r="C170" s="77">
        <f>C171+C177+C188</f>
        <v>129300</v>
      </c>
      <c r="D170" s="77">
        <f>D171+D177+D188</f>
        <v>217299.56</v>
      </c>
      <c r="E170" s="91">
        <f t="shared" si="2"/>
        <v>168.05843774168602</v>
      </c>
      <c r="F170" s="11"/>
    </row>
    <row r="171" spans="1:6">
      <c r="A171" s="61">
        <v>31</v>
      </c>
      <c r="B171" s="60" t="s">
        <v>1359</v>
      </c>
      <c r="C171" s="77">
        <f>C172+C174</f>
        <v>103100</v>
      </c>
      <c r="D171" s="77">
        <f>D172+D174</f>
        <v>205547.6</v>
      </c>
      <c r="E171" s="91">
        <f t="shared" si="2"/>
        <v>199.36721629485936</v>
      </c>
      <c r="F171" s="11"/>
    </row>
    <row r="172" spans="1:6">
      <c r="A172" s="61">
        <v>311</v>
      </c>
      <c r="B172" s="60" t="s">
        <v>1326</v>
      </c>
      <c r="C172" s="77">
        <f>C173</f>
        <v>88000</v>
      </c>
      <c r="D172" s="77">
        <f>D173</f>
        <v>175381.91</v>
      </c>
      <c r="E172" s="91">
        <f t="shared" si="2"/>
        <v>199.29762500000001</v>
      </c>
      <c r="F172" s="11"/>
    </row>
    <row r="173" spans="1:6">
      <c r="A173" s="68">
        <v>3111</v>
      </c>
      <c r="B173" s="69" t="s">
        <v>1326</v>
      </c>
      <c r="C173" s="78">
        <v>88000</v>
      </c>
      <c r="D173" s="78">
        <v>175381.91</v>
      </c>
      <c r="E173" s="91">
        <f t="shared" si="2"/>
        <v>199.29762500000001</v>
      </c>
      <c r="F173" s="11"/>
    </row>
    <row r="174" spans="1:6">
      <c r="A174" s="61">
        <v>313</v>
      </c>
      <c r="B174" s="60" t="s">
        <v>1361</v>
      </c>
      <c r="C174" s="77">
        <f>C175+C176</f>
        <v>15100</v>
      </c>
      <c r="D174" s="77">
        <f>D175+D176</f>
        <v>30165.69</v>
      </c>
      <c r="E174" s="91">
        <f t="shared" si="2"/>
        <v>199.77278145695362</v>
      </c>
      <c r="F174" s="11"/>
    </row>
    <row r="175" spans="1:6">
      <c r="A175" s="68">
        <v>3132</v>
      </c>
      <c r="B175" s="69" t="s">
        <v>1400</v>
      </c>
      <c r="C175" s="78">
        <v>13600</v>
      </c>
      <c r="D175" s="78">
        <v>27184.19</v>
      </c>
      <c r="E175" s="91">
        <f t="shared" si="2"/>
        <v>199.88374999999999</v>
      </c>
      <c r="F175" s="11"/>
    </row>
    <row r="176" spans="1:6">
      <c r="A176" s="68">
        <v>3133</v>
      </c>
      <c r="B176" s="69" t="s">
        <v>1401</v>
      </c>
      <c r="C176" s="78">
        <v>1500</v>
      </c>
      <c r="D176" s="78">
        <v>2981.5</v>
      </c>
      <c r="E176" s="91">
        <f t="shared" si="2"/>
        <v>198.76666666666668</v>
      </c>
      <c r="F176" s="11"/>
    </row>
    <row r="177" spans="1:6">
      <c r="A177" s="61">
        <v>32</v>
      </c>
      <c r="B177" s="60" t="s">
        <v>1362</v>
      </c>
      <c r="C177" s="77">
        <f>C178+C181+C185</f>
        <v>26200</v>
      </c>
      <c r="D177" s="77">
        <f>D178+D181+D185</f>
        <v>11736.39</v>
      </c>
      <c r="E177" s="91">
        <f t="shared" si="2"/>
        <v>44.795381679389315</v>
      </c>
      <c r="F177" s="11"/>
    </row>
    <row r="178" spans="1:6">
      <c r="A178" s="61">
        <v>321</v>
      </c>
      <c r="B178" s="60" t="s">
        <v>1327</v>
      </c>
      <c r="C178" s="77">
        <f>C179+C180</f>
        <v>12100</v>
      </c>
      <c r="D178" s="77">
        <f>D179+D180</f>
        <v>7758.89</v>
      </c>
      <c r="E178" s="91">
        <f t="shared" si="2"/>
        <v>64.123057851239679</v>
      </c>
      <c r="F178" s="11"/>
    </row>
    <row r="179" spans="1:6">
      <c r="A179" s="68">
        <v>3211</v>
      </c>
      <c r="B179" s="69" t="s">
        <v>1353</v>
      </c>
      <c r="C179" s="78">
        <v>10200</v>
      </c>
      <c r="D179" s="78">
        <v>7758.89</v>
      </c>
      <c r="E179" s="91">
        <f t="shared" si="2"/>
        <v>76.067549019607853</v>
      </c>
      <c r="F179" s="11"/>
    </row>
    <row r="180" spans="1:6">
      <c r="A180" s="68">
        <v>3213</v>
      </c>
      <c r="B180" s="69" t="s">
        <v>1266</v>
      </c>
      <c r="C180" s="78">
        <v>1900</v>
      </c>
      <c r="D180" s="78">
        <v>0</v>
      </c>
      <c r="E180" s="91">
        <f t="shared" si="2"/>
        <v>0</v>
      </c>
      <c r="F180" s="11"/>
    </row>
    <row r="181" spans="1:6">
      <c r="A181" s="61">
        <v>322</v>
      </c>
      <c r="B181" s="60" t="s">
        <v>1385</v>
      </c>
      <c r="C181" s="77">
        <f>SUM(C182:C184)</f>
        <v>6800</v>
      </c>
      <c r="D181" s="77">
        <f>SUM(D182:D184)</f>
        <v>0</v>
      </c>
      <c r="E181" s="91">
        <f t="shared" si="2"/>
        <v>0</v>
      </c>
      <c r="F181" s="11"/>
    </row>
    <row r="182" spans="1:6">
      <c r="A182" s="68">
        <v>3221</v>
      </c>
      <c r="B182" s="69" t="s">
        <v>1267</v>
      </c>
      <c r="C182" s="78">
        <v>500</v>
      </c>
      <c r="D182" s="78">
        <v>0</v>
      </c>
      <c r="E182" s="91">
        <f t="shared" si="2"/>
        <v>0</v>
      </c>
      <c r="F182" s="11"/>
    </row>
    <row r="183" spans="1:6">
      <c r="A183" s="68">
        <v>3235</v>
      </c>
      <c r="B183" s="69" t="s">
        <v>1276</v>
      </c>
      <c r="C183" s="78">
        <v>4300</v>
      </c>
      <c r="D183" s="78">
        <v>0</v>
      </c>
      <c r="E183" s="91">
        <f t="shared" si="2"/>
        <v>0</v>
      </c>
      <c r="F183" s="11"/>
    </row>
    <row r="184" spans="1:6">
      <c r="A184" s="68">
        <v>3237</v>
      </c>
      <c r="B184" s="69" t="s">
        <v>1278</v>
      </c>
      <c r="C184" s="78">
        <v>2000</v>
      </c>
      <c r="D184" s="78">
        <v>0</v>
      </c>
      <c r="E184" s="91">
        <f t="shared" si="2"/>
        <v>0</v>
      </c>
      <c r="F184" s="11"/>
    </row>
    <row r="185" spans="1:6">
      <c r="A185" s="61">
        <v>329</v>
      </c>
      <c r="B185" s="60" t="s">
        <v>1285</v>
      </c>
      <c r="C185" s="77">
        <f>C186+C187</f>
        <v>7300</v>
      </c>
      <c r="D185" s="77">
        <f>D186+D187</f>
        <v>3977.5</v>
      </c>
      <c r="E185" s="91">
        <f t="shared" si="2"/>
        <v>54.486301369863014</v>
      </c>
      <c r="F185" s="11"/>
    </row>
    <row r="186" spans="1:6">
      <c r="A186" s="68">
        <v>3293</v>
      </c>
      <c r="B186" s="69" t="s">
        <v>1331</v>
      </c>
      <c r="C186" s="78">
        <v>7200</v>
      </c>
      <c r="D186" s="78">
        <v>3977.5</v>
      </c>
      <c r="E186" s="91">
        <f t="shared" si="2"/>
        <v>55.243055555555557</v>
      </c>
      <c r="F186" s="11"/>
    </row>
    <row r="187" spans="1:6">
      <c r="A187" s="68">
        <v>3295</v>
      </c>
      <c r="B187" s="69" t="s">
        <v>1284</v>
      </c>
      <c r="C187" s="78">
        <v>100</v>
      </c>
      <c r="D187" s="78">
        <v>0</v>
      </c>
      <c r="E187" s="91">
        <f t="shared" si="2"/>
        <v>0</v>
      </c>
      <c r="F187" s="11"/>
    </row>
    <row r="188" spans="1:6">
      <c r="A188" s="61">
        <v>34</v>
      </c>
      <c r="B188" s="60" t="s">
        <v>1387</v>
      </c>
      <c r="C188" s="77">
        <f>C189</f>
        <v>0</v>
      </c>
      <c r="D188" s="77">
        <f>D189</f>
        <v>15.57</v>
      </c>
      <c r="E188" s="91"/>
      <c r="F188" s="11"/>
    </row>
    <row r="189" spans="1:6">
      <c r="A189" s="61">
        <v>343</v>
      </c>
      <c r="B189" s="60" t="s">
        <v>1388</v>
      </c>
      <c r="C189" s="77">
        <f>C190</f>
        <v>0</v>
      </c>
      <c r="D189" s="77">
        <f>D190</f>
        <v>15.57</v>
      </c>
      <c r="E189" s="91"/>
      <c r="F189" s="11"/>
    </row>
    <row r="190" spans="1:6">
      <c r="A190" s="68">
        <v>3432</v>
      </c>
      <c r="B190" s="69" t="s">
        <v>1333</v>
      </c>
      <c r="C190" s="78">
        <v>0</v>
      </c>
      <c r="D190" s="78">
        <v>15.57</v>
      </c>
      <c r="E190" s="91"/>
      <c r="F190" s="11"/>
    </row>
    <row r="191" spans="1:6">
      <c r="A191" s="75"/>
      <c r="B191" s="75" t="s">
        <v>174</v>
      </c>
      <c r="C191" s="76">
        <f>C192+C229</f>
        <v>947109</v>
      </c>
      <c r="D191" s="76">
        <f>D192+D229</f>
        <v>694178.15000000014</v>
      </c>
      <c r="E191" s="102">
        <f t="shared" si="2"/>
        <v>73.294430736061017</v>
      </c>
      <c r="F191" s="11"/>
    </row>
    <row r="192" spans="1:6">
      <c r="A192" s="61">
        <v>3</v>
      </c>
      <c r="B192" s="60" t="s">
        <v>1402</v>
      </c>
      <c r="C192" s="77">
        <f>C193+C199+C220+C223+C226</f>
        <v>653109</v>
      </c>
      <c r="D192" s="77">
        <f>D193+D199+D220+D223+D226</f>
        <v>409691.84000000008</v>
      </c>
      <c r="E192" s="91">
        <f t="shared" si="2"/>
        <v>62.729473946921587</v>
      </c>
      <c r="F192" s="11"/>
    </row>
    <row r="193" spans="1:6">
      <c r="A193" s="61">
        <v>31</v>
      </c>
      <c r="B193" s="60" t="s">
        <v>1360</v>
      </c>
      <c r="C193" s="77">
        <f>C194+C196</f>
        <v>44500</v>
      </c>
      <c r="D193" s="77">
        <f>D194+D196</f>
        <v>34542.33</v>
      </c>
      <c r="E193" s="91">
        <f t="shared" si="2"/>
        <v>77.623213483146074</v>
      </c>
      <c r="F193" s="11"/>
    </row>
    <row r="194" spans="1:6">
      <c r="A194" s="61">
        <v>311</v>
      </c>
      <c r="B194" s="60" t="s">
        <v>1326</v>
      </c>
      <c r="C194" s="77">
        <f>C195</f>
        <v>36500</v>
      </c>
      <c r="D194" s="77">
        <f>D195</f>
        <v>29919.46</v>
      </c>
      <c r="E194" s="91">
        <f t="shared" si="2"/>
        <v>81.971123287671233</v>
      </c>
      <c r="F194" s="11"/>
    </row>
    <row r="195" spans="1:6">
      <c r="A195" s="68">
        <v>3111</v>
      </c>
      <c r="B195" s="69" t="s">
        <v>1326</v>
      </c>
      <c r="C195" s="78">
        <v>36500</v>
      </c>
      <c r="D195" s="78">
        <v>29919.46</v>
      </c>
      <c r="E195" s="91">
        <f t="shared" si="2"/>
        <v>81.971123287671233</v>
      </c>
      <c r="F195" s="11"/>
    </row>
    <row r="196" spans="1:6">
      <c r="A196" s="61">
        <v>313</v>
      </c>
      <c r="B196" s="60" t="s">
        <v>1361</v>
      </c>
      <c r="C196" s="77">
        <f>C197+C198</f>
        <v>8000</v>
      </c>
      <c r="D196" s="77">
        <f>D197+D198</f>
        <v>4622.87</v>
      </c>
      <c r="E196" s="91">
        <f t="shared" ref="E196:E259" si="3">D196/C196*100</f>
        <v>57.785874999999997</v>
      </c>
      <c r="F196" s="11"/>
    </row>
    <row r="197" spans="1:6">
      <c r="A197" s="68">
        <v>3132</v>
      </c>
      <c r="B197" s="69" t="s">
        <v>1400</v>
      </c>
      <c r="C197" s="78">
        <v>6000</v>
      </c>
      <c r="D197" s="78">
        <v>4165.95</v>
      </c>
      <c r="E197" s="91">
        <f t="shared" si="3"/>
        <v>69.43249999999999</v>
      </c>
      <c r="F197" s="11"/>
    </row>
    <row r="198" spans="1:6">
      <c r="A198" s="68">
        <v>3133</v>
      </c>
      <c r="B198" s="69" t="s">
        <v>1401</v>
      </c>
      <c r="C198" s="78">
        <v>2000</v>
      </c>
      <c r="D198" s="78">
        <v>456.92</v>
      </c>
      <c r="E198" s="91">
        <f t="shared" si="3"/>
        <v>22.846</v>
      </c>
      <c r="F198" s="11"/>
    </row>
    <row r="199" spans="1:6">
      <c r="A199" s="61">
        <v>32</v>
      </c>
      <c r="B199" s="60" t="s">
        <v>1362</v>
      </c>
      <c r="C199" s="77">
        <f>C200+C204+C206+C213+C215</f>
        <v>596209</v>
      </c>
      <c r="D199" s="77">
        <f>D200+D204+D206+D213+D215</f>
        <v>363566.17000000004</v>
      </c>
      <c r="E199" s="91">
        <f t="shared" si="3"/>
        <v>60.979651430957936</v>
      </c>
      <c r="F199" s="11"/>
    </row>
    <row r="200" spans="1:6">
      <c r="A200" s="61">
        <v>321</v>
      </c>
      <c r="B200" s="60" t="s">
        <v>1327</v>
      </c>
      <c r="C200" s="77">
        <f>SUM(C201:C203)</f>
        <v>98000</v>
      </c>
      <c r="D200" s="77">
        <f>SUM(D201:D203)</f>
        <v>88539.989999999991</v>
      </c>
      <c r="E200" s="91">
        <f t="shared" si="3"/>
        <v>90.346928571428563</v>
      </c>
      <c r="F200" s="11"/>
    </row>
    <row r="201" spans="1:6">
      <c r="A201" s="68">
        <v>3211</v>
      </c>
      <c r="B201" s="69" t="s">
        <v>1264</v>
      </c>
      <c r="C201" s="78">
        <v>90000</v>
      </c>
      <c r="D201" s="78">
        <v>83086.48</v>
      </c>
      <c r="E201" s="91">
        <f t="shared" si="3"/>
        <v>92.3183111111111</v>
      </c>
      <c r="F201" s="11"/>
    </row>
    <row r="202" spans="1:6">
      <c r="A202" s="68">
        <v>3212</v>
      </c>
      <c r="B202" s="69" t="s">
        <v>1354</v>
      </c>
      <c r="C202" s="78">
        <v>2000</v>
      </c>
      <c r="D202" s="78">
        <v>0</v>
      </c>
      <c r="E202" s="91">
        <f t="shared" si="3"/>
        <v>0</v>
      </c>
      <c r="F202" s="11"/>
    </row>
    <row r="203" spans="1:6">
      <c r="A203" s="68">
        <v>3213</v>
      </c>
      <c r="B203" s="69" t="s">
        <v>1266</v>
      </c>
      <c r="C203" s="78">
        <v>6000</v>
      </c>
      <c r="D203" s="78">
        <v>5453.51</v>
      </c>
      <c r="E203" s="91">
        <f t="shared" si="3"/>
        <v>90.891833333333338</v>
      </c>
      <c r="F203" s="11"/>
    </row>
    <row r="204" spans="1:6">
      <c r="A204" s="61">
        <v>322</v>
      </c>
      <c r="B204" s="60" t="s">
        <v>1385</v>
      </c>
      <c r="C204" s="77">
        <f>C205</f>
        <v>10000</v>
      </c>
      <c r="D204" s="77">
        <f>D205</f>
        <v>5642.6</v>
      </c>
      <c r="E204" s="91">
        <f t="shared" si="3"/>
        <v>56.426000000000002</v>
      </c>
      <c r="F204" s="11"/>
    </row>
    <row r="205" spans="1:6">
      <c r="A205" s="68">
        <v>3221</v>
      </c>
      <c r="B205" s="69" t="s">
        <v>1267</v>
      </c>
      <c r="C205" s="78">
        <v>10000</v>
      </c>
      <c r="D205" s="78">
        <v>5642.6</v>
      </c>
      <c r="E205" s="91">
        <f t="shared" si="3"/>
        <v>56.426000000000002</v>
      </c>
      <c r="F205" s="11"/>
    </row>
    <row r="206" spans="1:6">
      <c r="A206" s="61">
        <v>323</v>
      </c>
      <c r="B206" s="60" t="s">
        <v>1386</v>
      </c>
      <c r="C206" s="77">
        <f>SUM(C207:C212)</f>
        <v>449361</v>
      </c>
      <c r="D206" s="77">
        <f>SUM(D207:D212)</f>
        <v>216981.80000000002</v>
      </c>
      <c r="E206" s="91">
        <f t="shared" si="3"/>
        <v>48.286744955614751</v>
      </c>
      <c r="F206" s="11"/>
    </row>
    <row r="207" spans="1:6">
      <c r="A207" s="68">
        <v>3223</v>
      </c>
      <c r="B207" s="69" t="s">
        <v>1269</v>
      </c>
      <c r="C207" s="78">
        <v>32300</v>
      </c>
      <c r="D207" s="78">
        <v>0</v>
      </c>
      <c r="E207" s="91">
        <f t="shared" si="3"/>
        <v>0</v>
      </c>
      <c r="F207" s="11"/>
    </row>
    <row r="208" spans="1:6">
      <c r="A208" s="68">
        <v>3231</v>
      </c>
      <c r="B208" s="69" t="s">
        <v>1272</v>
      </c>
      <c r="C208" s="78">
        <v>10000</v>
      </c>
      <c r="D208" s="78">
        <v>7064.77</v>
      </c>
      <c r="E208" s="91">
        <f t="shared" si="3"/>
        <v>70.6477</v>
      </c>
      <c r="F208" s="11"/>
    </row>
    <row r="209" spans="1:6">
      <c r="A209" s="68">
        <v>3232</v>
      </c>
      <c r="B209" s="69" t="s">
        <v>1273</v>
      </c>
      <c r="C209" s="78">
        <v>50000</v>
      </c>
      <c r="D209" s="78">
        <v>44352.06</v>
      </c>
      <c r="E209" s="91">
        <f t="shared" si="3"/>
        <v>88.704120000000003</v>
      </c>
      <c r="F209" s="11"/>
    </row>
    <row r="210" spans="1:6">
      <c r="A210" s="68">
        <v>3235</v>
      </c>
      <c r="B210" s="69" t="s">
        <v>1276</v>
      </c>
      <c r="C210" s="78">
        <v>17152</v>
      </c>
      <c r="D210" s="78">
        <v>4222.58</v>
      </c>
      <c r="E210" s="91">
        <f t="shared" si="3"/>
        <v>24.618586753731343</v>
      </c>
      <c r="F210" s="11"/>
    </row>
    <row r="211" spans="1:6">
      <c r="A211" s="68">
        <v>3237</v>
      </c>
      <c r="B211" s="69" t="s">
        <v>1329</v>
      </c>
      <c r="C211" s="78">
        <v>292909</v>
      </c>
      <c r="D211" s="78">
        <v>147154.01</v>
      </c>
      <c r="E211" s="91">
        <f t="shared" si="3"/>
        <v>50.238814785479455</v>
      </c>
      <c r="F211" s="11"/>
    </row>
    <row r="212" spans="1:6">
      <c r="A212" s="68">
        <v>3239</v>
      </c>
      <c r="B212" s="69" t="s">
        <v>1280</v>
      </c>
      <c r="C212" s="78">
        <v>47000</v>
      </c>
      <c r="D212" s="78">
        <v>14188.380000000001</v>
      </c>
      <c r="E212" s="91">
        <f t="shared" si="3"/>
        <v>30.18804255319149</v>
      </c>
      <c r="F212" s="11"/>
    </row>
    <row r="213" spans="1:6">
      <c r="A213" s="61">
        <v>324</v>
      </c>
      <c r="B213" s="60" t="s">
        <v>1394</v>
      </c>
      <c r="C213" s="77">
        <f>C214</f>
        <v>7848</v>
      </c>
      <c r="D213" s="77">
        <f>D214</f>
        <v>27189.56</v>
      </c>
      <c r="E213" s="91">
        <f t="shared" si="3"/>
        <v>346.4520897043833</v>
      </c>
      <c r="F213" s="11"/>
    </row>
    <row r="214" spans="1:6">
      <c r="A214" s="68">
        <v>3241</v>
      </c>
      <c r="B214" s="69" t="s">
        <v>1394</v>
      </c>
      <c r="C214" s="78">
        <v>7848</v>
      </c>
      <c r="D214" s="78">
        <v>27189.56</v>
      </c>
      <c r="E214" s="91">
        <f t="shared" si="3"/>
        <v>346.4520897043833</v>
      </c>
      <c r="F214" s="11"/>
    </row>
    <row r="215" spans="1:6">
      <c r="A215" s="61">
        <v>329</v>
      </c>
      <c r="B215" s="60" t="s">
        <v>1285</v>
      </c>
      <c r="C215" s="77">
        <f>SUM(C216:C219)</f>
        <v>31000</v>
      </c>
      <c r="D215" s="77">
        <f>SUM(D216:D219)</f>
        <v>25212.22</v>
      </c>
      <c r="E215" s="91">
        <f t="shared" si="3"/>
        <v>81.329741935483881</v>
      </c>
      <c r="F215" s="11"/>
    </row>
    <row r="216" spans="1:6">
      <c r="A216" s="68">
        <v>3293</v>
      </c>
      <c r="B216" s="69" t="s">
        <v>1331</v>
      </c>
      <c r="C216" s="78">
        <v>10000</v>
      </c>
      <c r="D216" s="78">
        <v>9816.76</v>
      </c>
      <c r="E216" s="91">
        <f t="shared" si="3"/>
        <v>98.167599999999993</v>
      </c>
      <c r="F216" s="11"/>
    </row>
    <row r="217" spans="1:6">
      <c r="A217" s="68">
        <v>3294</v>
      </c>
      <c r="B217" s="69" t="s">
        <v>1283</v>
      </c>
      <c r="C217" s="78">
        <v>0</v>
      </c>
      <c r="D217" s="78">
        <v>70</v>
      </c>
      <c r="E217" s="91"/>
      <c r="F217" s="11"/>
    </row>
    <row r="218" spans="1:6">
      <c r="A218" s="68">
        <v>3295</v>
      </c>
      <c r="B218" s="69" t="s">
        <v>1284</v>
      </c>
      <c r="C218" s="78">
        <v>3000</v>
      </c>
      <c r="D218" s="78">
        <v>0</v>
      </c>
      <c r="E218" s="91">
        <f t="shared" si="3"/>
        <v>0</v>
      </c>
      <c r="F218" s="11"/>
    </row>
    <row r="219" spans="1:6">
      <c r="A219" s="68">
        <v>3299</v>
      </c>
      <c r="B219" s="69" t="s">
        <v>1285</v>
      </c>
      <c r="C219" s="78">
        <v>18000</v>
      </c>
      <c r="D219" s="78">
        <v>15325.46</v>
      </c>
      <c r="E219" s="91">
        <f t="shared" si="3"/>
        <v>85.141444444444431</v>
      </c>
      <c r="F219" s="11"/>
    </row>
    <row r="220" spans="1:6">
      <c r="A220" s="61">
        <v>34</v>
      </c>
      <c r="B220" s="60" t="s">
        <v>1387</v>
      </c>
      <c r="C220" s="77">
        <f>C221</f>
        <v>0</v>
      </c>
      <c r="D220" s="77">
        <f>D221</f>
        <v>183.34</v>
      </c>
      <c r="E220" s="91"/>
      <c r="F220" s="11"/>
    </row>
    <row r="221" spans="1:6">
      <c r="A221" s="61">
        <v>343</v>
      </c>
      <c r="B221" s="60" t="s">
        <v>1388</v>
      </c>
      <c r="C221" s="77">
        <f>C222</f>
        <v>0</v>
      </c>
      <c r="D221" s="77">
        <f>D222</f>
        <v>183.34</v>
      </c>
      <c r="E221" s="91"/>
      <c r="F221" s="11"/>
    </row>
    <row r="222" spans="1:6">
      <c r="A222" s="68">
        <v>3432</v>
      </c>
      <c r="B222" s="69" t="s">
        <v>1333</v>
      </c>
      <c r="C222" s="78">
        <v>0</v>
      </c>
      <c r="D222" s="78">
        <v>183.34</v>
      </c>
      <c r="E222" s="91"/>
      <c r="F222" s="11"/>
    </row>
    <row r="223" spans="1:6" ht="30">
      <c r="A223" s="61">
        <v>37</v>
      </c>
      <c r="B223" s="71" t="s">
        <v>1397</v>
      </c>
      <c r="C223" s="77">
        <f>C224</f>
        <v>11400</v>
      </c>
      <c r="D223" s="77">
        <f>D224</f>
        <v>11400</v>
      </c>
      <c r="E223" s="91">
        <f t="shared" si="3"/>
        <v>100</v>
      </c>
      <c r="F223" s="11"/>
    </row>
    <row r="224" spans="1:6">
      <c r="A224" s="61">
        <v>372</v>
      </c>
      <c r="B224" s="60" t="s">
        <v>1398</v>
      </c>
      <c r="C224" s="77">
        <f>C225</f>
        <v>11400</v>
      </c>
      <c r="D224" s="77">
        <f>D225</f>
        <v>11400</v>
      </c>
      <c r="E224" s="91">
        <f t="shared" si="3"/>
        <v>100</v>
      </c>
      <c r="F224" s="11"/>
    </row>
    <row r="225" spans="1:6">
      <c r="A225" s="68">
        <v>3721</v>
      </c>
      <c r="B225" s="69" t="s">
        <v>1355</v>
      </c>
      <c r="C225" s="78">
        <v>11400</v>
      </c>
      <c r="D225" s="78">
        <v>11400</v>
      </c>
      <c r="E225" s="91">
        <f t="shared" si="3"/>
        <v>100</v>
      </c>
      <c r="F225" s="11"/>
    </row>
    <row r="226" spans="1:6">
      <c r="A226" s="61">
        <v>38</v>
      </c>
      <c r="B226" s="60" t="s">
        <v>1396</v>
      </c>
      <c r="C226" s="77">
        <f>C227</f>
        <v>1000</v>
      </c>
      <c r="D226" s="77">
        <f>D227</f>
        <v>0</v>
      </c>
      <c r="E226" s="91">
        <f t="shared" si="3"/>
        <v>0</v>
      </c>
      <c r="F226" s="11"/>
    </row>
    <row r="227" spans="1:6">
      <c r="A227" s="61">
        <v>381</v>
      </c>
      <c r="B227" s="60" t="s">
        <v>1382</v>
      </c>
      <c r="C227" s="77">
        <f>C228</f>
        <v>1000</v>
      </c>
      <c r="D227" s="77">
        <f>D228</f>
        <v>0</v>
      </c>
      <c r="E227" s="91">
        <f t="shared" si="3"/>
        <v>0</v>
      </c>
      <c r="F227" s="11"/>
    </row>
    <row r="228" spans="1:6">
      <c r="A228" s="68">
        <v>3811</v>
      </c>
      <c r="B228" s="69" t="s">
        <v>1348</v>
      </c>
      <c r="C228" s="78">
        <v>1000</v>
      </c>
      <c r="D228" s="78">
        <v>0</v>
      </c>
      <c r="E228" s="91">
        <f t="shared" si="3"/>
        <v>0</v>
      </c>
      <c r="F228" s="11"/>
    </row>
    <row r="229" spans="1:6">
      <c r="A229" s="61">
        <v>4</v>
      </c>
      <c r="B229" s="60" t="s">
        <v>1389</v>
      </c>
      <c r="C229" s="77">
        <f>C230+C233</f>
        <v>294000</v>
      </c>
      <c r="D229" s="77">
        <f>D230+D233</f>
        <v>284486.31</v>
      </c>
      <c r="E229" s="91">
        <f t="shared" si="3"/>
        <v>96.764051020408161</v>
      </c>
      <c r="F229" s="11"/>
    </row>
    <row r="230" spans="1:6">
      <c r="A230" s="61">
        <v>41</v>
      </c>
      <c r="B230" s="60" t="s">
        <v>1399</v>
      </c>
      <c r="C230" s="77">
        <f>C231</f>
        <v>150000</v>
      </c>
      <c r="D230" s="77">
        <f>D231</f>
        <v>143568.75</v>
      </c>
      <c r="E230" s="91">
        <f t="shared" si="3"/>
        <v>95.712500000000006</v>
      </c>
      <c r="F230" s="11"/>
    </row>
    <row r="231" spans="1:6">
      <c r="A231" s="61">
        <v>412</v>
      </c>
      <c r="B231" s="60" t="s">
        <v>1349</v>
      </c>
      <c r="C231" s="77">
        <f>C232</f>
        <v>150000</v>
      </c>
      <c r="D231" s="77">
        <f>D232</f>
        <v>143568.75</v>
      </c>
      <c r="E231" s="91">
        <f t="shared" si="3"/>
        <v>95.712500000000006</v>
      </c>
      <c r="F231" s="11"/>
    </row>
    <row r="232" spans="1:6">
      <c r="A232" s="68">
        <v>4123</v>
      </c>
      <c r="B232" s="69" t="s">
        <v>1356</v>
      </c>
      <c r="C232" s="78">
        <v>150000</v>
      </c>
      <c r="D232" s="78">
        <v>143568.75</v>
      </c>
      <c r="E232" s="91">
        <f t="shared" si="3"/>
        <v>95.712500000000006</v>
      </c>
      <c r="F232" s="11"/>
    </row>
    <row r="233" spans="1:6">
      <c r="A233" s="61">
        <v>42</v>
      </c>
      <c r="B233" s="60" t="s">
        <v>1390</v>
      </c>
      <c r="C233" s="77">
        <f>C234+C238</f>
        <v>144000</v>
      </c>
      <c r="D233" s="77">
        <f>D234+D238</f>
        <v>140917.56</v>
      </c>
      <c r="E233" s="91">
        <f t="shared" si="3"/>
        <v>97.859416666666661</v>
      </c>
      <c r="F233" s="11"/>
    </row>
    <row r="234" spans="1:6">
      <c r="A234" s="61">
        <v>422</v>
      </c>
      <c r="B234" s="60" t="s">
        <v>1391</v>
      </c>
      <c r="C234" s="77">
        <f>SUM(C235:C237)</f>
        <v>140000</v>
      </c>
      <c r="D234" s="77">
        <f>SUM(D235:D237)</f>
        <v>140917.56</v>
      </c>
      <c r="E234" s="91">
        <f t="shared" si="3"/>
        <v>100.6554</v>
      </c>
      <c r="F234" s="11"/>
    </row>
    <row r="235" spans="1:6">
      <c r="A235" s="68">
        <v>4221</v>
      </c>
      <c r="B235" s="69" t="s">
        <v>1287</v>
      </c>
      <c r="C235" s="78">
        <v>15000</v>
      </c>
      <c r="D235" s="78">
        <v>14812.5</v>
      </c>
      <c r="E235" s="91">
        <f t="shared" si="3"/>
        <v>98.75</v>
      </c>
      <c r="F235" s="11"/>
    </row>
    <row r="236" spans="1:6">
      <c r="A236" s="68">
        <v>4224</v>
      </c>
      <c r="B236" s="69" t="s">
        <v>1351</v>
      </c>
      <c r="C236" s="78">
        <v>0</v>
      </c>
      <c r="D236" s="78">
        <v>126105.06</v>
      </c>
      <c r="E236" s="91"/>
      <c r="F236" s="11"/>
    </row>
    <row r="237" spans="1:6">
      <c r="A237" s="68">
        <v>4227</v>
      </c>
      <c r="B237" s="69" t="s">
        <v>1288</v>
      </c>
      <c r="C237" s="78">
        <v>125000</v>
      </c>
      <c r="D237" s="78">
        <v>0</v>
      </c>
      <c r="E237" s="91">
        <f t="shared" si="3"/>
        <v>0</v>
      </c>
      <c r="F237" s="11"/>
    </row>
    <row r="238" spans="1:6">
      <c r="A238" s="61">
        <v>424</v>
      </c>
      <c r="B238" s="60" t="s">
        <v>1393</v>
      </c>
      <c r="C238" s="77">
        <f>C239</f>
        <v>4000</v>
      </c>
      <c r="D238" s="77">
        <f>D239</f>
        <v>0</v>
      </c>
      <c r="E238" s="91">
        <f t="shared" si="3"/>
        <v>0</v>
      </c>
      <c r="F238" s="11"/>
    </row>
    <row r="239" spans="1:6">
      <c r="A239" s="68">
        <v>4241</v>
      </c>
      <c r="B239" s="69" t="s">
        <v>1357</v>
      </c>
      <c r="C239" s="78">
        <v>4000</v>
      </c>
      <c r="D239" s="78">
        <v>0</v>
      </c>
      <c r="E239" s="91">
        <f t="shared" si="3"/>
        <v>0</v>
      </c>
      <c r="F239" s="11"/>
    </row>
    <row r="240" spans="1:6">
      <c r="A240" s="75"/>
      <c r="B240" s="75" t="s">
        <v>522</v>
      </c>
      <c r="C240" s="76">
        <f>C241+C250</f>
        <v>65000</v>
      </c>
      <c r="D240" s="76">
        <f>D241+D250</f>
        <v>16239.7</v>
      </c>
      <c r="E240" s="102">
        <f t="shared" si="3"/>
        <v>24.984153846153848</v>
      </c>
      <c r="F240" s="11"/>
    </row>
    <row r="241" spans="1:6">
      <c r="A241" s="61">
        <v>3</v>
      </c>
      <c r="B241" s="60" t="s">
        <v>1402</v>
      </c>
      <c r="C241" s="77">
        <f>C242+C247</f>
        <v>20000</v>
      </c>
      <c r="D241" s="77">
        <f>D242+D247</f>
        <v>7071.5</v>
      </c>
      <c r="E241" s="91">
        <f t="shared" si="3"/>
        <v>35.357499999999995</v>
      </c>
      <c r="F241" s="11"/>
    </row>
    <row r="242" spans="1:6">
      <c r="A242" s="61">
        <v>32</v>
      </c>
      <c r="B242" s="60" t="s">
        <v>1362</v>
      </c>
      <c r="C242" s="77">
        <f>C243+C245</f>
        <v>20000</v>
      </c>
      <c r="D242" s="77">
        <f>D243+D245</f>
        <v>6071.5</v>
      </c>
      <c r="E242" s="91">
        <f t="shared" si="3"/>
        <v>30.357499999999998</v>
      </c>
      <c r="F242" s="11"/>
    </row>
    <row r="243" spans="1:6">
      <c r="A243" s="61">
        <v>323</v>
      </c>
      <c r="B243" s="60" t="s">
        <v>1386</v>
      </c>
      <c r="C243" s="77">
        <f>SUM(C244:C246)</f>
        <v>20000</v>
      </c>
      <c r="D243" s="77">
        <f>SUM(D244)</f>
        <v>0</v>
      </c>
      <c r="E243" s="91">
        <f t="shared" si="3"/>
        <v>0</v>
      </c>
      <c r="F243" s="11"/>
    </row>
    <row r="244" spans="1:6">
      <c r="A244" s="68">
        <v>3239</v>
      </c>
      <c r="B244" s="69" t="s">
        <v>1280</v>
      </c>
      <c r="C244" s="78">
        <v>20000</v>
      </c>
      <c r="D244" s="78">
        <v>0</v>
      </c>
      <c r="E244" s="91">
        <f t="shared" si="3"/>
        <v>0</v>
      </c>
      <c r="F244" s="11"/>
    </row>
    <row r="245" spans="1:6">
      <c r="A245" s="61">
        <v>329</v>
      </c>
      <c r="B245" s="60" t="s">
        <v>1285</v>
      </c>
      <c r="C245" s="77">
        <f>C246</f>
        <v>0</v>
      </c>
      <c r="D245" s="77">
        <f>D246</f>
        <v>6071.5</v>
      </c>
      <c r="E245" s="91"/>
      <c r="F245" s="11"/>
    </row>
    <row r="246" spans="1:6">
      <c r="A246" s="68">
        <v>3293</v>
      </c>
      <c r="B246" s="69" t="s">
        <v>1282</v>
      </c>
      <c r="C246" s="78">
        <v>0</v>
      </c>
      <c r="D246" s="78">
        <v>6071.5</v>
      </c>
      <c r="E246" s="91"/>
      <c r="F246" s="11"/>
    </row>
    <row r="247" spans="1:6">
      <c r="A247" s="61">
        <v>38</v>
      </c>
      <c r="B247" s="60" t="s">
        <v>1396</v>
      </c>
      <c r="C247" s="77">
        <f>C248</f>
        <v>0</v>
      </c>
      <c r="D247" s="77">
        <f>D248</f>
        <v>1000</v>
      </c>
      <c r="E247" s="91"/>
      <c r="F247" s="11"/>
    </row>
    <row r="248" spans="1:6">
      <c r="A248" s="61">
        <v>381</v>
      </c>
      <c r="B248" s="60" t="s">
        <v>1382</v>
      </c>
      <c r="C248" s="77">
        <f>C249</f>
        <v>0</v>
      </c>
      <c r="D248" s="77">
        <f>D249</f>
        <v>1000</v>
      </c>
      <c r="E248" s="91"/>
      <c r="F248" s="11"/>
    </row>
    <row r="249" spans="1:6">
      <c r="A249" s="68">
        <v>3811</v>
      </c>
      <c r="B249" s="69" t="s">
        <v>1348</v>
      </c>
      <c r="C249" s="78">
        <v>0</v>
      </c>
      <c r="D249" s="78">
        <v>1000</v>
      </c>
      <c r="E249" s="91"/>
      <c r="F249" s="11"/>
    </row>
    <row r="250" spans="1:6">
      <c r="A250" s="61">
        <v>4</v>
      </c>
      <c r="B250" s="60" t="s">
        <v>1389</v>
      </c>
      <c r="C250" s="77">
        <f>C251</f>
        <v>45000</v>
      </c>
      <c r="D250" s="77">
        <f>D251</f>
        <v>9168.2000000000007</v>
      </c>
      <c r="E250" s="91">
        <f t="shared" si="3"/>
        <v>20.373777777777779</v>
      </c>
      <c r="F250" s="11"/>
    </row>
    <row r="251" spans="1:6">
      <c r="A251" s="61">
        <v>42</v>
      </c>
      <c r="B251" s="60" t="s">
        <v>1390</v>
      </c>
      <c r="C251" s="77">
        <f>C252+C254</f>
        <v>45000</v>
      </c>
      <c r="D251" s="77">
        <f>D252+D254</f>
        <v>9168.2000000000007</v>
      </c>
      <c r="E251" s="91">
        <f t="shared" si="3"/>
        <v>20.373777777777779</v>
      </c>
      <c r="F251" s="11"/>
    </row>
    <row r="252" spans="1:6">
      <c r="A252" s="61">
        <v>422</v>
      </c>
      <c r="B252" s="60" t="s">
        <v>1391</v>
      </c>
      <c r="C252" s="77">
        <f>C253</f>
        <v>45000</v>
      </c>
      <c r="D252" s="77">
        <f>D253</f>
        <v>0</v>
      </c>
      <c r="E252" s="91">
        <f t="shared" si="3"/>
        <v>0</v>
      </c>
      <c r="F252" s="11"/>
    </row>
    <row r="253" spans="1:6">
      <c r="A253" s="68">
        <v>4221</v>
      </c>
      <c r="B253" s="69" t="s">
        <v>1287</v>
      </c>
      <c r="C253" s="78">
        <v>45000</v>
      </c>
      <c r="D253" s="78">
        <v>0</v>
      </c>
      <c r="E253" s="91">
        <f t="shared" si="3"/>
        <v>0</v>
      </c>
      <c r="F253" s="11"/>
    </row>
    <row r="254" spans="1:6">
      <c r="A254" s="61">
        <v>424</v>
      </c>
      <c r="B254" s="60" t="s">
        <v>1393</v>
      </c>
      <c r="C254" s="77">
        <f>C255</f>
        <v>0</v>
      </c>
      <c r="D254" s="77">
        <f>D255</f>
        <v>9168.2000000000007</v>
      </c>
      <c r="E254" s="91"/>
      <c r="F254" s="11"/>
    </row>
    <row r="255" spans="1:6">
      <c r="A255" s="68">
        <v>4241</v>
      </c>
      <c r="B255" s="69" t="s">
        <v>1357</v>
      </c>
      <c r="C255" s="78">
        <v>0</v>
      </c>
      <c r="D255" s="78">
        <v>9168.2000000000007</v>
      </c>
      <c r="E255" s="91"/>
      <c r="F255" s="11"/>
    </row>
    <row r="256" spans="1:6">
      <c r="A256" s="75"/>
      <c r="B256" s="75" t="s">
        <v>738</v>
      </c>
      <c r="C256" s="76">
        <v>8000</v>
      </c>
      <c r="D256" s="76">
        <v>5954.65</v>
      </c>
      <c r="E256" s="102">
        <f t="shared" si="3"/>
        <v>74.433125000000004</v>
      </c>
      <c r="F256" s="11"/>
    </row>
    <row r="257" spans="1:6">
      <c r="A257" s="61">
        <v>4</v>
      </c>
      <c r="B257" s="60" t="s">
        <v>1389</v>
      </c>
      <c r="C257" s="77">
        <f>C258</f>
        <v>8000</v>
      </c>
      <c r="D257" s="77">
        <f>D258</f>
        <v>5954.65</v>
      </c>
      <c r="E257" s="91">
        <f t="shared" si="3"/>
        <v>74.433125000000004</v>
      </c>
      <c r="F257" s="11"/>
    </row>
    <row r="258" spans="1:6">
      <c r="A258" s="61">
        <v>42</v>
      </c>
      <c r="B258" s="60" t="s">
        <v>1390</v>
      </c>
      <c r="C258" s="77">
        <f>C259</f>
        <v>8000</v>
      </c>
      <c r="D258" s="77">
        <f>D259</f>
        <v>5954.65</v>
      </c>
      <c r="E258" s="91">
        <f t="shared" si="3"/>
        <v>74.433125000000004</v>
      </c>
      <c r="F258" s="11"/>
    </row>
    <row r="259" spans="1:6">
      <c r="A259" s="61">
        <v>422</v>
      </c>
      <c r="B259" s="60" t="s">
        <v>1391</v>
      </c>
      <c r="C259" s="77">
        <f>SUM(C260:C261)</f>
        <v>8000</v>
      </c>
      <c r="D259" s="77">
        <f>SUM(D260:D261)</f>
        <v>5954.65</v>
      </c>
      <c r="E259" s="91">
        <f t="shared" si="3"/>
        <v>74.433125000000004</v>
      </c>
      <c r="F259" s="11"/>
    </row>
    <row r="260" spans="1:6">
      <c r="A260" s="68">
        <v>4221</v>
      </c>
      <c r="B260" s="69" t="s">
        <v>1338</v>
      </c>
      <c r="C260" s="78">
        <v>0</v>
      </c>
      <c r="D260" s="78">
        <v>5954.65</v>
      </c>
      <c r="E260" s="91"/>
      <c r="F260" s="11"/>
    </row>
    <row r="261" spans="1:6">
      <c r="A261" s="68">
        <v>4227</v>
      </c>
      <c r="B261" s="69" t="s">
        <v>1288</v>
      </c>
      <c r="C261" s="78">
        <v>8000</v>
      </c>
      <c r="D261" s="78">
        <v>0</v>
      </c>
      <c r="E261" s="91">
        <f t="shared" ref="E261:E262" si="4">D261/C261*100</f>
        <v>0</v>
      </c>
      <c r="F261" s="11"/>
    </row>
    <row r="262" spans="1:6">
      <c r="A262" s="66"/>
      <c r="B262" s="66" t="s">
        <v>1325</v>
      </c>
      <c r="C262" s="67">
        <f>C3+C48+C107+C169+C191+C240+C256</f>
        <v>35153123</v>
      </c>
      <c r="D262" s="67">
        <f>D3+D48+D107+D169+D191+D240+D256</f>
        <v>35307775.829999998</v>
      </c>
      <c r="E262" s="101">
        <f t="shared" si="4"/>
        <v>100.4399405139623</v>
      </c>
      <c r="F262" s="11"/>
    </row>
    <row r="263" spans="1:6">
      <c r="C263" s="11"/>
      <c r="D263" s="11"/>
      <c r="E263" s="11"/>
      <c r="F263" s="11"/>
    </row>
    <row r="264" spans="1:6">
      <c r="E264" s="11"/>
      <c r="F264" s="11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37"/>
  <sheetViews>
    <sheetView topLeftCell="A79" workbookViewId="0">
      <selection activeCell="D101" sqref="D101"/>
    </sheetView>
  </sheetViews>
  <sheetFormatPr defaultRowHeight="15"/>
  <cols>
    <col min="1" max="1" width="6.5703125" style="22" customWidth="1"/>
    <col min="2" max="2" width="49.7109375" style="22" customWidth="1"/>
    <col min="3" max="3" width="21.5703125" style="22" customWidth="1"/>
    <col min="4" max="4" width="20.28515625" style="22" customWidth="1"/>
    <col min="5" max="5" width="10.28515625" style="22" customWidth="1"/>
    <col min="6" max="6" width="7.42578125" style="22" customWidth="1"/>
    <col min="7" max="7" width="0" style="22" hidden="1" customWidth="1"/>
    <col min="8" max="8" width="4" style="22" customWidth="1"/>
    <col min="9" max="257" width="9.140625" style="22"/>
    <col min="258" max="258" width="7.42578125" style="22" customWidth="1"/>
    <col min="259" max="259" width="52.5703125" style="22" customWidth="1"/>
    <col min="260" max="260" width="15.7109375" style="22" customWidth="1"/>
    <col min="261" max="261" width="12.5703125" style="22" customWidth="1"/>
    <col min="262" max="262" width="7.42578125" style="22" customWidth="1"/>
    <col min="263" max="263" width="0" style="22" hidden="1" customWidth="1"/>
    <col min="264" max="264" width="4" style="22" customWidth="1"/>
    <col min="265" max="513" width="9.140625" style="22"/>
    <col min="514" max="514" width="7.42578125" style="22" customWidth="1"/>
    <col min="515" max="515" width="52.5703125" style="22" customWidth="1"/>
    <col min="516" max="516" width="15.7109375" style="22" customWidth="1"/>
    <col min="517" max="517" width="12.5703125" style="22" customWidth="1"/>
    <col min="518" max="518" width="7.42578125" style="22" customWidth="1"/>
    <col min="519" max="519" width="0" style="22" hidden="1" customWidth="1"/>
    <col min="520" max="520" width="4" style="22" customWidth="1"/>
    <col min="521" max="769" width="9.140625" style="22"/>
    <col min="770" max="770" width="7.42578125" style="22" customWidth="1"/>
    <col min="771" max="771" width="52.5703125" style="22" customWidth="1"/>
    <col min="772" max="772" width="15.7109375" style="22" customWidth="1"/>
    <col min="773" max="773" width="12.5703125" style="22" customWidth="1"/>
    <col min="774" max="774" width="7.42578125" style="22" customWidth="1"/>
    <col min="775" max="775" width="0" style="22" hidden="1" customWidth="1"/>
    <col min="776" max="776" width="4" style="22" customWidth="1"/>
    <col min="777" max="1025" width="9.140625" style="22"/>
    <col min="1026" max="1026" width="7.42578125" style="22" customWidth="1"/>
    <col min="1027" max="1027" width="52.5703125" style="22" customWidth="1"/>
    <col min="1028" max="1028" width="15.7109375" style="22" customWidth="1"/>
    <col min="1029" max="1029" width="12.5703125" style="22" customWidth="1"/>
    <col min="1030" max="1030" width="7.42578125" style="22" customWidth="1"/>
    <col min="1031" max="1031" width="0" style="22" hidden="1" customWidth="1"/>
    <col min="1032" max="1032" width="4" style="22" customWidth="1"/>
    <col min="1033" max="1281" width="9.140625" style="22"/>
    <col min="1282" max="1282" width="7.42578125" style="22" customWidth="1"/>
    <col min="1283" max="1283" width="52.5703125" style="22" customWidth="1"/>
    <col min="1284" max="1284" width="15.7109375" style="22" customWidth="1"/>
    <col min="1285" max="1285" width="12.5703125" style="22" customWidth="1"/>
    <col min="1286" max="1286" width="7.42578125" style="22" customWidth="1"/>
    <col min="1287" max="1287" width="0" style="22" hidden="1" customWidth="1"/>
    <col min="1288" max="1288" width="4" style="22" customWidth="1"/>
    <col min="1289" max="1537" width="9.140625" style="22"/>
    <col min="1538" max="1538" width="7.42578125" style="22" customWidth="1"/>
    <col min="1539" max="1539" width="52.5703125" style="22" customWidth="1"/>
    <col min="1540" max="1540" width="15.7109375" style="22" customWidth="1"/>
    <col min="1541" max="1541" width="12.5703125" style="22" customWidth="1"/>
    <col min="1542" max="1542" width="7.42578125" style="22" customWidth="1"/>
    <col min="1543" max="1543" width="0" style="22" hidden="1" customWidth="1"/>
    <col min="1544" max="1544" width="4" style="22" customWidth="1"/>
    <col min="1545" max="1793" width="9.140625" style="22"/>
    <col min="1794" max="1794" width="7.42578125" style="22" customWidth="1"/>
    <col min="1795" max="1795" width="52.5703125" style="22" customWidth="1"/>
    <col min="1796" max="1796" width="15.7109375" style="22" customWidth="1"/>
    <col min="1797" max="1797" width="12.5703125" style="22" customWidth="1"/>
    <col min="1798" max="1798" width="7.42578125" style="22" customWidth="1"/>
    <col min="1799" max="1799" width="0" style="22" hidden="1" customWidth="1"/>
    <col min="1800" max="1800" width="4" style="22" customWidth="1"/>
    <col min="1801" max="2049" width="9.140625" style="22"/>
    <col min="2050" max="2050" width="7.42578125" style="22" customWidth="1"/>
    <col min="2051" max="2051" width="52.5703125" style="22" customWidth="1"/>
    <col min="2052" max="2052" width="15.7109375" style="22" customWidth="1"/>
    <col min="2053" max="2053" width="12.5703125" style="22" customWidth="1"/>
    <col min="2054" max="2054" width="7.42578125" style="22" customWidth="1"/>
    <col min="2055" max="2055" width="0" style="22" hidden="1" customWidth="1"/>
    <col min="2056" max="2056" width="4" style="22" customWidth="1"/>
    <col min="2057" max="2305" width="9.140625" style="22"/>
    <col min="2306" max="2306" width="7.42578125" style="22" customWidth="1"/>
    <col min="2307" max="2307" width="52.5703125" style="22" customWidth="1"/>
    <col min="2308" max="2308" width="15.7109375" style="22" customWidth="1"/>
    <col min="2309" max="2309" width="12.5703125" style="22" customWidth="1"/>
    <col min="2310" max="2310" width="7.42578125" style="22" customWidth="1"/>
    <col min="2311" max="2311" width="0" style="22" hidden="1" customWidth="1"/>
    <col min="2312" max="2312" width="4" style="22" customWidth="1"/>
    <col min="2313" max="2561" width="9.140625" style="22"/>
    <col min="2562" max="2562" width="7.42578125" style="22" customWidth="1"/>
    <col min="2563" max="2563" width="52.5703125" style="22" customWidth="1"/>
    <col min="2564" max="2564" width="15.7109375" style="22" customWidth="1"/>
    <col min="2565" max="2565" width="12.5703125" style="22" customWidth="1"/>
    <col min="2566" max="2566" width="7.42578125" style="22" customWidth="1"/>
    <col min="2567" max="2567" width="0" style="22" hidden="1" customWidth="1"/>
    <col min="2568" max="2568" width="4" style="22" customWidth="1"/>
    <col min="2569" max="2817" width="9.140625" style="22"/>
    <col min="2818" max="2818" width="7.42578125" style="22" customWidth="1"/>
    <col min="2819" max="2819" width="52.5703125" style="22" customWidth="1"/>
    <col min="2820" max="2820" width="15.7109375" style="22" customWidth="1"/>
    <col min="2821" max="2821" width="12.5703125" style="22" customWidth="1"/>
    <col min="2822" max="2822" width="7.42578125" style="22" customWidth="1"/>
    <col min="2823" max="2823" width="0" style="22" hidden="1" customWidth="1"/>
    <col min="2824" max="2824" width="4" style="22" customWidth="1"/>
    <col min="2825" max="3073" width="9.140625" style="22"/>
    <col min="3074" max="3074" width="7.42578125" style="22" customWidth="1"/>
    <col min="3075" max="3075" width="52.5703125" style="22" customWidth="1"/>
    <col min="3076" max="3076" width="15.7109375" style="22" customWidth="1"/>
    <col min="3077" max="3077" width="12.5703125" style="22" customWidth="1"/>
    <col min="3078" max="3078" width="7.42578125" style="22" customWidth="1"/>
    <col min="3079" max="3079" width="0" style="22" hidden="1" customWidth="1"/>
    <col min="3080" max="3080" width="4" style="22" customWidth="1"/>
    <col min="3081" max="3329" width="9.140625" style="22"/>
    <col min="3330" max="3330" width="7.42578125" style="22" customWidth="1"/>
    <col min="3331" max="3331" width="52.5703125" style="22" customWidth="1"/>
    <col min="3332" max="3332" width="15.7109375" style="22" customWidth="1"/>
    <col min="3333" max="3333" width="12.5703125" style="22" customWidth="1"/>
    <col min="3334" max="3334" width="7.42578125" style="22" customWidth="1"/>
    <col min="3335" max="3335" width="0" style="22" hidden="1" customWidth="1"/>
    <col min="3336" max="3336" width="4" style="22" customWidth="1"/>
    <col min="3337" max="3585" width="9.140625" style="22"/>
    <col min="3586" max="3586" width="7.42578125" style="22" customWidth="1"/>
    <col min="3587" max="3587" width="52.5703125" style="22" customWidth="1"/>
    <col min="3588" max="3588" width="15.7109375" style="22" customWidth="1"/>
    <col min="3589" max="3589" width="12.5703125" style="22" customWidth="1"/>
    <col min="3590" max="3590" width="7.42578125" style="22" customWidth="1"/>
    <col min="3591" max="3591" width="0" style="22" hidden="1" customWidth="1"/>
    <col min="3592" max="3592" width="4" style="22" customWidth="1"/>
    <col min="3593" max="3841" width="9.140625" style="22"/>
    <col min="3842" max="3842" width="7.42578125" style="22" customWidth="1"/>
    <col min="3843" max="3843" width="52.5703125" style="22" customWidth="1"/>
    <col min="3844" max="3844" width="15.7109375" style="22" customWidth="1"/>
    <col min="3845" max="3845" width="12.5703125" style="22" customWidth="1"/>
    <col min="3846" max="3846" width="7.42578125" style="22" customWidth="1"/>
    <col min="3847" max="3847" width="0" style="22" hidden="1" customWidth="1"/>
    <col min="3848" max="3848" width="4" style="22" customWidth="1"/>
    <col min="3849" max="4097" width="9.140625" style="22"/>
    <col min="4098" max="4098" width="7.42578125" style="22" customWidth="1"/>
    <col min="4099" max="4099" width="52.5703125" style="22" customWidth="1"/>
    <col min="4100" max="4100" width="15.7109375" style="22" customWidth="1"/>
    <col min="4101" max="4101" width="12.5703125" style="22" customWidth="1"/>
    <col min="4102" max="4102" width="7.42578125" style="22" customWidth="1"/>
    <col min="4103" max="4103" width="0" style="22" hidden="1" customWidth="1"/>
    <col min="4104" max="4104" width="4" style="22" customWidth="1"/>
    <col min="4105" max="4353" width="9.140625" style="22"/>
    <col min="4354" max="4354" width="7.42578125" style="22" customWidth="1"/>
    <col min="4355" max="4355" width="52.5703125" style="22" customWidth="1"/>
    <col min="4356" max="4356" width="15.7109375" style="22" customWidth="1"/>
    <col min="4357" max="4357" width="12.5703125" style="22" customWidth="1"/>
    <col min="4358" max="4358" width="7.42578125" style="22" customWidth="1"/>
    <col min="4359" max="4359" width="0" style="22" hidden="1" customWidth="1"/>
    <col min="4360" max="4360" width="4" style="22" customWidth="1"/>
    <col min="4361" max="4609" width="9.140625" style="22"/>
    <col min="4610" max="4610" width="7.42578125" style="22" customWidth="1"/>
    <col min="4611" max="4611" width="52.5703125" style="22" customWidth="1"/>
    <col min="4612" max="4612" width="15.7109375" style="22" customWidth="1"/>
    <col min="4613" max="4613" width="12.5703125" style="22" customWidth="1"/>
    <col min="4614" max="4614" width="7.42578125" style="22" customWidth="1"/>
    <col min="4615" max="4615" width="0" style="22" hidden="1" customWidth="1"/>
    <col min="4616" max="4616" width="4" style="22" customWidth="1"/>
    <col min="4617" max="4865" width="9.140625" style="22"/>
    <col min="4866" max="4866" width="7.42578125" style="22" customWidth="1"/>
    <col min="4867" max="4867" width="52.5703125" style="22" customWidth="1"/>
    <col min="4868" max="4868" width="15.7109375" style="22" customWidth="1"/>
    <col min="4869" max="4869" width="12.5703125" style="22" customWidth="1"/>
    <col min="4870" max="4870" width="7.42578125" style="22" customWidth="1"/>
    <col min="4871" max="4871" width="0" style="22" hidden="1" customWidth="1"/>
    <col min="4872" max="4872" width="4" style="22" customWidth="1"/>
    <col min="4873" max="5121" width="9.140625" style="22"/>
    <col min="5122" max="5122" width="7.42578125" style="22" customWidth="1"/>
    <col min="5123" max="5123" width="52.5703125" style="22" customWidth="1"/>
    <col min="5124" max="5124" width="15.7109375" style="22" customWidth="1"/>
    <col min="5125" max="5125" width="12.5703125" style="22" customWidth="1"/>
    <col min="5126" max="5126" width="7.42578125" style="22" customWidth="1"/>
    <col min="5127" max="5127" width="0" style="22" hidden="1" customWidth="1"/>
    <col min="5128" max="5128" width="4" style="22" customWidth="1"/>
    <col min="5129" max="5377" width="9.140625" style="22"/>
    <col min="5378" max="5378" width="7.42578125" style="22" customWidth="1"/>
    <col min="5379" max="5379" width="52.5703125" style="22" customWidth="1"/>
    <col min="5380" max="5380" width="15.7109375" style="22" customWidth="1"/>
    <col min="5381" max="5381" width="12.5703125" style="22" customWidth="1"/>
    <col min="5382" max="5382" width="7.42578125" style="22" customWidth="1"/>
    <col min="5383" max="5383" width="0" style="22" hidden="1" customWidth="1"/>
    <col min="5384" max="5384" width="4" style="22" customWidth="1"/>
    <col min="5385" max="5633" width="9.140625" style="22"/>
    <col min="5634" max="5634" width="7.42578125" style="22" customWidth="1"/>
    <col min="5635" max="5635" width="52.5703125" style="22" customWidth="1"/>
    <col min="5636" max="5636" width="15.7109375" style="22" customWidth="1"/>
    <col min="5637" max="5637" width="12.5703125" style="22" customWidth="1"/>
    <col min="5638" max="5638" width="7.42578125" style="22" customWidth="1"/>
    <col min="5639" max="5639" width="0" style="22" hidden="1" customWidth="1"/>
    <col min="5640" max="5640" width="4" style="22" customWidth="1"/>
    <col min="5641" max="5889" width="9.140625" style="22"/>
    <col min="5890" max="5890" width="7.42578125" style="22" customWidth="1"/>
    <col min="5891" max="5891" width="52.5703125" style="22" customWidth="1"/>
    <col min="5892" max="5892" width="15.7109375" style="22" customWidth="1"/>
    <col min="5893" max="5893" width="12.5703125" style="22" customWidth="1"/>
    <col min="5894" max="5894" width="7.42578125" style="22" customWidth="1"/>
    <col min="5895" max="5895" width="0" style="22" hidden="1" customWidth="1"/>
    <col min="5896" max="5896" width="4" style="22" customWidth="1"/>
    <col min="5897" max="6145" width="9.140625" style="22"/>
    <col min="6146" max="6146" width="7.42578125" style="22" customWidth="1"/>
    <col min="6147" max="6147" width="52.5703125" style="22" customWidth="1"/>
    <col min="6148" max="6148" width="15.7109375" style="22" customWidth="1"/>
    <col min="6149" max="6149" width="12.5703125" style="22" customWidth="1"/>
    <col min="6150" max="6150" width="7.42578125" style="22" customWidth="1"/>
    <col min="6151" max="6151" width="0" style="22" hidden="1" customWidth="1"/>
    <col min="6152" max="6152" width="4" style="22" customWidth="1"/>
    <col min="6153" max="6401" width="9.140625" style="22"/>
    <col min="6402" max="6402" width="7.42578125" style="22" customWidth="1"/>
    <col min="6403" max="6403" width="52.5703125" style="22" customWidth="1"/>
    <col min="6404" max="6404" width="15.7109375" style="22" customWidth="1"/>
    <col min="6405" max="6405" width="12.5703125" style="22" customWidth="1"/>
    <col min="6406" max="6406" width="7.42578125" style="22" customWidth="1"/>
    <col min="6407" max="6407" width="0" style="22" hidden="1" customWidth="1"/>
    <col min="6408" max="6408" width="4" style="22" customWidth="1"/>
    <col min="6409" max="6657" width="9.140625" style="22"/>
    <col min="6658" max="6658" width="7.42578125" style="22" customWidth="1"/>
    <col min="6659" max="6659" width="52.5703125" style="22" customWidth="1"/>
    <col min="6660" max="6660" width="15.7109375" style="22" customWidth="1"/>
    <col min="6661" max="6661" width="12.5703125" style="22" customWidth="1"/>
    <col min="6662" max="6662" width="7.42578125" style="22" customWidth="1"/>
    <col min="6663" max="6663" width="0" style="22" hidden="1" customWidth="1"/>
    <col min="6664" max="6664" width="4" style="22" customWidth="1"/>
    <col min="6665" max="6913" width="9.140625" style="22"/>
    <col min="6914" max="6914" width="7.42578125" style="22" customWidth="1"/>
    <col min="6915" max="6915" width="52.5703125" style="22" customWidth="1"/>
    <col min="6916" max="6916" width="15.7109375" style="22" customWidth="1"/>
    <col min="6917" max="6917" width="12.5703125" style="22" customWidth="1"/>
    <col min="6918" max="6918" width="7.42578125" style="22" customWidth="1"/>
    <col min="6919" max="6919" width="0" style="22" hidden="1" customWidth="1"/>
    <col min="6920" max="6920" width="4" style="22" customWidth="1"/>
    <col min="6921" max="7169" width="9.140625" style="22"/>
    <col min="7170" max="7170" width="7.42578125" style="22" customWidth="1"/>
    <col min="7171" max="7171" width="52.5703125" style="22" customWidth="1"/>
    <col min="7172" max="7172" width="15.7109375" style="22" customWidth="1"/>
    <col min="7173" max="7173" width="12.5703125" style="22" customWidth="1"/>
    <col min="7174" max="7174" width="7.42578125" style="22" customWidth="1"/>
    <col min="7175" max="7175" width="0" style="22" hidden="1" customWidth="1"/>
    <col min="7176" max="7176" width="4" style="22" customWidth="1"/>
    <col min="7177" max="7425" width="9.140625" style="22"/>
    <col min="7426" max="7426" width="7.42578125" style="22" customWidth="1"/>
    <col min="7427" max="7427" width="52.5703125" style="22" customWidth="1"/>
    <col min="7428" max="7428" width="15.7109375" style="22" customWidth="1"/>
    <col min="7429" max="7429" width="12.5703125" style="22" customWidth="1"/>
    <col min="7430" max="7430" width="7.42578125" style="22" customWidth="1"/>
    <col min="7431" max="7431" width="0" style="22" hidden="1" customWidth="1"/>
    <col min="7432" max="7432" width="4" style="22" customWidth="1"/>
    <col min="7433" max="7681" width="9.140625" style="22"/>
    <col min="7682" max="7682" width="7.42578125" style="22" customWidth="1"/>
    <col min="7683" max="7683" width="52.5703125" style="22" customWidth="1"/>
    <col min="7684" max="7684" width="15.7109375" style="22" customWidth="1"/>
    <col min="7685" max="7685" width="12.5703125" style="22" customWidth="1"/>
    <col min="7686" max="7686" width="7.42578125" style="22" customWidth="1"/>
    <col min="7687" max="7687" width="0" style="22" hidden="1" customWidth="1"/>
    <col min="7688" max="7688" width="4" style="22" customWidth="1"/>
    <col min="7689" max="7937" width="9.140625" style="22"/>
    <col min="7938" max="7938" width="7.42578125" style="22" customWidth="1"/>
    <col min="7939" max="7939" width="52.5703125" style="22" customWidth="1"/>
    <col min="7940" max="7940" width="15.7109375" style="22" customWidth="1"/>
    <col min="7941" max="7941" width="12.5703125" style="22" customWidth="1"/>
    <col min="7942" max="7942" width="7.42578125" style="22" customWidth="1"/>
    <col min="7943" max="7943" width="0" style="22" hidden="1" customWidth="1"/>
    <col min="7944" max="7944" width="4" style="22" customWidth="1"/>
    <col min="7945" max="8193" width="9.140625" style="22"/>
    <col min="8194" max="8194" width="7.42578125" style="22" customWidth="1"/>
    <col min="8195" max="8195" width="52.5703125" style="22" customWidth="1"/>
    <col min="8196" max="8196" width="15.7109375" style="22" customWidth="1"/>
    <col min="8197" max="8197" width="12.5703125" style="22" customWidth="1"/>
    <col min="8198" max="8198" width="7.42578125" style="22" customWidth="1"/>
    <col min="8199" max="8199" width="0" style="22" hidden="1" customWidth="1"/>
    <col min="8200" max="8200" width="4" style="22" customWidth="1"/>
    <col min="8201" max="8449" width="9.140625" style="22"/>
    <col min="8450" max="8450" width="7.42578125" style="22" customWidth="1"/>
    <col min="8451" max="8451" width="52.5703125" style="22" customWidth="1"/>
    <col min="8452" max="8452" width="15.7109375" style="22" customWidth="1"/>
    <col min="8453" max="8453" width="12.5703125" style="22" customWidth="1"/>
    <col min="8454" max="8454" width="7.42578125" style="22" customWidth="1"/>
    <col min="8455" max="8455" width="0" style="22" hidden="1" customWidth="1"/>
    <col min="8456" max="8456" width="4" style="22" customWidth="1"/>
    <col min="8457" max="8705" width="9.140625" style="22"/>
    <col min="8706" max="8706" width="7.42578125" style="22" customWidth="1"/>
    <col min="8707" max="8707" width="52.5703125" style="22" customWidth="1"/>
    <col min="8708" max="8708" width="15.7109375" style="22" customWidth="1"/>
    <col min="8709" max="8709" width="12.5703125" style="22" customWidth="1"/>
    <col min="8710" max="8710" width="7.42578125" style="22" customWidth="1"/>
    <col min="8711" max="8711" width="0" style="22" hidden="1" customWidth="1"/>
    <col min="8712" max="8712" width="4" style="22" customWidth="1"/>
    <col min="8713" max="8961" width="9.140625" style="22"/>
    <col min="8962" max="8962" width="7.42578125" style="22" customWidth="1"/>
    <col min="8963" max="8963" width="52.5703125" style="22" customWidth="1"/>
    <col min="8964" max="8964" width="15.7109375" style="22" customWidth="1"/>
    <col min="8965" max="8965" width="12.5703125" style="22" customWidth="1"/>
    <col min="8966" max="8966" width="7.42578125" style="22" customWidth="1"/>
    <col min="8967" max="8967" width="0" style="22" hidden="1" customWidth="1"/>
    <col min="8968" max="8968" width="4" style="22" customWidth="1"/>
    <col min="8969" max="9217" width="9.140625" style="22"/>
    <col min="9218" max="9218" width="7.42578125" style="22" customWidth="1"/>
    <col min="9219" max="9219" width="52.5703125" style="22" customWidth="1"/>
    <col min="9220" max="9220" width="15.7109375" style="22" customWidth="1"/>
    <col min="9221" max="9221" width="12.5703125" style="22" customWidth="1"/>
    <col min="9222" max="9222" width="7.42578125" style="22" customWidth="1"/>
    <col min="9223" max="9223" width="0" style="22" hidden="1" customWidth="1"/>
    <col min="9224" max="9224" width="4" style="22" customWidth="1"/>
    <col min="9225" max="9473" width="9.140625" style="22"/>
    <col min="9474" max="9474" width="7.42578125" style="22" customWidth="1"/>
    <col min="9475" max="9475" width="52.5703125" style="22" customWidth="1"/>
    <col min="9476" max="9476" width="15.7109375" style="22" customWidth="1"/>
    <col min="9477" max="9477" width="12.5703125" style="22" customWidth="1"/>
    <col min="9478" max="9478" width="7.42578125" style="22" customWidth="1"/>
    <col min="9479" max="9479" width="0" style="22" hidden="1" customWidth="1"/>
    <col min="9480" max="9480" width="4" style="22" customWidth="1"/>
    <col min="9481" max="9729" width="9.140625" style="22"/>
    <col min="9730" max="9730" width="7.42578125" style="22" customWidth="1"/>
    <col min="9731" max="9731" width="52.5703125" style="22" customWidth="1"/>
    <col min="9732" max="9732" width="15.7109375" style="22" customWidth="1"/>
    <col min="9733" max="9733" width="12.5703125" style="22" customWidth="1"/>
    <col min="9734" max="9734" width="7.42578125" style="22" customWidth="1"/>
    <col min="9735" max="9735" width="0" style="22" hidden="1" customWidth="1"/>
    <col min="9736" max="9736" width="4" style="22" customWidth="1"/>
    <col min="9737" max="9985" width="9.140625" style="22"/>
    <col min="9986" max="9986" width="7.42578125" style="22" customWidth="1"/>
    <col min="9987" max="9987" width="52.5703125" style="22" customWidth="1"/>
    <col min="9988" max="9988" width="15.7109375" style="22" customWidth="1"/>
    <col min="9989" max="9989" width="12.5703125" style="22" customWidth="1"/>
    <col min="9990" max="9990" width="7.42578125" style="22" customWidth="1"/>
    <col min="9991" max="9991" width="0" style="22" hidden="1" customWidth="1"/>
    <col min="9992" max="9992" width="4" style="22" customWidth="1"/>
    <col min="9993" max="10241" width="9.140625" style="22"/>
    <col min="10242" max="10242" width="7.42578125" style="22" customWidth="1"/>
    <col min="10243" max="10243" width="52.5703125" style="22" customWidth="1"/>
    <col min="10244" max="10244" width="15.7109375" style="22" customWidth="1"/>
    <col min="10245" max="10245" width="12.5703125" style="22" customWidth="1"/>
    <col min="10246" max="10246" width="7.42578125" style="22" customWidth="1"/>
    <col min="10247" max="10247" width="0" style="22" hidden="1" customWidth="1"/>
    <col min="10248" max="10248" width="4" style="22" customWidth="1"/>
    <col min="10249" max="10497" width="9.140625" style="22"/>
    <col min="10498" max="10498" width="7.42578125" style="22" customWidth="1"/>
    <col min="10499" max="10499" width="52.5703125" style="22" customWidth="1"/>
    <col min="10500" max="10500" width="15.7109375" style="22" customWidth="1"/>
    <col min="10501" max="10501" width="12.5703125" style="22" customWidth="1"/>
    <col min="10502" max="10502" width="7.42578125" style="22" customWidth="1"/>
    <col min="10503" max="10503" width="0" style="22" hidden="1" customWidth="1"/>
    <col min="10504" max="10504" width="4" style="22" customWidth="1"/>
    <col min="10505" max="10753" width="9.140625" style="22"/>
    <col min="10754" max="10754" width="7.42578125" style="22" customWidth="1"/>
    <col min="10755" max="10755" width="52.5703125" style="22" customWidth="1"/>
    <col min="10756" max="10756" width="15.7109375" style="22" customWidth="1"/>
    <col min="10757" max="10757" width="12.5703125" style="22" customWidth="1"/>
    <col min="10758" max="10758" width="7.42578125" style="22" customWidth="1"/>
    <col min="10759" max="10759" width="0" style="22" hidden="1" customWidth="1"/>
    <col min="10760" max="10760" width="4" style="22" customWidth="1"/>
    <col min="10761" max="11009" width="9.140625" style="22"/>
    <col min="11010" max="11010" width="7.42578125" style="22" customWidth="1"/>
    <col min="11011" max="11011" width="52.5703125" style="22" customWidth="1"/>
    <col min="11012" max="11012" width="15.7109375" style="22" customWidth="1"/>
    <col min="11013" max="11013" width="12.5703125" style="22" customWidth="1"/>
    <col min="11014" max="11014" width="7.42578125" style="22" customWidth="1"/>
    <col min="11015" max="11015" width="0" style="22" hidden="1" customWidth="1"/>
    <col min="11016" max="11016" width="4" style="22" customWidth="1"/>
    <col min="11017" max="11265" width="9.140625" style="22"/>
    <col min="11266" max="11266" width="7.42578125" style="22" customWidth="1"/>
    <col min="11267" max="11267" width="52.5703125" style="22" customWidth="1"/>
    <col min="11268" max="11268" width="15.7109375" style="22" customWidth="1"/>
    <col min="11269" max="11269" width="12.5703125" style="22" customWidth="1"/>
    <col min="11270" max="11270" width="7.42578125" style="22" customWidth="1"/>
    <col min="11271" max="11271" width="0" style="22" hidden="1" customWidth="1"/>
    <col min="11272" max="11272" width="4" style="22" customWidth="1"/>
    <col min="11273" max="11521" width="9.140625" style="22"/>
    <col min="11522" max="11522" width="7.42578125" style="22" customWidth="1"/>
    <col min="11523" max="11523" width="52.5703125" style="22" customWidth="1"/>
    <col min="11524" max="11524" width="15.7109375" style="22" customWidth="1"/>
    <col min="11525" max="11525" width="12.5703125" style="22" customWidth="1"/>
    <col min="11526" max="11526" width="7.42578125" style="22" customWidth="1"/>
    <col min="11527" max="11527" width="0" style="22" hidden="1" customWidth="1"/>
    <col min="11528" max="11528" width="4" style="22" customWidth="1"/>
    <col min="11529" max="11777" width="9.140625" style="22"/>
    <col min="11778" max="11778" width="7.42578125" style="22" customWidth="1"/>
    <col min="11779" max="11779" width="52.5703125" style="22" customWidth="1"/>
    <col min="11780" max="11780" width="15.7109375" style="22" customWidth="1"/>
    <col min="11781" max="11781" width="12.5703125" style="22" customWidth="1"/>
    <col min="11782" max="11782" width="7.42578125" style="22" customWidth="1"/>
    <col min="11783" max="11783" width="0" style="22" hidden="1" customWidth="1"/>
    <col min="11784" max="11784" width="4" style="22" customWidth="1"/>
    <col min="11785" max="12033" width="9.140625" style="22"/>
    <col min="12034" max="12034" width="7.42578125" style="22" customWidth="1"/>
    <col min="12035" max="12035" width="52.5703125" style="22" customWidth="1"/>
    <col min="12036" max="12036" width="15.7109375" style="22" customWidth="1"/>
    <col min="12037" max="12037" width="12.5703125" style="22" customWidth="1"/>
    <col min="12038" max="12038" width="7.42578125" style="22" customWidth="1"/>
    <col min="12039" max="12039" width="0" style="22" hidden="1" customWidth="1"/>
    <col min="12040" max="12040" width="4" style="22" customWidth="1"/>
    <col min="12041" max="12289" width="9.140625" style="22"/>
    <col min="12290" max="12290" width="7.42578125" style="22" customWidth="1"/>
    <col min="12291" max="12291" width="52.5703125" style="22" customWidth="1"/>
    <col min="12292" max="12292" width="15.7109375" style="22" customWidth="1"/>
    <col min="12293" max="12293" width="12.5703125" style="22" customWidth="1"/>
    <col min="12294" max="12294" width="7.42578125" style="22" customWidth="1"/>
    <col min="12295" max="12295" width="0" style="22" hidden="1" customWidth="1"/>
    <col min="12296" max="12296" width="4" style="22" customWidth="1"/>
    <col min="12297" max="12545" width="9.140625" style="22"/>
    <col min="12546" max="12546" width="7.42578125" style="22" customWidth="1"/>
    <col min="12547" max="12547" width="52.5703125" style="22" customWidth="1"/>
    <col min="12548" max="12548" width="15.7109375" style="22" customWidth="1"/>
    <col min="12549" max="12549" width="12.5703125" style="22" customWidth="1"/>
    <col min="12550" max="12550" width="7.42578125" style="22" customWidth="1"/>
    <col min="12551" max="12551" width="0" style="22" hidden="1" customWidth="1"/>
    <col min="12552" max="12552" width="4" style="22" customWidth="1"/>
    <col min="12553" max="12801" width="9.140625" style="22"/>
    <col min="12802" max="12802" width="7.42578125" style="22" customWidth="1"/>
    <col min="12803" max="12803" width="52.5703125" style="22" customWidth="1"/>
    <col min="12804" max="12804" width="15.7109375" style="22" customWidth="1"/>
    <col min="12805" max="12805" width="12.5703125" style="22" customWidth="1"/>
    <col min="12806" max="12806" width="7.42578125" style="22" customWidth="1"/>
    <col min="12807" max="12807" width="0" style="22" hidden="1" customWidth="1"/>
    <col min="12808" max="12808" width="4" style="22" customWidth="1"/>
    <col min="12809" max="13057" width="9.140625" style="22"/>
    <col min="13058" max="13058" width="7.42578125" style="22" customWidth="1"/>
    <col min="13059" max="13059" width="52.5703125" style="22" customWidth="1"/>
    <col min="13060" max="13060" width="15.7109375" style="22" customWidth="1"/>
    <col min="13061" max="13061" width="12.5703125" style="22" customWidth="1"/>
    <col min="13062" max="13062" width="7.42578125" style="22" customWidth="1"/>
    <col min="13063" max="13063" width="0" style="22" hidden="1" customWidth="1"/>
    <col min="13064" max="13064" width="4" style="22" customWidth="1"/>
    <col min="13065" max="13313" width="9.140625" style="22"/>
    <col min="13314" max="13314" width="7.42578125" style="22" customWidth="1"/>
    <col min="13315" max="13315" width="52.5703125" style="22" customWidth="1"/>
    <col min="13316" max="13316" width="15.7109375" style="22" customWidth="1"/>
    <col min="13317" max="13317" width="12.5703125" style="22" customWidth="1"/>
    <col min="13318" max="13318" width="7.42578125" style="22" customWidth="1"/>
    <col min="13319" max="13319" width="0" style="22" hidden="1" customWidth="1"/>
    <col min="13320" max="13320" width="4" style="22" customWidth="1"/>
    <col min="13321" max="13569" width="9.140625" style="22"/>
    <col min="13570" max="13570" width="7.42578125" style="22" customWidth="1"/>
    <col min="13571" max="13571" width="52.5703125" style="22" customWidth="1"/>
    <col min="13572" max="13572" width="15.7109375" style="22" customWidth="1"/>
    <col min="13573" max="13573" width="12.5703125" style="22" customWidth="1"/>
    <col min="13574" max="13574" width="7.42578125" style="22" customWidth="1"/>
    <col min="13575" max="13575" width="0" style="22" hidden="1" customWidth="1"/>
    <col min="13576" max="13576" width="4" style="22" customWidth="1"/>
    <col min="13577" max="13825" width="9.140625" style="22"/>
    <col min="13826" max="13826" width="7.42578125" style="22" customWidth="1"/>
    <col min="13827" max="13827" width="52.5703125" style="22" customWidth="1"/>
    <col min="13828" max="13828" width="15.7109375" style="22" customWidth="1"/>
    <col min="13829" max="13829" width="12.5703125" style="22" customWidth="1"/>
    <col min="13830" max="13830" width="7.42578125" style="22" customWidth="1"/>
    <col min="13831" max="13831" width="0" style="22" hidden="1" customWidth="1"/>
    <col min="13832" max="13832" width="4" style="22" customWidth="1"/>
    <col min="13833" max="14081" width="9.140625" style="22"/>
    <col min="14082" max="14082" width="7.42578125" style="22" customWidth="1"/>
    <col min="14083" max="14083" width="52.5703125" style="22" customWidth="1"/>
    <col min="14084" max="14084" width="15.7109375" style="22" customWidth="1"/>
    <col min="14085" max="14085" width="12.5703125" style="22" customWidth="1"/>
    <col min="14086" max="14086" width="7.42578125" style="22" customWidth="1"/>
    <col min="14087" max="14087" width="0" style="22" hidden="1" customWidth="1"/>
    <col min="14088" max="14088" width="4" style="22" customWidth="1"/>
    <col min="14089" max="14337" width="9.140625" style="22"/>
    <col min="14338" max="14338" width="7.42578125" style="22" customWidth="1"/>
    <col min="14339" max="14339" width="52.5703125" style="22" customWidth="1"/>
    <col min="14340" max="14340" width="15.7109375" style="22" customWidth="1"/>
    <col min="14341" max="14341" width="12.5703125" style="22" customWidth="1"/>
    <col min="14342" max="14342" width="7.42578125" style="22" customWidth="1"/>
    <col min="14343" max="14343" width="0" style="22" hidden="1" customWidth="1"/>
    <col min="14344" max="14344" width="4" style="22" customWidth="1"/>
    <col min="14345" max="14593" width="9.140625" style="22"/>
    <col min="14594" max="14594" width="7.42578125" style="22" customWidth="1"/>
    <col min="14595" max="14595" width="52.5703125" style="22" customWidth="1"/>
    <col min="14596" max="14596" width="15.7109375" style="22" customWidth="1"/>
    <col min="14597" max="14597" width="12.5703125" style="22" customWidth="1"/>
    <col min="14598" max="14598" width="7.42578125" style="22" customWidth="1"/>
    <col min="14599" max="14599" width="0" style="22" hidden="1" customWidth="1"/>
    <col min="14600" max="14600" width="4" style="22" customWidth="1"/>
    <col min="14601" max="14849" width="9.140625" style="22"/>
    <col min="14850" max="14850" width="7.42578125" style="22" customWidth="1"/>
    <col min="14851" max="14851" width="52.5703125" style="22" customWidth="1"/>
    <col min="14852" max="14852" width="15.7109375" style="22" customWidth="1"/>
    <col min="14853" max="14853" width="12.5703125" style="22" customWidth="1"/>
    <col min="14854" max="14854" width="7.42578125" style="22" customWidth="1"/>
    <col min="14855" max="14855" width="0" style="22" hidden="1" customWidth="1"/>
    <col min="14856" max="14856" width="4" style="22" customWidth="1"/>
    <col min="14857" max="15105" width="9.140625" style="22"/>
    <col min="15106" max="15106" width="7.42578125" style="22" customWidth="1"/>
    <col min="15107" max="15107" width="52.5703125" style="22" customWidth="1"/>
    <col min="15108" max="15108" width="15.7109375" style="22" customWidth="1"/>
    <col min="15109" max="15109" width="12.5703125" style="22" customWidth="1"/>
    <col min="15110" max="15110" width="7.42578125" style="22" customWidth="1"/>
    <col min="15111" max="15111" width="0" style="22" hidden="1" customWidth="1"/>
    <col min="15112" max="15112" width="4" style="22" customWidth="1"/>
    <col min="15113" max="15361" width="9.140625" style="22"/>
    <col min="15362" max="15362" width="7.42578125" style="22" customWidth="1"/>
    <col min="15363" max="15363" width="52.5703125" style="22" customWidth="1"/>
    <col min="15364" max="15364" width="15.7109375" style="22" customWidth="1"/>
    <col min="15365" max="15365" width="12.5703125" style="22" customWidth="1"/>
    <col min="15366" max="15366" width="7.42578125" style="22" customWidth="1"/>
    <col min="15367" max="15367" width="0" style="22" hidden="1" customWidth="1"/>
    <col min="15368" max="15368" width="4" style="22" customWidth="1"/>
    <col min="15369" max="15617" width="9.140625" style="22"/>
    <col min="15618" max="15618" width="7.42578125" style="22" customWidth="1"/>
    <col min="15619" max="15619" width="52.5703125" style="22" customWidth="1"/>
    <col min="15620" max="15620" width="15.7109375" style="22" customWidth="1"/>
    <col min="15621" max="15621" width="12.5703125" style="22" customWidth="1"/>
    <col min="15622" max="15622" width="7.42578125" style="22" customWidth="1"/>
    <col min="15623" max="15623" width="0" style="22" hidden="1" customWidth="1"/>
    <col min="15624" max="15624" width="4" style="22" customWidth="1"/>
    <col min="15625" max="15873" width="9.140625" style="22"/>
    <col min="15874" max="15874" width="7.42578125" style="22" customWidth="1"/>
    <col min="15875" max="15875" width="52.5703125" style="22" customWidth="1"/>
    <col min="15876" max="15876" width="15.7109375" style="22" customWidth="1"/>
    <col min="15877" max="15877" width="12.5703125" style="22" customWidth="1"/>
    <col min="15878" max="15878" width="7.42578125" style="22" customWidth="1"/>
    <col min="15879" max="15879" width="0" style="22" hidden="1" customWidth="1"/>
    <col min="15880" max="15880" width="4" style="22" customWidth="1"/>
    <col min="15881" max="16129" width="9.140625" style="22"/>
    <col min="16130" max="16130" width="7.42578125" style="22" customWidth="1"/>
    <col min="16131" max="16131" width="52.5703125" style="22" customWidth="1"/>
    <col min="16132" max="16132" width="15.7109375" style="22" customWidth="1"/>
    <col min="16133" max="16133" width="12.5703125" style="22" customWidth="1"/>
    <col min="16134" max="16134" width="7.42578125" style="22" customWidth="1"/>
    <col min="16135" max="16135" width="0" style="22" hidden="1" customWidth="1"/>
    <col min="16136" max="16136" width="4" style="22" customWidth="1"/>
    <col min="16137" max="16384" width="9.140625" style="22"/>
  </cols>
  <sheetData>
    <row r="1" spans="1:6" ht="17.100000000000001" customHeight="1">
      <c r="B1" s="130"/>
      <c r="C1" s="130" t="s">
        <v>1258</v>
      </c>
      <c r="D1" s="130" t="s">
        <v>1259</v>
      </c>
      <c r="E1" s="130"/>
      <c r="F1" s="130"/>
    </row>
    <row r="2" spans="1:6" ht="17.100000000000001" customHeight="1">
      <c r="A2" s="131" t="s">
        <v>1467</v>
      </c>
      <c r="B2" s="121"/>
      <c r="C2" s="121"/>
      <c r="D2" s="121"/>
      <c r="E2" s="121"/>
      <c r="F2" s="121"/>
    </row>
    <row r="3" spans="1:6" ht="33.75" customHeight="1">
      <c r="A3" s="84" t="s">
        <v>1364</v>
      </c>
      <c r="B3" s="111" t="s">
        <v>1404</v>
      </c>
      <c r="C3" s="82" t="s">
        <v>1448</v>
      </c>
      <c r="D3" s="83" t="s">
        <v>1425</v>
      </c>
      <c r="E3" s="83" t="s">
        <v>1366</v>
      </c>
    </row>
    <row r="4" spans="1:6" ht="15" customHeight="1">
      <c r="A4" s="84"/>
      <c r="B4" s="84" t="s">
        <v>184</v>
      </c>
      <c r="C4" s="85">
        <v>18734073</v>
      </c>
      <c r="D4" s="81">
        <v>18614562.039999999</v>
      </c>
      <c r="E4" s="103">
        <f>D4/C4*100</f>
        <v>99.362066326954107</v>
      </c>
    </row>
    <row r="5" spans="1:6" ht="15" customHeight="1">
      <c r="A5" s="75"/>
      <c r="B5" s="75" t="s">
        <v>24</v>
      </c>
      <c r="C5" s="80">
        <v>18734073</v>
      </c>
      <c r="D5" s="76">
        <v>18614562.039999999</v>
      </c>
      <c r="E5" s="102">
        <f t="shared" ref="E5:E68" si="0">D5/C5*100</f>
        <v>99.362066326954107</v>
      </c>
      <c r="F5" s="26"/>
    </row>
    <row r="6" spans="1:6" ht="15" customHeight="1">
      <c r="A6" s="90">
        <v>3111</v>
      </c>
      <c r="B6" s="89" t="s">
        <v>1473</v>
      </c>
      <c r="C6" s="88">
        <v>15323000</v>
      </c>
      <c r="D6" s="88">
        <v>15217683.58</v>
      </c>
      <c r="E6" s="104">
        <f t="shared" si="0"/>
        <v>99.31269059583633</v>
      </c>
      <c r="F6" s="25"/>
    </row>
    <row r="7" spans="1:6" ht="15" customHeight="1">
      <c r="A7" s="90">
        <v>3121</v>
      </c>
      <c r="B7" s="89" t="s">
        <v>1327</v>
      </c>
      <c r="C7" s="88">
        <v>409210</v>
      </c>
      <c r="D7" s="88">
        <v>408384.63</v>
      </c>
      <c r="E7" s="104">
        <f t="shared" si="0"/>
        <v>99.798301605532615</v>
      </c>
      <c r="F7" s="25"/>
    </row>
    <row r="8" spans="1:6" ht="15" customHeight="1">
      <c r="A8" s="90">
        <v>3132</v>
      </c>
      <c r="B8" s="89" t="s">
        <v>1400</v>
      </c>
      <c r="C8" s="88">
        <v>2360000</v>
      </c>
      <c r="D8" s="88">
        <v>2358428.75</v>
      </c>
      <c r="E8" s="104">
        <f t="shared" si="0"/>
        <v>99.933421610169489</v>
      </c>
      <c r="F8" s="25"/>
    </row>
    <row r="9" spans="1:6" ht="15" customHeight="1">
      <c r="A9" s="90">
        <v>3133</v>
      </c>
      <c r="B9" s="89" t="s">
        <v>1474</v>
      </c>
      <c r="C9" s="88">
        <v>256000</v>
      </c>
      <c r="D9" s="88">
        <v>258625.02</v>
      </c>
      <c r="E9" s="104">
        <f t="shared" si="0"/>
        <v>101.0253984375</v>
      </c>
      <c r="F9" s="25"/>
    </row>
    <row r="10" spans="1:6" ht="15" customHeight="1">
      <c r="A10" s="90">
        <v>3212</v>
      </c>
      <c r="B10" s="89" t="s">
        <v>1354</v>
      </c>
      <c r="C10" s="88">
        <v>327853</v>
      </c>
      <c r="D10" s="88">
        <v>328699.65999999997</v>
      </c>
      <c r="E10" s="104">
        <f t="shared" si="0"/>
        <v>100.25824378608705</v>
      </c>
      <c r="F10" s="25"/>
    </row>
    <row r="11" spans="1:6" ht="15" customHeight="1">
      <c r="A11" s="90">
        <v>3236</v>
      </c>
      <c r="B11" s="89" t="s">
        <v>1277</v>
      </c>
      <c r="C11" s="88">
        <v>22770</v>
      </c>
      <c r="D11" s="88">
        <v>7500</v>
      </c>
      <c r="E11" s="104">
        <f t="shared" si="0"/>
        <v>32.938076416337289</v>
      </c>
      <c r="F11" s="25"/>
    </row>
    <row r="12" spans="1:6" ht="15" customHeight="1">
      <c r="A12" s="90">
        <v>3295</v>
      </c>
      <c r="B12" s="89" t="s">
        <v>1284</v>
      </c>
      <c r="C12" s="88">
        <v>35240</v>
      </c>
      <c r="D12" s="88">
        <v>35240.400000000001</v>
      </c>
      <c r="E12" s="104">
        <f t="shared" si="0"/>
        <v>100.00113507377979</v>
      </c>
      <c r="F12" s="23"/>
    </row>
    <row r="13" spans="1:6" ht="30" customHeight="1">
      <c r="A13" s="84"/>
      <c r="B13" s="84" t="s">
        <v>226</v>
      </c>
      <c r="C13" s="115">
        <v>12050700</v>
      </c>
      <c r="D13" s="81">
        <v>11848725.690000001</v>
      </c>
      <c r="E13" s="103">
        <f t="shared" si="0"/>
        <v>98.323962010505625</v>
      </c>
      <c r="F13" s="24"/>
    </row>
    <row r="14" spans="1:6" ht="15" customHeight="1">
      <c r="A14" s="75"/>
      <c r="B14" s="75" t="s">
        <v>30</v>
      </c>
      <c r="C14" s="80">
        <v>4344400</v>
      </c>
      <c r="D14" s="76">
        <v>5763783.3500000006</v>
      </c>
      <c r="E14" s="102">
        <f t="shared" si="0"/>
        <v>132.67156224104596</v>
      </c>
      <c r="F14" s="25"/>
    </row>
    <row r="15" spans="1:6" ht="15" customHeight="1">
      <c r="A15" s="90">
        <v>3111</v>
      </c>
      <c r="B15" s="89" t="s">
        <v>1473</v>
      </c>
      <c r="C15" s="88">
        <v>1900000</v>
      </c>
      <c r="D15" s="88">
        <v>2029362</v>
      </c>
      <c r="E15" s="104">
        <f t="shared" si="0"/>
        <v>106.80852631578948</v>
      </c>
      <c r="F15" s="24"/>
    </row>
    <row r="16" spans="1:6" ht="15" customHeight="1">
      <c r="A16" s="90">
        <v>3121</v>
      </c>
      <c r="B16" s="89" t="s">
        <v>1327</v>
      </c>
      <c r="C16" s="88">
        <v>90000</v>
      </c>
      <c r="D16" s="88">
        <v>41260</v>
      </c>
      <c r="E16" s="104">
        <f t="shared" si="0"/>
        <v>45.844444444444441</v>
      </c>
      <c r="F16" s="25"/>
    </row>
    <row r="17" spans="1:6" ht="15" customHeight="1">
      <c r="A17" s="90">
        <v>3132</v>
      </c>
      <c r="B17" s="89" t="s">
        <v>1400</v>
      </c>
      <c r="C17" s="88">
        <v>295000</v>
      </c>
      <c r="D17" s="88">
        <v>315298.11</v>
      </c>
      <c r="E17" s="104">
        <f t="shared" si="0"/>
        <v>106.88071525423727</v>
      </c>
    </row>
    <row r="18" spans="1:6" ht="15" customHeight="1">
      <c r="A18" s="90">
        <v>3133</v>
      </c>
      <c r="B18" s="89" t="s">
        <v>1474</v>
      </c>
      <c r="C18" s="88">
        <v>32000</v>
      </c>
      <c r="D18" s="88">
        <v>34499.24</v>
      </c>
      <c r="E18" s="104">
        <f t="shared" si="0"/>
        <v>107.810125</v>
      </c>
      <c r="F18" s="23"/>
    </row>
    <row r="19" spans="1:6" ht="15" customHeight="1">
      <c r="A19" s="90">
        <v>3211</v>
      </c>
      <c r="B19" s="89" t="s">
        <v>1264</v>
      </c>
      <c r="C19" s="88">
        <v>255000</v>
      </c>
      <c r="D19" s="88">
        <v>311773.65999999997</v>
      </c>
      <c r="E19" s="104">
        <f t="shared" si="0"/>
        <v>122.26418039215685</v>
      </c>
      <c r="F19" s="24"/>
    </row>
    <row r="20" spans="1:6" ht="15" customHeight="1">
      <c r="A20" s="90">
        <v>3212</v>
      </c>
      <c r="B20" s="89" t="s">
        <v>1265</v>
      </c>
      <c r="C20" s="88">
        <v>5000</v>
      </c>
      <c r="D20" s="88">
        <v>4120.3599999999997</v>
      </c>
      <c r="E20" s="104">
        <f t="shared" si="0"/>
        <v>82.407199999999989</v>
      </c>
      <c r="F20" s="24"/>
    </row>
    <row r="21" spans="1:6" ht="15" customHeight="1">
      <c r="A21" s="90">
        <v>3213</v>
      </c>
      <c r="B21" s="89" t="s">
        <v>1266</v>
      </c>
      <c r="C21" s="88">
        <v>50000</v>
      </c>
      <c r="D21" s="88">
        <v>45433.74</v>
      </c>
      <c r="E21" s="104">
        <f t="shared" si="0"/>
        <v>90.86748</v>
      </c>
      <c r="F21" s="25"/>
    </row>
    <row r="22" spans="1:6" ht="15" customHeight="1">
      <c r="A22" s="90">
        <v>3221</v>
      </c>
      <c r="B22" s="89" t="s">
        <v>1267</v>
      </c>
      <c r="C22" s="88">
        <v>60000</v>
      </c>
      <c r="D22" s="88">
        <v>50443.360000000001</v>
      </c>
      <c r="E22" s="104">
        <f t="shared" si="0"/>
        <v>84.072266666666678</v>
      </c>
      <c r="F22" s="24"/>
    </row>
    <row r="23" spans="1:6" ht="15" customHeight="1">
      <c r="A23" s="90">
        <v>3222</v>
      </c>
      <c r="B23" s="89" t="s">
        <v>1468</v>
      </c>
      <c r="C23" s="88">
        <v>2000</v>
      </c>
      <c r="D23" s="88">
        <v>1056.25</v>
      </c>
      <c r="E23" s="104">
        <f t="shared" si="0"/>
        <v>52.812499999999993</v>
      </c>
      <c r="F23" s="24"/>
    </row>
    <row r="24" spans="1:6" ht="15" customHeight="1">
      <c r="A24" s="90">
        <v>3223</v>
      </c>
      <c r="B24" s="89" t="s">
        <v>1269</v>
      </c>
      <c r="C24" s="88">
        <v>3000</v>
      </c>
      <c r="D24" s="88">
        <v>709.75</v>
      </c>
      <c r="E24" s="104">
        <f t="shared" si="0"/>
        <v>23.658333333333335</v>
      </c>
      <c r="F24" s="25"/>
    </row>
    <row r="25" spans="1:6" ht="15" customHeight="1">
      <c r="A25" s="90">
        <v>3224</v>
      </c>
      <c r="B25" s="89" t="s">
        <v>1270</v>
      </c>
      <c r="C25" s="88">
        <v>10000</v>
      </c>
      <c r="D25" s="88">
        <v>29217.68</v>
      </c>
      <c r="E25" s="104">
        <f t="shared" si="0"/>
        <v>292.17680000000001</v>
      </c>
      <c r="F25" s="24"/>
    </row>
    <row r="26" spans="1:6" ht="15" customHeight="1">
      <c r="A26" s="90">
        <v>3231</v>
      </c>
      <c r="B26" s="89" t="s">
        <v>1272</v>
      </c>
      <c r="C26" s="88">
        <v>25000</v>
      </c>
      <c r="D26" s="88">
        <v>9014.84</v>
      </c>
      <c r="E26" s="104">
        <f t="shared" si="0"/>
        <v>36.059359999999998</v>
      </c>
      <c r="F26" s="25"/>
    </row>
    <row r="27" spans="1:6" ht="15" customHeight="1">
      <c r="A27" s="90">
        <v>3232</v>
      </c>
      <c r="B27" s="89" t="s">
        <v>1273</v>
      </c>
      <c r="C27" s="88">
        <v>35000</v>
      </c>
      <c r="D27" s="88">
        <v>30197.72</v>
      </c>
      <c r="E27" s="104">
        <f t="shared" si="0"/>
        <v>86.279200000000003</v>
      </c>
    </row>
    <row r="28" spans="1:6" ht="15" customHeight="1">
      <c r="A28" s="90">
        <v>3233</v>
      </c>
      <c r="B28" s="89" t="s">
        <v>1274</v>
      </c>
      <c r="C28" s="88">
        <v>1000</v>
      </c>
      <c r="D28" s="88">
        <v>1321.91</v>
      </c>
      <c r="E28" s="104">
        <f t="shared" si="0"/>
        <v>132.191</v>
      </c>
      <c r="F28" s="23"/>
    </row>
    <row r="29" spans="1:6" ht="15" customHeight="1">
      <c r="A29" s="90">
        <v>3234</v>
      </c>
      <c r="B29" s="89" t="s">
        <v>1275</v>
      </c>
      <c r="C29" s="88">
        <v>10000</v>
      </c>
      <c r="D29" s="88">
        <v>3988.13</v>
      </c>
      <c r="E29" s="104">
        <f t="shared" si="0"/>
        <v>39.881300000000003</v>
      </c>
      <c r="F29" s="24"/>
    </row>
    <row r="30" spans="1:6" ht="15" customHeight="1">
      <c r="A30" s="90">
        <v>3235</v>
      </c>
      <c r="B30" s="89" t="s">
        <v>1276</v>
      </c>
      <c r="C30" s="88">
        <v>120000</v>
      </c>
      <c r="D30" s="88">
        <v>171784.44</v>
      </c>
      <c r="E30" s="104">
        <f t="shared" si="0"/>
        <v>143.15370000000001</v>
      </c>
      <c r="F30" s="24"/>
    </row>
    <row r="31" spans="1:6" ht="15" customHeight="1">
      <c r="A31" s="90">
        <v>3236</v>
      </c>
      <c r="B31" s="89" t="s">
        <v>1277</v>
      </c>
      <c r="C31" s="88">
        <v>3000</v>
      </c>
      <c r="D31" s="88">
        <v>3685</v>
      </c>
      <c r="E31" s="104">
        <f t="shared" si="0"/>
        <v>122.83333333333333</v>
      </c>
      <c r="F31" s="25"/>
    </row>
    <row r="32" spans="1:6" ht="15" customHeight="1">
      <c r="A32" s="90">
        <v>3237</v>
      </c>
      <c r="B32" s="89" t="s">
        <v>1329</v>
      </c>
      <c r="C32" s="88">
        <v>949100</v>
      </c>
      <c r="D32" s="88">
        <v>2027362.68</v>
      </c>
      <c r="E32" s="104">
        <f t="shared" si="0"/>
        <v>213.60896428195133</v>
      </c>
    </row>
    <row r="33" spans="1:5" ht="15" customHeight="1">
      <c r="A33" s="90">
        <v>3239</v>
      </c>
      <c r="B33" s="89" t="s">
        <v>1280</v>
      </c>
      <c r="C33" s="88">
        <v>55000</v>
      </c>
      <c r="D33" s="88">
        <v>68532.92</v>
      </c>
      <c r="E33" s="104">
        <f t="shared" si="0"/>
        <v>124.60530909090907</v>
      </c>
    </row>
    <row r="34" spans="1:5" ht="15" customHeight="1">
      <c r="A34" s="90">
        <v>3241</v>
      </c>
      <c r="B34" s="89" t="s">
        <v>1394</v>
      </c>
      <c r="C34" s="88">
        <v>10000</v>
      </c>
      <c r="D34" s="88">
        <v>3634.89</v>
      </c>
      <c r="E34" s="104">
        <f t="shared" si="0"/>
        <v>36.3489</v>
      </c>
    </row>
    <row r="35" spans="1:5" ht="15" customHeight="1">
      <c r="A35" s="90">
        <v>3292</v>
      </c>
      <c r="B35" s="89" t="s">
        <v>1281</v>
      </c>
      <c r="C35" s="88">
        <v>500</v>
      </c>
      <c r="D35" s="88">
        <v>18935.95</v>
      </c>
      <c r="E35" s="104">
        <f t="shared" si="0"/>
        <v>3787.1900000000005</v>
      </c>
    </row>
    <row r="36" spans="1:5" ht="15" customHeight="1">
      <c r="A36" s="90">
        <v>3293</v>
      </c>
      <c r="B36" s="89" t="s">
        <v>1331</v>
      </c>
      <c r="C36" s="88">
        <v>155900</v>
      </c>
      <c r="D36" s="88">
        <v>123140.13</v>
      </c>
      <c r="E36" s="104">
        <f t="shared" si="0"/>
        <v>78.98661321359846</v>
      </c>
    </row>
    <row r="37" spans="1:5" ht="15" customHeight="1">
      <c r="A37" s="90">
        <v>3294</v>
      </c>
      <c r="B37" s="89" t="s">
        <v>1283</v>
      </c>
      <c r="C37" s="88">
        <v>10000</v>
      </c>
      <c r="D37" s="88">
        <v>11009.8</v>
      </c>
      <c r="E37" s="104">
        <f t="shared" si="0"/>
        <v>110.09799999999998</v>
      </c>
    </row>
    <row r="38" spans="1:5" ht="15" customHeight="1">
      <c r="A38" s="90">
        <v>3295</v>
      </c>
      <c r="B38" s="89" t="s">
        <v>1452</v>
      </c>
      <c r="C38" s="88">
        <v>15000</v>
      </c>
      <c r="D38" s="88">
        <v>11126</v>
      </c>
      <c r="E38" s="104">
        <f t="shared" si="0"/>
        <v>74.173333333333332</v>
      </c>
    </row>
    <row r="39" spans="1:5" ht="15" customHeight="1">
      <c r="A39" s="90">
        <v>3299</v>
      </c>
      <c r="B39" s="89" t="s">
        <v>1285</v>
      </c>
      <c r="C39" s="88">
        <v>120000</v>
      </c>
      <c r="D39" s="88">
        <v>16296.74</v>
      </c>
      <c r="E39" s="104">
        <f t="shared" si="0"/>
        <v>13.580616666666668</v>
      </c>
    </row>
    <row r="40" spans="1:5" ht="15" customHeight="1">
      <c r="A40" s="90">
        <v>3431</v>
      </c>
      <c r="B40" s="89" t="s">
        <v>1286</v>
      </c>
      <c r="C40" s="88">
        <v>28000</v>
      </c>
      <c r="D40" s="88">
        <v>22034.57</v>
      </c>
      <c r="E40" s="104">
        <f t="shared" si="0"/>
        <v>78.694892857142847</v>
      </c>
    </row>
    <row r="41" spans="1:5" ht="15" customHeight="1">
      <c r="A41" s="90">
        <v>3432</v>
      </c>
      <c r="B41" s="89" t="s">
        <v>1333</v>
      </c>
      <c r="C41" s="88">
        <v>12000</v>
      </c>
      <c r="D41" s="88">
        <v>14784.66</v>
      </c>
      <c r="E41" s="104">
        <f t="shared" si="0"/>
        <v>123.20549999999999</v>
      </c>
    </row>
    <row r="42" spans="1:5" ht="15" customHeight="1">
      <c r="A42" s="90">
        <v>3434</v>
      </c>
      <c r="B42" s="89" t="s">
        <v>1469</v>
      </c>
      <c r="C42" s="88">
        <v>0</v>
      </c>
      <c r="D42" s="88">
        <v>111</v>
      </c>
      <c r="E42" s="104"/>
    </row>
    <row r="43" spans="1:5" ht="15" customHeight="1">
      <c r="A43" s="90">
        <v>3691</v>
      </c>
      <c r="B43" s="89" t="s">
        <v>1335</v>
      </c>
      <c r="C43" s="88">
        <v>0</v>
      </c>
      <c r="D43" s="88">
        <v>299960</v>
      </c>
      <c r="E43" s="104"/>
    </row>
    <row r="44" spans="1:5" ht="15" customHeight="1">
      <c r="A44" s="90">
        <v>3811</v>
      </c>
      <c r="B44" s="89" t="s">
        <v>1348</v>
      </c>
      <c r="C44" s="88">
        <v>25000</v>
      </c>
      <c r="D44" s="88">
        <v>12300</v>
      </c>
      <c r="E44" s="104">
        <f t="shared" si="0"/>
        <v>49.2</v>
      </c>
    </row>
    <row r="45" spans="1:5" ht="15" customHeight="1">
      <c r="A45" s="90">
        <v>3831</v>
      </c>
      <c r="B45" s="89" t="s">
        <v>1337</v>
      </c>
      <c r="C45" s="88">
        <v>0</v>
      </c>
      <c r="D45" s="88">
        <v>125.66</v>
      </c>
      <c r="E45" s="104"/>
    </row>
    <row r="46" spans="1:5" ht="15" customHeight="1">
      <c r="A46" s="90">
        <v>4221</v>
      </c>
      <c r="B46" s="89" t="s">
        <v>1287</v>
      </c>
      <c r="C46" s="88">
        <v>40000</v>
      </c>
      <c r="D46" s="88">
        <v>34477.089999999997</v>
      </c>
      <c r="E46" s="104">
        <f t="shared" si="0"/>
        <v>86.192724999999996</v>
      </c>
    </row>
    <row r="47" spans="1:5" ht="15" customHeight="1">
      <c r="A47" s="90">
        <v>4222</v>
      </c>
      <c r="B47" s="89" t="s">
        <v>1339</v>
      </c>
      <c r="C47" s="88">
        <v>15000</v>
      </c>
      <c r="D47" s="88">
        <v>12154.63</v>
      </c>
      <c r="E47" s="104">
        <f t="shared" si="0"/>
        <v>81.030866666666654</v>
      </c>
    </row>
    <row r="48" spans="1:5" ht="15" customHeight="1">
      <c r="A48" s="90">
        <v>4223</v>
      </c>
      <c r="B48" s="89" t="s">
        <v>1340</v>
      </c>
      <c r="C48" s="88">
        <v>8000</v>
      </c>
      <c r="D48" s="88">
        <v>1460.44</v>
      </c>
      <c r="E48" s="104">
        <f t="shared" si="0"/>
        <v>18.255499999999998</v>
      </c>
    </row>
    <row r="49" spans="1:6" ht="15" customHeight="1">
      <c r="A49" s="90">
        <v>4241</v>
      </c>
      <c r="B49" s="89" t="s">
        <v>1341</v>
      </c>
      <c r="C49" s="88">
        <v>4900</v>
      </c>
      <c r="D49" s="88">
        <v>420</v>
      </c>
      <c r="E49" s="104">
        <f t="shared" si="0"/>
        <v>8.5714285714285712</v>
      </c>
      <c r="F49" s="24"/>
    </row>
    <row r="50" spans="1:6" ht="15" customHeight="1">
      <c r="A50" s="90">
        <v>4264</v>
      </c>
      <c r="B50" s="89" t="s">
        <v>1342</v>
      </c>
      <c r="C50" s="88">
        <v>0</v>
      </c>
      <c r="D50" s="88">
        <v>2750</v>
      </c>
      <c r="E50" s="104"/>
      <c r="F50" s="24"/>
    </row>
    <row r="51" spans="1:6" ht="15" customHeight="1">
      <c r="A51" s="75"/>
      <c r="B51" s="75" t="s">
        <v>228</v>
      </c>
      <c r="C51" s="80">
        <v>6765000</v>
      </c>
      <c r="D51" s="76">
        <v>5421033.9800000004</v>
      </c>
      <c r="E51" s="102">
        <f t="shared" si="0"/>
        <v>80.133539985218036</v>
      </c>
      <c r="F51" s="25"/>
    </row>
    <row r="52" spans="1:6" ht="15" customHeight="1">
      <c r="A52" s="90">
        <v>3111</v>
      </c>
      <c r="B52" s="89" t="s">
        <v>1473</v>
      </c>
      <c r="C52" s="88">
        <v>1970000</v>
      </c>
      <c r="D52" s="88">
        <v>1842681.88</v>
      </c>
      <c r="E52" s="104">
        <f t="shared" si="0"/>
        <v>93.537151269035519</v>
      </c>
      <c r="F52" s="25"/>
    </row>
    <row r="53" spans="1:6" ht="15" customHeight="1">
      <c r="A53" s="90">
        <v>3121</v>
      </c>
      <c r="B53" s="89" t="s">
        <v>1327</v>
      </c>
      <c r="C53" s="88">
        <v>20000</v>
      </c>
      <c r="D53" s="88">
        <v>0</v>
      </c>
      <c r="E53" s="104">
        <f t="shared" si="0"/>
        <v>0</v>
      </c>
      <c r="F53" s="25"/>
    </row>
    <row r="54" spans="1:6" ht="15" customHeight="1">
      <c r="A54" s="90">
        <v>3132</v>
      </c>
      <c r="B54" s="89" t="s">
        <v>1400</v>
      </c>
      <c r="C54" s="88">
        <v>290000</v>
      </c>
      <c r="D54" s="88">
        <v>285956.63</v>
      </c>
      <c r="E54" s="104">
        <f t="shared" si="0"/>
        <v>98.605734482758621</v>
      </c>
      <c r="F54" s="24"/>
    </row>
    <row r="55" spans="1:6" ht="15" customHeight="1">
      <c r="A55" s="90">
        <v>3133</v>
      </c>
      <c r="B55" s="89" t="s">
        <v>1474</v>
      </c>
      <c r="C55" s="88">
        <v>40000</v>
      </c>
      <c r="D55" s="88">
        <v>31362.91</v>
      </c>
      <c r="E55" s="104">
        <f t="shared" si="0"/>
        <v>78.407274999999998</v>
      </c>
      <c r="F55" s="25"/>
    </row>
    <row r="56" spans="1:6" ht="15" customHeight="1">
      <c r="A56" s="90">
        <v>3211</v>
      </c>
      <c r="B56" s="89" t="s">
        <v>1264</v>
      </c>
      <c r="C56" s="88">
        <v>260000</v>
      </c>
      <c r="D56" s="88">
        <v>122608.24</v>
      </c>
      <c r="E56" s="104">
        <f t="shared" si="0"/>
        <v>47.157015384615384</v>
      </c>
      <c r="F56" s="24"/>
    </row>
    <row r="57" spans="1:6" ht="15" customHeight="1">
      <c r="A57" s="90">
        <v>3213</v>
      </c>
      <c r="B57" s="89" t="s">
        <v>1266</v>
      </c>
      <c r="C57" s="88">
        <v>60000</v>
      </c>
      <c r="D57" s="88">
        <v>64022.22</v>
      </c>
      <c r="E57" s="104">
        <f t="shared" si="0"/>
        <v>106.7037</v>
      </c>
      <c r="F57" s="25"/>
    </row>
    <row r="58" spans="1:6" ht="15" customHeight="1">
      <c r="A58" s="90">
        <v>3221</v>
      </c>
      <c r="B58" s="89" t="s">
        <v>1267</v>
      </c>
      <c r="C58" s="88">
        <v>250000</v>
      </c>
      <c r="D58" s="88">
        <v>223376.3</v>
      </c>
      <c r="E58" s="104">
        <f t="shared" si="0"/>
        <v>89.350520000000003</v>
      </c>
      <c r="F58" s="25"/>
    </row>
    <row r="59" spans="1:6" ht="15" customHeight="1">
      <c r="A59" s="90">
        <v>3223</v>
      </c>
      <c r="B59" s="89" t="s">
        <v>1269</v>
      </c>
      <c r="C59" s="88">
        <v>20000</v>
      </c>
      <c r="D59" s="88">
        <v>13588.45</v>
      </c>
      <c r="E59" s="104">
        <f t="shared" si="0"/>
        <v>67.942250000000001</v>
      </c>
      <c r="F59" s="25"/>
    </row>
    <row r="60" spans="1:6" ht="15" customHeight="1">
      <c r="A60" s="90">
        <v>3224</v>
      </c>
      <c r="B60" s="89" t="s">
        <v>1344</v>
      </c>
      <c r="C60" s="88">
        <v>38000</v>
      </c>
      <c r="D60" s="88">
        <v>37054.6</v>
      </c>
      <c r="E60" s="104">
        <f t="shared" si="0"/>
        <v>97.512105263157892</v>
      </c>
      <c r="F60" s="25"/>
    </row>
    <row r="61" spans="1:6" ht="15" customHeight="1">
      <c r="A61" s="90">
        <v>3227</v>
      </c>
      <c r="B61" s="89" t="s">
        <v>1271</v>
      </c>
      <c r="C61" s="88">
        <v>20000</v>
      </c>
      <c r="D61" s="88">
        <v>19485.16</v>
      </c>
      <c r="E61" s="104">
        <f t="shared" si="0"/>
        <v>97.425799999999995</v>
      </c>
      <c r="F61" s="25"/>
    </row>
    <row r="62" spans="1:6" ht="15" customHeight="1">
      <c r="A62" s="90">
        <v>3231</v>
      </c>
      <c r="B62" s="89" t="s">
        <v>1450</v>
      </c>
      <c r="C62" s="88">
        <v>60000</v>
      </c>
      <c r="D62" s="88">
        <v>44399.87</v>
      </c>
      <c r="E62" s="104">
        <f t="shared" si="0"/>
        <v>73.99978333333334</v>
      </c>
      <c r="F62" s="25"/>
    </row>
    <row r="63" spans="1:6" ht="15" customHeight="1">
      <c r="A63" s="90">
        <v>3232</v>
      </c>
      <c r="B63" s="89" t="s">
        <v>1273</v>
      </c>
      <c r="C63" s="88">
        <v>615000</v>
      </c>
      <c r="D63" s="88">
        <v>619590.22</v>
      </c>
      <c r="E63" s="104">
        <f t="shared" si="0"/>
        <v>100.74637723577236</v>
      </c>
      <c r="F63" s="24"/>
    </row>
    <row r="64" spans="1:6" ht="15" customHeight="1">
      <c r="A64" s="90">
        <v>3233</v>
      </c>
      <c r="B64" s="89" t="s">
        <v>1470</v>
      </c>
      <c r="C64" s="88">
        <v>50000</v>
      </c>
      <c r="D64" s="88">
        <v>13008.88</v>
      </c>
      <c r="E64" s="104">
        <f t="shared" si="0"/>
        <v>26.017760000000003</v>
      </c>
      <c r="F64" s="24"/>
    </row>
    <row r="65" spans="1:6" ht="15" customHeight="1">
      <c r="A65" s="90">
        <v>3234</v>
      </c>
      <c r="B65" s="89" t="s">
        <v>1275</v>
      </c>
      <c r="C65" s="88">
        <v>87250</v>
      </c>
      <c r="D65" s="88">
        <v>33696.720000000001</v>
      </c>
      <c r="E65" s="104">
        <f t="shared" si="0"/>
        <v>38.620882521489975</v>
      </c>
      <c r="F65" s="25"/>
    </row>
    <row r="66" spans="1:6" ht="15" customHeight="1">
      <c r="A66" s="90">
        <v>3235</v>
      </c>
      <c r="B66" s="89" t="s">
        <v>1276</v>
      </c>
      <c r="C66" s="88">
        <v>121000</v>
      </c>
      <c r="D66" s="88">
        <v>151428.54999999999</v>
      </c>
      <c r="E66" s="104">
        <f t="shared" si="0"/>
        <v>125.14756198347105</v>
      </c>
      <c r="F66" s="25"/>
    </row>
    <row r="67" spans="1:6" ht="15" customHeight="1">
      <c r="A67" s="90">
        <v>3236</v>
      </c>
      <c r="B67" s="89" t="s">
        <v>1277</v>
      </c>
      <c r="C67" s="88">
        <v>0</v>
      </c>
      <c r="D67" s="88">
        <v>6300</v>
      </c>
      <c r="E67" s="104"/>
      <c r="F67" s="23"/>
    </row>
    <row r="68" spans="1:6" ht="15" customHeight="1">
      <c r="A68" s="90">
        <v>3237</v>
      </c>
      <c r="B68" s="89" t="s">
        <v>1329</v>
      </c>
      <c r="C68" s="88">
        <v>1405000</v>
      </c>
      <c r="D68" s="88">
        <v>449199.08</v>
      </c>
      <c r="E68" s="104">
        <f t="shared" si="0"/>
        <v>31.971464768683276</v>
      </c>
      <c r="F68" s="24"/>
    </row>
    <row r="69" spans="1:6" ht="15" customHeight="1">
      <c r="A69" s="90">
        <v>3238</v>
      </c>
      <c r="B69" s="89" t="s">
        <v>1279</v>
      </c>
      <c r="C69" s="88">
        <v>20000</v>
      </c>
      <c r="D69" s="88">
        <v>40610.06</v>
      </c>
      <c r="E69" s="104">
        <f t="shared" ref="E69:E132" si="1">D69/C69*100</f>
        <v>203.05029999999999</v>
      </c>
      <c r="F69" s="24"/>
    </row>
    <row r="70" spans="1:6" ht="15" customHeight="1">
      <c r="A70" s="90">
        <v>3239</v>
      </c>
      <c r="B70" s="89" t="s">
        <v>1280</v>
      </c>
      <c r="C70" s="88">
        <v>75000</v>
      </c>
      <c r="D70" s="88">
        <v>75399.75</v>
      </c>
      <c r="E70" s="104">
        <f t="shared" si="1"/>
        <v>100.533</v>
      </c>
      <c r="F70" s="25"/>
    </row>
    <row r="71" spans="1:6" ht="15" customHeight="1">
      <c r="A71" s="90">
        <v>3292</v>
      </c>
      <c r="B71" s="89" t="s">
        <v>1281</v>
      </c>
      <c r="C71" s="88">
        <v>0</v>
      </c>
      <c r="D71" s="88">
        <v>540.32000000000005</v>
      </c>
      <c r="E71" s="104"/>
      <c r="F71" s="25"/>
    </row>
    <row r="72" spans="1:6" ht="15" customHeight="1">
      <c r="A72" s="90">
        <v>3293</v>
      </c>
      <c r="B72" s="89" t="s">
        <v>1282</v>
      </c>
      <c r="C72" s="88">
        <v>65000</v>
      </c>
      <c r="D72" s="88">
        <v>16103.3</v>
      </c>
      <c r="E72" s="104">
        <f t="shared" si="1"/>
        <v>24.774307692307691</v>
      </c>
    </row>
    <row r="73" spans="1:6" ht="15" customHeight="1">
      <c r="A73" s="90">
        <v>3294</v>
      </c>
      <c r="B73" s="89" t="s">
        <v>1283</v>
      </c>
      <c r="C73" s="88">
        <v>28000</v>
      </c>
      <c r="D73" s="88">
        <v>62101.81</v>
      </c>
      <c r="E73" s="104">
        <f t="shared" si="1"/>
        <v>221.79217857142856</v>
      </c>
      <c r="F73" s="23"/>
    </row>
    <row r="74" spans="1:6" ht="15" customHeight="1">
      <c r="A74" s="90">
        <v>3295</v>
      </c>
      <c r="B74" s="89" t="s">
        <v>1452</v>
      </c>
      <c r="C74" s="88">
        <v>200</v>
      </c>
      <c r="D74" s="88">
        <v>352.5</v>
      </c>
      <c r="E74" s="104">
        <f t="shared" si="1"/>
        <v>176.25</v>
      </c>
      <c r="F74" s="24"/>
    </row>
    <row r="75" spans="1:6" ht="15" customHeight="1">
      <c r="A75" s="90">
        <v>3299</v>
      </c>
      <c r="B75" s="89" t="s">
        <v>1285</v>
      </c>
      <c r="C75" s="88">
        <v>150000</v>
      </c>
      <c r="D75" s="88">
        <v>124751.23</v>
      </c>
      <c r="E75" s="104">
        <f t="shared" si="1"/>
        <v>83.167486666666662</v>
      </c>
      <c r="F75" s="24"/>
    </row>
    <row r="76" spans="1:6" ht="15" customHeight="1">
      <c r="A76" s="90">
        <v>3431</v>
      </c>
      <c r="B76" s="89" t="s">
        <v>1286</v>
      </c>
      <c r="C76" s="88">
        <v>550</v>
      </c>
      <c r="D76" s="88">
        <v>2095.7600000000002</v>
      </c>
      <c r="E76" s="104">
        <f t="shared" si="1"/>
        <v>381.04727272727274</v>
      </c>
      <c r="F76" s="25"/>
    </row>
    <row r="77" spans="1:6" ht="15" customHeight="1">
      <c r="A77" s="90">
        <v>3432</v>
      </c>
      <c r="B77" s="89" t="s">
        <v>1333</v>
      </c>
      <c r="C77" s="88">
        <v>0</v>
      </c>
      <c r="D77" s="88">
        <v>1812.54</v>
      </c>
      <c r="E77" s="104"/>
      <c r="F77" s="24"/>
    </row>
    <row r="78" spans="1:6" ht="15" customHeight="1">
      <c r="A78" s="90">
        <v>3722</v>
      </c>
      <c r="B78" s="89" t="s">
        <v>1347</v>
      </c>
      <c r="C78" s="88">
        <v>30000</v>
      </c>
      <c r="D78" s="88">
        <v>35661.25</v>
      </c>
      <c r="E78" s="104">
        <f t="shared" si="1"/>
        <v>118.87083333333332</v>
      </c>
      <c r="F78" s="24"/>
    </row>
    <row r="79" spans="1:6" ht="15" customHeight="1">
      <c r="A79" s="90">
        <v>3811</v>
      </c>
      <c r="B79" s="89" t="s">
        <v>1348</v>
      </c>
      <c r="C79" s="88">
        <v>27000</v>
      </c>
      <c r="D79" s="88">
        <v>42000</v>
      </c>
      <c r="E79" s="104">
        <f t="shared" si="1"/>
        <v>155.55555555555557</v>
      </c>
      <c r="F79" s="25"/>
    </row>
    <row r="80" spans="1:6" ht="15" customHeight="1">
      <c r="A80" s="90">
        <v>4123</v>
      </c>
      <c r="B80" s="89" t="s">
        <v>1349</v>
      </c>
      <c r="C80" s="88">
        <v>85000</v>
      </c>
      <c r="D80" s="88">
        <v>82343.11</v>
      </c>
      <c r="E80" s="104">
        <f t="shared" si="1"/>
        <v>96.874247058823528</v>
      </c>
      <c r="F80" s="24"/>
    </row>
    <row r="81" spans="1:6" ht="15" customHeight="1">
      <c r="A81" s="90">
        <v>4221</v>
      </c>
      <c r="B81" s="89" t="s">
        <v>1287</v>
      </c>
      <c r="C81" s="88">
        <v>520000</v>
      </c>
      <c r="D81" s="88">
        <v>557022.62</v>
      </c>
      <c r="E81" s="104">
        <f t="shared" si="1"/>
        <v>107.11973461538462</v>
      </c>
      <c r="F81" s="25"/>
    </row>
    <row r="82" spans="1:6" ht="15" customHeight="1">
      <c r="A82" s="90">
        <v>4222</v>
      </c>
      <c r="B82" s="89" t="s">
        <v>1339</v>
      </c>
      <c r="C82" s="88">
        <v>10000</v>
      </c>
      <c r="D82" s="88">
        <v>9141.26</v>
      </c>
      <c r="E82" s="104">
        <f t="shared" si="1"/>
        <v>91.412599999999998</v>
      </c>
      <c r="F82" s="25"/>
    </row>
    <row r="83" spans="1:6" ht="15" customHeight="1">
      <c r="A83" s="90">
        <v>4223</v>
      </c>
      <c r="B83" s="89" t="s">
        <v>1350</v>
      </c>
      <c r="C83" s="88">
        <v>30000</v>
      </c>
      <c r="D83" s="88">
        <v>29466.880000000001</v>
      </c>
      <c r="E83" s="104">
        <f t="shared" si="1"/>
        <v>98.222933333333344</v>
      </c>
      <c r="F83" s="25"/>
    </row>
    <row r="84" spans="1:6" ht="15" customHeight="1">
      <c r="A84" s="90">
        <v>4224</v>
      </c>
      <c r="B84" s="89" t="s">
        <v>1457</v>
      </c>
      <c r="C84" s="88">
        <v>300000</v>
      </c>
      <c r="D84" s="88">
        <v>253844.97</v>
      </c>
      <c r="E84" s="104">
        <f t="shared" si="1"/>
        <v>84.614990000000006</v>
      </c>
      <c r="F84" s="24"/>
    </row>
    <row r="85" spans="1:6" ht="15" customHeight="1">
      <c r="A85" s="90">
        <v>4225</v>
      </c>
      <c r="B85" s="89" t="s">
        <v>1471</v>
      </c>
      <c r="C85" s="88">
        <v>60000</v>
      </c>
      <c r="D85" s="88">
        <v>53413.38</v>
      </c>
      <c r="E85" s="104">
        <f t="shared" si="1"/>
        <v>89.022300000000001</v>
      </c>
      <c r="F85" s="25"/>
    </row>
    <row r="86" spans="1:6" ht="15" customHeight="1">
      <c r="A86" s="90">
        <v>4233</v>
      </c>
      <c r="B86" s="89" t="s">
        <v>1403</v>
      </c>
      <c r="C86" s="88">
        <v>18000</v>
      </c>
      <c r="D86" s="88">
        <v>17525</v>
      </c>
      <c r="E86" s="104">
        <f t="shared" si="1"/>
        <v>97.361111111111114</v>
      </c>
      <c r="F86" s="25"/>
    </row>
    <row r="87" spans="1:6" ht="15" customHeight="1">
      <c r="A87" s="90">
        <v>4241</v>
      </c>
      <c r="B87" s="89" t="s">
        <v>1357</v>
      </c>
      <c r="C87" s="88">
        <v>40000</v>
      </c>
      <c r="D87" s="88">
        <v>46838.53</v>
      </c>
      <c r="E87" s="104">
        <f t="shared" si="1"/>
        <v>117.09632500000001</v>
      </c>
      <c r="F87" s="23"/>
    </row>
    <row r="88" spans="1:6" ht="15" customHeight="1">
      <c r="A88" s="90">
        <v>4264</v>
      </c>
      <c r="B88" s="89" t="s">
        <v>1342</v>
      </c>
      <c r="C88" s="88">
        <v>0</v>
      </c>
      <c r="D88" s="88">
        <v>12250</v>
      </c>
      <c r="E88" s="104"/>
      <c r="F88" s="24"/>
    </row>
    <row r="89" spans="1:6" ht="15" customHeight="1">
      <c r="A89" s="75"/>
      <c r="B89" s="75" t="s">
        <v>1489</v>
      </c>
      <c r="C89" s="80">
        <v>868300</v>
      </c>
      <c r="D89" s="76">
        <v>641714.01</v>
      </c>
      <c r="E89" s="102">
        <f t="shared" si="1"/>
        <v>73.904642404698834</v>
      </c>
      <c r="F89" s="25"/>
    </row>
    <row r="90" spans="1:6" ht="15" customHeight="1">
      <c r="A90" s="90">
        <v>3111</v>
      </c>
      <c r="B90" s="89" t="s">
        <v>1473</v>
      </c>
      <c r="C90" s="88">
        <v>30000</v>
      </c>
      <c r="D90" s="88">
        <v>26877.14</v>
      </c>
      <c r="E90" s="104">
        <f t="shared" si="1"/>
        <v>89.590466666666671</v>
      </c>
      <c r="F90" s="24"/>
    </row>
    <row r="91" spans="1:6" ht="15" customHeight="1">
      <c r="A91" s="90">
        <v>3132</v>
      </c>
      <c r="B91" s="89" t="s">
        <v>1400</v>
      </c>
      <c r="C91" s="88">
        <v>5000</v>
      </c>
      <c r="D91" s="88">
        <v>4165.95</v>
      </c>
      <c r="E91" s="104">
        <f t="shared" si="1"/>
        <v>83.319000000000003</v>
      </c>
      <c r="F91" s="24"/>
    </row>
    <row r="92" spans="1:6" ht="15" customHeight="1">
      <c r="A92" s="90">
        <v>3133</v>
      </c>
      <c r="B92" s="89" t="s">
        <v>1474</v>
      </c>
      <c r="C92" s="88">
        <v>2000</v>
      </c>
      <c r="D92" s="88">
        <v>456.92</v>
      </c>
      <c r="E92" s="104">
        <f t="shared" si="1"/>
        <v>22.846</v>
      </c>
      <c r="F92" s="25"/>
    </row>
    <row r="93" spans="1:6" ht="15" customHeight="1">
      <c r="A93" s="90">
        <v>3211</v>
      </c>
      <c r="B93" s="89" t="s">
        <v>1353</v>
      </c>
      <c r="C93" s="88">
        <v>90000</v>
      </c>
      <c r="D93" s="88">
        <v>83086.48</v>
      </c>
      <c r="E93" s="104">
        <f t="shared" si="1"/>
        <v>92.3183111111111</v>
      </c>
      <c r="F93" s="24"/>
    </row>
    <row r="94" spans="1:6" ht="15" customHeight="1">
      <c r="A94" s="90">
        <v>3212</v>
      </c>
      <c r="B94" s="89" t="s">
        <v>1265</v>
      </c>
      <c r="C94" s="88">
        <v>2000</v>
      </c>
      <c r="D94" s="88">
        <v>0</v>
      </c>
      <c r="E94" s="104">
        <f t="shared" si="1"/>
        <v>0</v>
      </c>
      <c r="F94" s="25"/>
    </row>
    <row r="95" spans="1:6" ht="15" customHeight="1">
      <c r="A95" s="90">
        <v>3213</v>
      </c>
      <c r="B95" s="89" t="s">
        <v>1266</v>
      </c>
      <c r="C95" s="88">
        <v>6000</v>
      </c>
      <c r="D95" s="88">
        <v>5453.51</v>
      </c>
      <c r="E95" s="104">
        <f t="shared" si="1"/>
        <v>90.891833333333338</v>
      </c>
      <c r="F95" s="24"/>
    </row>
    <row r="96" spans="1:6" ht="15" customHeight="1">
      <c r="A96" s="90">
        <v>3221</v>
      </c>
      <c r="B96" s="89" t="s">
        <v>1267</v>
      </c>
      <c r="C96" s="88">
        <v>10000</v>
      </c>
      <c r="D96" s="88">
        <v>5642.6</v>
      </c>
      <c r="E96" s="104">
        <f t="shared" si="1"/>
        <v>56.426000000000002</v>
      </c>
      <c r="F96" s="25"/>
    </row>
    <row r="97" spans="1:6" ht="15" customHeight="1">
      <c r="A97" s="90">
        <v>3223</v>
      </c>
      <c r="B97" s="89" t="s">
        <v>1269</v>
      </c>
      <c r="C97" s="88">
        <v>32300</v>
      </c>
      <c r="D97" s="88">
        <v>0</v>
      </c>
      <c r="E97" s="104">
        <f t="shared" si="1"/>
        <v>0</v>
      </c>
      <c r="F97" s="32"/>
    </row>
    <row r="98" spans="1:6" ht="15" customHeight="1">
      <c r="A98" s="90">
        <v>3231</v>
      </c>
      <c r="B98" s="89" t="s">
        <v>1272</v>
      </c>
      <c r="C98" s="88">
        <v>10000</v>
      </c>
      <c r="D98" s="88">
        <v>7064.77</v>
      </c>
      <c r="E98" s="104">
        <f t="shared" si="1"/>
        <v>70.6477</v>
      </c>
      <c r="F98" s="23"/>
    </row>
    <row r="99" spans="1:6" ht="15" customHeight="1">
      <c r="A99" s="90">
        <v>3232</v>
      </c>
      <c r="B99" s="89" t="s">
        <v>1451</v>
      </c>
      <c r="C99" s="88">
        <v>50000</v>
      </c>
      <c r="D99" s="88">
        <v>44352.06</v>
      </c>
      <c r="E99" s="104">
        <f t="shared" si="1"/>
        <v>88.704120000000003</v>
      </c>
      <c r="F99" s="24"/>
    </row>
    <row r="100" spans="1:6" ht="15" customHeight="1">
      <c r="A100" s="90">
        <v>3235</v>
      </c>
      <c r="B100" s="89" t="s">
        <v>1276</v>
      </c>
      <c r="C100" s="88">
        <v>17152</v>
      </c>
      <c r="D100" s="88">
        <v>4222.58</v>
      </c>
      <c r="E100" s="104">
        <f t="shared" si="1"/>
        <v>24.618586753731343</v>
      </c>
      <c r="F100" s="24"/>
    </row>
    <row r="101" spans="1:6" ht="15" customHeight="1">
      <c r="A101" s="90">
        <v>3237</v>
      </c>
      <c r="B101" s="89" t="s">
        <v>1329</v>
      </c>
      <c r="C101" s="88">
        <v>265000</v>
      </c>
      <c r="D101" s="88">
        <v>103158.07</v>
      </c>
      <c r="E101" s="104">
        <f t="shared" si="1"/>
        <v>38.927573584905659</v>
      </c>
      <c r="F101" s="25"/>
    </row>
    <row r="102" spans="1:6" ht="15" customHeight="1">
      <c r="A102" s="90">
        <v>3239</v>
      </c>
      <c r="B102" s="89" t="s">
        <v>1280</v>
      </c>
      <c r="C102" s="88">
        <v>15000</v>
      </c>
      <c r="D102" s="88">
        <v>8762.5</v>
      </c>
      <c r="E102" s="104">
        <f t="shared" si="1"/>
        <v>58.416666666666664</v>
      </c>
      <c r="F102" s="24"/>
    </row>
    <row r="103" spans="1:6" ht="15" customHeight="1">
      <c r="A103" s="90">
        <v>3241</v>
      </c>
      <c r="B103" s="89" t="s">
        <v>1330</v>
      </c>
      <c r="C103" s="88">
        <v>7848</v>
      </c>
      <c r="D103" s="88">
        <v>27189.56</v>
      </c>
      <c r="E103" s="104">
        <f t="shared" si="1"/>
        <v>346.4520897043833</v>
      </c>
      <c r="F103" s="24"/>
    </row>
    <row r="104" spans="1:6" ht="15" customHeight="1">
      <c r="A104" s="90">
        <v>3293</v>
      </c>
      <c r="B104" s="89" t="s">
        <v>1282</v>
      </c>
      <c r="C104" s="88">
        <v>10000</v>
      </c>
      <c r="D104" s="88">
        <v>9816.76</v>
      </c>
      <c r="E104" s="104">
        <f t="shared" si="1"/>
        <v>98.167599999999993</v>
      </c>
      <c r="F104" s="25"/>
    </row>
    <row r="105" spans="1:6" ht="15" customHeight="1">
      <c r="A105" s="90">
        <v>3294</v>
      </c>
      <c r="B105" s="89" t="s">
        <v>1332</v>
      </c>
      <c r="C105" s="88">
        <v>0</v>
      </c>
      <c r="D105" s="88">
        <v>70</v>
      </c>
      <c r="E105" s="104"/>
      <c r="F105" s="24"/>
    </row>
    <row r="106" spans="1:6" ht="15" customHeight="1">
      <c r="A106" s="90">
        <v>3295</v>
      </c>
      <c r="B106" s="89" t="s">
        <v>1284</v>
      </c>
      <c r="C106" s="88">
        <v>3000</v>
      </c>
      <c r="D106" s="88">
        <v>0</v>
      </c>
      <c r="E106" s="104">
        <f t="shared" si="1"/>
        <v>0</v>
      </c>
      <c r="F106" s="25"/>
    </row>
    <row r="107" spans="1:6" ht="15" customHeight="1">
      <c r="A107" s="90">
        <v>3299</v>
      </c>
      <c r="B107" s="89" t="s">
        <v>1285</v>
      </c>
      <c r="C107" s="88">
        <v>18000</v>
      </c>
      <c r="D107" s="88">
        <v>15325.46</v>
      </c>
      <c r="E107" s="104">
        <f t="shared" si="1"/>
        <v>85.141444444444431</v>
      </c>
      <c r="F107" s="25"/>
    </row>
    <row r="108" spans="1:6" ht="15" customHeight="1">
      <c r="A108" s="90">
        <v>3432</v>
      </c>
      <c r="B108" s="89" t="s">
        <v>1453</v>
      </c>
      <c r="C108" s="88">
        <v>0</v>
      </c>
      <c r="D108" s="88">
        <v>183.34</v>
      </c>
      <c r="E108" s="104"/>
      <c r="F108" s="25"/>
    </row>
    <row r="109" spans="1:6" ht="15" customHeight="1">
      <c r="A109" s="90">
        <v>3721</v>
      </c>
      <c r="B109" s="89" t="s">
        <v>1454</v>
      </c>
      <c r="C109" s="88">
        <v>0</v>
      </c>
      <c r="D109" s="88">
        <v>11400</v>
      </c>
      <c r="E109" s="104"/>
      <c r="F109" s="25"/>
    </row>
    <row r="110" spans="1:6" ht="15" customHeight="1">
      <c r="A110" s="90">
        <v>3811</v>
      </c>
      <c r="B110" s="89" t="s">
        <v>1348</v>
      </c>
      <c r="C110" s="88">
        <v>1000</v>
      </c>
      <c r="D110" s="88">
        <v>0</v>
      </c>
      <c r="E110" s="104">
        <f t="shared" si="1"/>
        <v>0</v>
      </c>
      <c r="F110" s="24"/>
    </row>
    <row r="111" spans="1:6" ht="15" customHeight="1">
      <c r="A111" s="90">
        <v>4123</v>
      </c>
      <c r="B111" s="89" t="s">
        <v>1349</v>
      </c>
      <c r="C111" s="88">
        <v>150000</v>
      </c>
      <c r="D111" s="88">
        <v>143568.75</v>
      </c>
      <c r="E111" s="104">
        <f t="shared" si="1"/>
        <v>95.712500000000006</v>
      </c>
      <c r="F111" s="25"/>
    </row>
    <row r="112" spans="1:6" ht="15" customHeight="1">
      <c r="A112" s="90">
        <v>4221</v>
      </c>
      <c r="B112" s="89" t="s">
        <v>1287</v>
      </c>
      <c r="C112" s="88">
        <v>15000</v>
      </c>
      <c r="D112" s="88">
        <v>14812.5</v>
      </c>
      <c r="E112" s="104">
        <f t="shared" si="1"/>
        <v>98.75</v>
      </c>
      <c r="F112" s="25"/>
    </row>
    <row r="113" spans="1:6" ht="15" customHeight="1">
      <c r="A113" s="90">
        <v>4224</v>
      </c>
      <c r="B113" s="89" t="s">
        <v>1351</v>
      </c>
      <c r="C113" s="88">
        <v>0</v>
      </c>
      <c r="D113" s="88">
        <v>126105.06</v>
      </c>
      <c r="E113" s="104"/>
      <c r="F113" s="25"/>
    </row>
    <row r="114" spans="1:6" ht="15" customHeight="1">
      <c r="A114" s="90">
        <v>4227</v>
      </c>
      <c r="B114" s="89" t="s">
        <v>1288</v>
      </c>
      <c r="C114" s="88">
        <v>125000</v>
      </c>
      <c r="D114" s="88">
        <v>0</v>
      </c>
      <c r="E114" s="104">
        <f t="shared" si="1"/>
        <v>0</v>
      </c>
      <c r="F114" s="25"/>
    </row>
    <row r="115" spans="1:6" ht="15" customHeight="1">
      <c r="A115" s="90">
        <v>4241</v>
      </c>
      <c r="B115" s="89" t="s">
        <v>1341</v>
      </c>
      <c r="C115" s="88">
        <v>4000</v>
      </c>
      <c r="D115" s="88">
        <v>0</v>
      </c>
      <c r="E115" s="104">
        <f t="shared" si="1"/>
        <v>0</v>
      </c>
      <c r="F115" s="25"/>
    </row>
    <row r="116" spans="1:6" ht="15" customHeight="1">
      <c r="A116" s="75"/>
      <c r="B116" s="75" t="s">
        <v>1493</v>
      </c>
      <c r="C116" s="80">
        <v>65000</v>
      </c>
      <c r="D116" s="76">
        <v>16239.7</v>
      </c>
      <c r="E116" s="102">
        <f t="shared" si="1"/>
        <v>24.984153846153848</v>
      </c>
      <c r="F116" s="24"/>
    </row>
    <row r="117" spans="1:6" ht="15" customHeight="1">
      <c r="A117" s="90">
        <v>3239</v>
      </c>
      <c r="B117" s="89" t="s">
        <v>1280</v>
      </c>
      <c r="C117" s="88">
        <v>20000</v>
      </c>
      <c r="D117" s="88">
        <v>0</v>
      </c>
      <c r="E117" s="104">
        <f t="shared" si="1"/>
        <v>0</v>
      </c>
      <c r="F117" s="25"/>
    </row>
    <row r="118" spans="1:6" ht="15" customHeight="1">
      <c r="A118" s="90">
        <v>3293</v>
      </c>
      <c r="B118" s="89" t="s">
        <v>1331</v>
      </c>
      <c r="C118" s="88">
        <v>0</v>
      </c>
      <c r="D118" s="88">
        <v>6071.5</v>
      </c>
      <c r="E118" s="104"/>
      <c r="F118" s="24"/>
    </row>
    <row r="119" spans="1:6" ht="15" customHeight="1">
      <c r="A119" s="90">
        <v>3811</v>
      </c>
      <c r="B119" s="89" t="s">
        <v>1348</v>
      </c>
      <c r="C119" s="88">
        <v>0</v>
      </c>
      <c r="D119" s="88">
        <v>1000</v>
      </c>
      <c r="E119" s="104"/>
      <c r="F119" s="25"/>
    </row>
    <row r="120" spans="1:6" ht="15" customHeight="1">
      <c r="A120" s="90">
        <v>4221</v>
      </c>
      <c r="B120" s="89" t="s">
        <v>1287</v>
      </c>
      <c r="C120" s="88">
        <v>45000</v>
      </c>
      <c r="D120" s="88">
        <v>0</v>
      </c>
      <c r="E120" s="104">
        <f t="shared" si="1"/>
        <v>0</v>
      </c>
      <c r="F120" s="24"/>
    </row>
    <row r="121" spans="1:6" ht="15" customHeight="1">
      <c r="A121" s="90">
        <v>4241</v>
      </c>
      <c r="B121" s="89" t="s">
        <v>1341</v>
      </c>
      <c r="C121" s="88">
        <v>0</v>
      </c>
      <c r="D121" s="88">
        <v>9168.2000000000007</v>
      </c>
      <c r="E121" s="104"/>
      <c r="F121" s="25"/>
    </row>
    <row r="122" spans="1:6" ht="15" customHeight="1">
      <c r="A122" s="75"/>
      <c r="B122" s="75" t="s">
        <v>1492</v>
      </c>
      <c r="C122" s="80">
        <v>8000</v>
      </c>
      <c r="D122" s="76">
        <v>5954.65</v>
      </c>
      <c r="E122" s="102">
        <f t="shared" si="1"/>
        <v>74.433125000000004</v>
      </c>
      <c r="F122" s="24"/>
    </row>
    <row r="123" spans="1:6" ht="15" customHeight="1">
      <c r="A123" s="90">
        <v>4221</v>
      </c>
      <c r="B123" s="89" t="s">
        <v>1287</v>
      </c>
      <c r="C123" s="88">
        <v>0</v>
      </c>
      <c r="D123" s="88">
        <v>5954.65</v>
      </c>
      <c r="E123" s="104"/>
      <c r="F123" s="25"/>
    </row>
    <row r="124" spans="1:6" ht="15" customHeight="1">
      <c r="A124" s="90">
        <v>4227</v>
      </c>
      <c r="B124" s="89" t="s">
        <v>1288</v>
      </c>
      <c r="C124" s="88">
        <v>8000</v>
      </c>
      <c r="D124" s="88">
        <v>0</v>
      </c>
      <c r="E124" s="104">
        <f t="shared" si="1"/>
        <v>0</v>
      </c>
      <c r="F124" s="24"/>
    </row>
    <row r="125" spans="1:6" ht="32.25" customHeight="1">
      <c r="A125" s="84"/>
      <c r="B125" s="84" t="s">
        <v>862</v>
      </c>
      <c r="C125" s="115">
        <v>3400000</v>
      </c>
      <c r="D125" s="81">
        <v>3410580.9999999991</v>
      </c>
      <c r="E125" s="103">
        <f t="shared" si="1"/>
        <v>100.31120588235292</v>
      </c>
    </row>
    <row r="126" spans="1:6" ht="15" customHeight="1">
      <c r="A126" s="75"/>
      <c r="B126" s="75" t="s">
        <v>24</v>
      </c>
      <c r="C126" s="80">
        <v>3400000</v>
      </c>
      <c r="D126" s="76">
        <v>3410580.9999999991</v>
      </c>
      <c r="E126" s="102">
        <f t="shared" si="1"/>
        <v>100.31120588235292</v>
      </c>
    </row>
    <row r="127" spans="1:6" ht="15" customHeight="1">
      <c r="A127" s="90">
        <v>3111</v>
      </c>
      <c r="B127" s="89" t="s">
        <v>1473</v>
      </c>
      <c r="C127" s="88">
        <v>1435000</v>
      </c>
      <c r="D127" s="88">
        <v>1434365.27</v>
      </c>
      <c r="E127" s="104">
        <f t="shared" si="1"/>
        <v>99.95576794425088</v>
      </c>
    </row>
    <row r="128" spans="1:6" ht="15" customHeight="1">
      <c r="A128" s="90">
        <v>3132</v>
      </c>
      <c r="B128" s="89" t="s">
        <v>1400</v>
      </c>
      <c r="C128" s="88">
        <v>223000</v>
      </c>
      <c r="D128" s="88">
        <v>222326.61</v>
      </c>
      <c r="E128" s="104">
        <f t="shared" si="1"/>
        <v>99.698031390134517</v>
      </c>
    </row>
    <row r="129" spans="1:5" ht="15" customHeight="1">
      <c r="A129" s="90">
        <v>3133</v>
      </c>
      <c r="B129" s="89" t="s">
        <v>1474</v>
      </c>
      <c r="C129" s="88">
        <v>24000</v>
      </c>
      <c r="D129" s="88">
        <v>24384.16</v>
      </c>
      <c r="E129" s="104">
        <f t="shared" si="1"/>
        <v>101.60066666666667</v>
      </c>
    </row>
    <row r="130" spans="1:5" ht="15" customHeight="1">
      <c r="A130" s="90">
        <v>3211</v>
      </c>
      <c r="B130" s="89" t="s">
        <v>1353</v>
      </c>
      <c r="C130" s="88">
        <v>26000</v>
      </c>
      <c r="D130" s="88">
        <v>32659.91</v>
      </c>
      <c r="E130" s="104">
        <f t="shared" si="1"/>
        <v>125.61503846153845</v>
      </c>
    </row>
    <row r="131" spans="1:5" ht="15" customHeight="1">
      <c r="A131" s="90">
        <v>3213</v>
      </c>
      <c r="B131" s="89" t="s">
        <v>1328</v>
      </c>
      <c r="C131" s="88">
        <v>35000</v>
      </c>
      <c r="D131" s="88">
        <v>46247.5</v>
      </c>
      <c r="E131" s="104">
        <f t="shared" si="1"/>
        <v>132.1357142857143</v>
      </c>
    </row>
    <row r="132" spans="1:5" ht="15" customHeight="1">
      <c r="A132" s="90">
        <v>3221</v>
      </c>
      <c r="B132" s="89" t="s">
        <v>1343</v>
      </c>
      <c r="C132" s="88">
        <v>82000</v>
      </c>
      <c r="D132" s="88">
        <v>82935.649999999994</v>
      </c>
      <c r="E132" s="104">
        <f t="shared" si="1"/>
        <v>101.14103658536584</v>
      </c>
    </row>
    <row r="133" spans="1:5" ht="15" customHeight="1">
      <c r="A133" s="90">
        <v>3222</v>
      </c>
      <c r="B133" s="89" t="s">
        <v>1268</v>
      </c>
      <c r="C133" s="88">
        <v>0</v>
      </c>
      <c r="D133" s="88">
        <v>642.83000000000004</v>
      </c>
      <c r="E133" s="104"/>
    </row>
    <row r="134" spans="1:5" ht="15" customHeight="1">
      <c r="A134" s="90">
        <v>3223</v>
      </c>
      <c r="B134" s="89" t="s">
        <v>1482</v>
      </c>
      <c r="C134" s="88">
        <v>354209</v>
      </c>
      <c r="D134" s="88">
        <v>397719.01</v>
      </c>
      <c r="E134" s="104">
        <f t="shared" ref="E134:E195" si="2">D134/C134*100</f>
        <v>112.28371102936403</v>
      </c>
    </row>
    <row r="135" spans="1:5" ht="15" customHeight="1">
      <c r="A135" s="90">
        <v>3224</v>
      </c>
      <c r="B135" s="89" t="s">
        <v>1344</v>
      </c>
      <c r="C135" s="88">
        <v>10000</v>
      </c>
      <c r="D135" s="88">
        <v>7325.63</v>
      </c>
      <c r="E135" s="104">
        <f t="shared" si="2"/>
        <v>73.256299999999996</v>
      </c>
    </row>
    <row r="136" spans="1:5" ht="15" customHeight="1">
      <c r="A136" s="90">
        <v>3227</v>
      </c>
      <c r="B136" s="89" t="s">
        <v>1345</v>
      </c>
      <c r="C136" s="88">
        <v>6000</v>
      </c>
      <c r="D136" s="88">
        <v>4407.88</v>
      </c>
      <c r="E136" s="104">
        <f t="shared" si="2"/>
        <v>73.464666666666673</v>
      </c>
    </row>
    <row r="137" spans="1:5" ht="15" customHeight="1">
      <c r="A137" s="90">
        <v>3231</v>
      </c>
      <c r="B137" s="89" t="s">
        <v>1272</v>
      </c>
      <c r="C137" s="88">
        <v>35000</v>
      </c>
      <c r="D137" s="88">
        <v>35198.480000000003</v>
      </c>
      <c r="E137" s="104">
        <f t="shared" si="2"/>
        <v>100.56708571428572</v>
      </c>
    </row>
    <row r="138" spans="1:5" ht="15" customHeight="1">
      <c r="A138" s="90">
        <v>3232</v>
      </c>
      <c r="B138" s="89" t="s">
        <v>1273</v>
      </c>
      <c r="C138" s="88">
        <v>75000</v>
      </c>
      <c r="D138" s="88">
        <v>18755.009999999998</v>
      </c>
      <c r="E138" s="104">
        <f t="shared" si="2"/>
        <v>25.006679999999999</v>
      </c>
    </row>
    <row r="139" spans="1:5" ht="15" customHeight="1">
      <c r="A139" s="90">
        <v>3233</v>
      </c>
      <c r="B139" s="89" t="s">
        <v>1274</v>
      </c>
      <c r="C139" s="88">
        <v>60000</v>
      </c>
      <c r="D139" s="88">
        <v>75251.87</v>
      </c>
      <c r="E139" s="104">
        <f t="shared" si="2"/>
        <v>125.41978333333333</v>
      </c>
    </row>
    <row r="140" spans="1:5" ht="15" customHeight="1">
      <c r="A140" s="90">
        <v>3234</v>
      </c>
      <c r="B140" s="89" t="s">
        <v>1275</v>
      </c>
      <c r="C140" s="88">
        <v>119791</v>
      </c>
      <c r="D140" s="88">
        <v>183354.2</v>
      </c>
      <c r="E140" s="104">
        <f t="shared" si="2"/>
        <v>153.06174921321303</v>
      </c>
    </row>
    <row r="141" spans="1:5" ht="15" customHeight="1">
      <c r="A141" s="90">
        <v>3235</v>
      </c>
      <c r="B141" s="89" t="s">
        <v>1483</v>
      </c>
      <c r="C141" s="88">
        <v>45000</v>
      </c>
      <c r="D141" s="88">
        <v>52119.5</v>
      </c>
      <c r="E141" s="104">
        <f t="shared" si="2"/>
        <v>115.82111111111111</v>
      </c>
    </row>
    <row r="142" spans="1:5" ht="15" customHeight="1">
      <c r="A142" s="90">
        <v>3237</v>
      </c>
      <c r="B142" s="89" t="s">
        <v>1278</v>
      </c>
      <c r="C142" s="88">
        <v>500000</v>
      </c>
      <c r="D142" s="88">
        <v>504470.13</v>
      </c>
      <c r="E142" s="104">
        <f t="shared" si="2"/>
        <v>100.894026</v>
      </c>
    </row>
    <row r="143" spans="1:5" ht="15" customHeight="1">
      <c r="A143" s="90">
        <v>3238</v>
      </c>
      <c r="B143" s="89" t="s">
        <v>1484</v>
      </c>
      <c r="C143" s="88">
        <v>70000</v>
      </c>
      <c r="D143" s="88">
        <v>70204.59</v>
      </c>
      <c r="E143" s="104">
        <f t="shared" si="2"/>
        <v>100.29227142857142</v>
      </c>
    </row>
    <row r="144" spans="1:5" ht="15" customHeight="1">
      <c r="A144" s="90">
        <v>3239</v>
      </c>
      <c r="B144" s="89" t="s">
        <v>1280</v>
      </c>
      <c r="C144" s="88">
        <v>0</v>
      </c>
      <c r="D144" s="88">
        <v>450</v>
      </c>
      <c r="E144" s="104"/>
    </row>
    <row r="145" spans="1:5" ht="15" customHeight="1">
      <c r="A145" s="90">
        <v>3292</v>
      </c>
      <c r="B145" s="89" t="s">
        <v>1281</v>
      </c>
      <c r="C145" s="88">
        <v>120000</v>
      </c>
      <c r="D145" s="88">
        <v>92747</v>
      </c>
      <c r="E145" s="104">
        <f t="shared" si="2"/>
        <v>77.289166666666659</v>
      </c>
    </row>
    <row r="146" spans="1:5" ht="15" customHeight="1">
      <c r="A146" s="90">
        <v>3293</v>
      </c>
      <c r="B146" s="89" t="s">
        <v>1331</v>
      </c>
      <c r="C146" s="88">
        <v>40000</v>
      </c>
      <c r="D146" s="88">
        <v>0</v>
      </c>
      <c r="E146" s="104">
        <f t="shared" si="2"/>
        <v>0</v>
      </c>
    </row>
    <row r="147" spans="1:5" ht="15" customHeight="1">
      <c r="A147" s="90">
        <v>3294</v>
      </c>
      <c r="B147" s="89" t="s">
        <v>1283</v>
      </c>
      <c r="C147" s="88">
        <v>20000</v>
      </c>
      <c r="D147" s="88">
        <v>9756.5</v>
      </c>
      <c r="E147" s="104">
        <f t="shared" si="2"/>
        <v>48.782499999999999</v>
      </c>
    </row>
    <row r="148" spans="1:5" ht="15" customHeight="1">
      <c r="A148" s="90">
        <v>3295</v>
      </c>
      <c r="B148" s="89" t="s">
        <v>1284</v>
      </c>
      <c r="C148" s="88">
        <v>0</v>
      </c>
      <c r="D148" s="88">
        <v>362.5</v>
      </c>
      <c r="E148" s="104"/>
    </row>
    <row r="149" spans="1:5" ht="15" customHeight="1">
      <c r="A149" s="90">
        <v>3299</v>
      </c>
      <c r="B149" s="89" t="s">
        <v>1485</v>
      </c>
      <c r="C149" s="88">
        <v>100000</v>
      </c>
      <c r="D149" s="88">
        <v>97993.5</v>
      </c>
      <c r="E149" s="104">
        <f t="shared" si="2"/>
        <v>97.993499999999997</v>
      </c>
    </row>
    <row r="150" spans="1:5" ht="15" customHeight="1">
      <c r="A150" s="90">
        <v>3431</v>
      </c>
      <c r="B150" s="89" t="s">
        <v>1286</v>
      </c>
      <c r="C150" s="88">
        <v>20000</v>
      </c>
      <c r="D150" s="88">
        <v>16903.27</v>
      </c>
      <c r="E150" s="104">
        <f t="shared" si="2"/>
        <v>84.516350000000003</v>
      </c>
    </row>
    <row r="151" spans="1:5" ht="15" customHeight="1">
      <c r="A151" s="84"/>
      <c r="B151" s="84" t="s">
        <v>16</v>
      </c>
      <c r="C151" s="85">
        <v>587300</v>
      </c>
      <c r="D151" s="81">
        <v>870968.43</v>
      </c>
      <c r="E151" s="103">
        <f t="shared" si="2"/>
        <v>148.30043078494808</v>
      </c>
    </row>
    <row r="152" spans="1:5" ht="15" customHeight="1">
      <c r="A152" s="75"/>
      <c r="B152" s="75" t="s">
        <v>24</v>
      </c>
      <c r="C152" s="80">
        <v>0</v>
      </c>
      <c r="D152" s="76">
        <v>118288.9</v>
      </c>
      <c r="E152" s="102"/>
    </row>
    <row r="153" spans="1:5" ht="15" customHeight="1">
      <c r="A153" s="90">
        <v>3111</v>
      </c>
      <c r="B153" s="89" t="s">
        <v>1473</v>
      </c>
      <c r="C153" s="88">
        <v>0</v>
      </c>
      <c r="D153" s="88">
        <v>100929.11</v>
      </c>
      <c r="E153" s="104"/>
    </row>
    <row r="154" spans="1:5" ht="15" customHeight="1">
      <c r="A154" s="90">
        <v>3132</v>
      </c>
      <c r="B154" s="89" t="s">
        <v>1400</v>
      </c>
      <c r="C154" s="88">
        <v>0</v>
      </c>
      <c r="D154" s="88">
        <v>15644</v>
      </c>
      <c r="E154" s="104"/>
    </row>
    <row r="155" spans="1:5" ht="15" customHeight="1">
      <c r="A155" s="90">
        <v>3133</v>
      </c>
      <c r="B155" s="89" t="s">
        <v>1474</v>
      </c>
      <c r="C155" s="88">
        <v>0</v>
      </c>
      <c r="D155" s="88">
        <v>1715.79</v>
      </c>
      <c r="E155" s="104"/>
    </row>
    <row r="156" spans="1:5" ht="15" customHeight="1">
      <c r="A156" s="75"/>
      <c r="B156" s="75" t="s">
        <v>30</v>
      </c>
      <c r="C156" s="80">
        <v>446600</v>
      </c>
      <c r="D156" s="76">
        <v>535379.97</v>
      </c>
      <c r="E156" s="102">
        <f t="shared" si="2"/>
        <v>119.87907971339004</v>
      </c>
    </row>
    <row r="157" spans="1:5" ht="15" customHeight="1">
      <c r="A157" s="90">
        <v>3111</v>
      </c>
      <c r="B157" s="89" t="s">
        <v>1473</v>
      </c>
      <c r="C157" s="88">
        <v>307000</v>
      </c>
      <c r="D157" s="88">
        <v>376867.07</v>
      </c>
      <c r="E157" s="104">
        <f t="shared" si="2"/>
        <v>122.75800325732899</v>
      </c>
    </row>
    <row r="158" spans="1:5" ht="15" customHeight="1">
      <c r="A158" s="90">
        <v>3121</v>
      </c>
      <c r="B158" s="89" t="s">
        <v>1327</v>
      </c>
      <c r="C158" s="88">
        <v>2500</v>
      </c>
      <c r="D158" s="88">
        <v>2500</v>
      </c>
      <c r="E158" s="104">
        <f t="shared" si="2"/>
        <v>100</v>
      </c>
    </row>
    <row r="159" spans="1:5" ht="15" customHeight="1">
      <c r="A159" s="90">
        <v>3132</v>
      </c>
      <c r="B159" s="89" t="s">
        <v>1400</v>
      </c>
      <c r="C159" s="88">
        <v>60000</v>
      </c>
      <c r="D159" s="88">
        <v>58414.41</v>
      </c>
      <c r="E159" s="104">
        <f t="shared" si="2"/>
        <v>97.357350000000011</v>
      </c>
    </row>
    <row r="160" spans="1:5" ht="15" customHeight="1">
      <c r="A160" s="90">
        <v>3133</v>
      </c>
      <c r="B160" s="89" t="s">
        <v>1474</v>
      </c>
      <c r="C160" s="88">
        <v>6200</v>
      </c>
      <c r="D160" s="88">
        <v>6406.75</v>
      </c>
      <c r="E160" s="104">
        <f t="shared" si="2"/>
        <v>103.33467741935485</v>
      </c>
    </row>
    <row r="161" spans="1:5" ht="15" customHeight="1">
      <c r="A161" s="90">
        <v>3211</v>
      </c>
      <c r="B161" s="89" t="s">
        <v>1264</v>
      </c>
      <c r="C161" s="88">
        <v>30000</v>
      </c>
      <c r="D161" s="88">
        <v>51884.76</v>
      </c>
      <c r="E161" s="104">
        <f t="shared" si="2"/>
        <v>172.94919999999999</v>
      </c>
    </row>
    <row r="162" spans="1:5" ht="15" customHeight="1">
      <c r="A162" s="90">
        <v>3212</v>
      </c>
      <c r="B162" s="89" t="s">
        <v>1354</v>
      </c>
      <c r="C162" s="88">
        <v>2500</v>
      </c>
      <c r="D162" s="88">
        <v>2511.63</v>
      </c>
      <c r="E162" s="104">
        <f t="shared" si="2"/>
        <v>100.46520000000001</v>
      </c>
    </row>
    <row r="163" spans="1:5" ht="15" customHeight="1">
      <c r="A163" s="90">
        <v>3221</v>
      </c>
      <c r="B163" s="89" t="s">
        <v>1267</v>
      </c>
      <c r="C163" s="88">
        <v>0</v>
      </c>
      <c r="D163" s="88">
        <v>250</v>
      </c>
      <c r="E163" s="104"/>
    </row>
    <row r="164" spans="1:5" ht="15" customHeight="1">
      <c r="A164" s="90">
        <v>3231</v>
      </c>
      <c r="B164" s="89" t="s">
        <v>1272</v>
      </c>
      <c r="C164" s="88">
        <v>1000</v>
      </c>
      <c r="D164" s="88">
        <v>675.85</v>
      </c>
      <c r="E164" s="104">
        <f t="shared" si="2"/>
        <v>67.585000000000008</v>
      </c>
    </row>
    <row r="165" spans="1:5" ht="15" customHeight="1">
      <c r="A165" s="90">
        <v>3237</v>
      </c>
      <c r="B165" s="89" t="s">
        <v>1278</v>
      </c>
      <c r="C165" s="88">
        <v>4000</v>
      </c>
      <c r="D165" s="88">
        <v>3850</v>
      </c>
      <c r="E165" s="104">
        <f t="shared" si="2"/>
        <v>96.25</v>
      </c>
    </row>
    <row r="166" spans="1:5" ht="15" customHeight="1">
      <c r="A166" s="90">
        <v>3239</v>
      </c>
      <c r="B166" s="89" t="s">
        <v>1280</v>
      </c>
      <c r="C166" s="88">
        <v>1000</v>
      </c>
      <c r="D166" s="88">
        <v>562.5</v>
      </c>
      <c r="E166" s="104">
        <f t="shared" si="2"/>
        <v>56.25</v>
      </c>
    </row>
    <row r="167" spans="1:5" ht="15" customHeight="1">
      <c r="A167" s="90">
        <v>3293</v>
      </c>
      <c r="B167" s="89" t="s">
        <v>1331</v>
      </c>
      <c r="C167" s="88">
        <v>5400</v>
      </c>
      <c r="D167" s="88">
        <v>5309</v>
      </c>
      <c r="E167" s="104">
        <f t="shared" si="2"/>
        <v>98.31481481481481</v>
      </c>
    </row>
    <row r="168" spans="1:5" ht="15" customHeight="1">
      <c r="A168" s="90">
        <v>3295</v>
      </c>
      <c r="B168" s="89" t="s">
        <v>1284</v>
      </c>
      <c r="C168" s="88">
        <v>0</v>
      </c>
      <c r="D168" s="88">
        <v>50</v>
      </c>
      <c r="E168" s="104"/>
    </row>
    <row r="169" spans="1:5" ht="15" customHeight="1">
      <c r="A169" s="90">
        <v>4221</v>
      </c>
      <c r="B169" s="89" t="s">
        <v>1287</v>
      </c>
      <c r="C169" s="88">
        <v>27000</v>
      </c>
      <c r="D169" s="88">
        <v>26098</v>
      </c>
      <c r="E169" s="104">
        <f t="shared" si="2"/>
        <v>96.659259259259258</v>
      </c>
    </row>
    <row r="170" spans="1:5" ht="15" customHeight="1">
      <c r="A170" s="75"/>
      <c r="B170" s="75" t="s">
        <v>1491</v>
      </c>
      <c r="C170" s="80">
        <v>129300</v>
      </c>
      <c r="D170" s="76">
        <v>217299.56000000003</v>
      </c>
      <c r="E170" s="102">
        <f t="shared" si="2"/>
        <v>168.05843774168602</v>
      </c>
    </row>
    <row r="171" spans="1:5" ht="15" customHeight="1">
      <c r="A171" s="90">
        <v>3111</v>
      </c>
      <c r="B171" s="89" t="s">
        <v>1473</v>
      </c>
      <c r="C171" s="88">
        <v>88000</v>
      </c>
      <c r="D171" s="88">
        <v>175381.91</v>
      </c>
      <c r="E171" s="104">
        <f t="shared" si="2"/>
        <v>199.29762500000001</v>
      </c>
    </row>
    <row r="172" spans="1:5" ht="15" customHeight="1">
      <c r="A172" s="90">
        <v>3132</v>
      </c>
      <c r="B172" s="89" t="s">
        <v>1400</v>
      </c>
      <c r="C172" s="88">
        <v>13600</v>
      </c>
      <c r="D172" s="88">
        <v>27184.19</v>
      </c>
      <c r="E172" s="104">
        <f t="shared" si="2"/>
        <v>199.88374999999999</v>
      </c>
    </row>
    <row r="173" spans="1:5" ht="15" customHeight="1">
      <c r="A173" s="90">
        <v>3133</v>
      </c>
      <c r="B173" s="89" t="s">
        <v>1474</v>
      </c>
      <c r="C173" s="88">
        <v>1500</v>
      </c>
      <c r="D173" s="88">
        <v>2981.5</v>
      </c>
      <c r="E173" s="104">
        <f t="shared" si="2"/>
        <v>198.76666666666668</v>
      </c>
    </row>
    <row r="174" spans="1:5" ht="15" customHeight="1">
      <c r="A174" s="90">
        <v>3211</v>
      </c>
      <c r="B174" s="89" t="s">
        <v>1353</v>
      </c>
      <c r="C174" s="88">
        <v>10200</v>
      </c>
      <c r="D174" s="88">
        <v>7758.89</v>
      </c>
      <c r="E174" s="104">
        <f t="shared" si="2"/>
        <v>76.067549019607853</v>
      </c>
    </row>
    <row r="175" spans="1:5" ht="15" customHeight="1">
      <c r="A175" s="90">
        <v>3213</v>
      </c>
      <c r="B175" s="89" t="s">
        <v>1266</v>
      </c>
      <c r="C175" s="88">
        <v>1900</v>
      </c>
      <c r="D175" s="88">
        <v>0</v>
      </c>
      <c r="E175" s="104">
        <f t="shared" si="2"/>
        <v>0</v>
      </c>
    </row>
    <row r="176" spans="1:5" ht="15" customHeight="1">
      <c r="A176" s="90">
        <v>3221</v>
      </c>
      <c r="B176" s="89" t="s">
        <v>1267</v>
      </c>
      <c r="C176" s="88">
        <v>500</v>
      </c>
      <c r="D176" s="88">
        <v>0</v>
      </c>
      <c r="E176" s="104">
        <f t="shared" si="2"/>
        <v>0</v>
      </c>
    </row>
    <row r="177" spans="1:6" ht="15" customHeight="1">
      <c r="A177" s="90">
        <v>3235</v>
      </c>
      <c r="B177" s="89" t="s">
        <v>1483</v>
      </c>
      <c r="C177" s="88">
        <v>4300</v>
      </c>
      <c r="D177" s="88">
        <v>0</v>
      </c>
      <c r="E177" s="104">
        <f t="shared" si="2"/>
        <v>0</v>
      </c>
    </row>
    <row r="178" spans="1:6" ht="15" customHeight="1">
      <c r="A178" s="90">
        <v>3237</v>
      </c>
      <c r="B178" s="89" t="s">
        <v>1278</v>
      </c>
      <c r="C178" s="88">
        <v>2000</v>
      </c>
      <c r="D178" s="88">
        <v>0</v>
      </c>
      <c r="E178" s="104">
        <f t="shared" si="2"/>
        <v>0</v>
      </c>
    </row>
    <row r="179" spans="1:6" ht="15" customHeight="1">
      <c r="A179" s="90">
        <v>3293</v>
      </c>
      <c r="B179" s="89" t="s">
        <v>1282</v>
      </c>
      <c r="C179" s="88">
        <v>7200</v>
      </c>
      <c r="D179" s="88">
        <v>3977.5</v>
      </c>
      <c r="E179" s="104">
        <f t="shared" si="2"/>
        <v>55.243055555555557</v>
      </c>
    </row>
    <row r="180" spans="1:6" ht="15" customHeight="1">
      <c r="A180" s="90">
        <v>3295</v>
      </c>
      <c r="B180" s="89" t="s">
        <v>1284</v>
      </c>
      <c r="C180" s="88">
        <v>100</v>
      </c>
      <c r="D180" s="88">
        <v>0</v>
      </c>
      <c r="E180" s="104">
        <f t="shared" si="2"/>
        <v>0</v>
      </c>
    </row>
    <row r="181" spans="1:6" ht="15" customHeight="1">
      <c r="A181" s="90">
        <v>3432</v>
      </c>
      <c r="B181" s="89" t="s">
        <v>1333</v>
      </c>
      <c r="C181" s="88">
        <v>0</v>
      </c>
      <c r="D181" s="88">
        <v>15.57</v>
      </c>
      <c r="E181" s="104"/>
    </row>
    <row r="182" spans="1:6" ht="15" customHeight="1">
      <c r="A182" s="75"/>
      <c r="B182" s="75" t="s">
        <v>1490</v>
      </c>
      <c r="C182" s="80">
        <v>11400</v>
      </c>
      <c r="D182" s="76">
        <v>0</v>
      </c>
      <c r="E182" s="102">
        <f t="shared" si="2"/>
        <v>0</v>
      </c>
    </row>
    <row r="183" spans="1:6" ht="15" customHeight="1">
      <c r="A183" s="90">
        <v>3721</v>
      </c>
      <c r="B183" s="89" t="s">
        <v>1355</v>
      </c>
      <c r="C183" s="88">
        <v>11400</v>
      </c>
      <c r="D183" s="88">
        <v>0</v>
      </c>
      <c r="E183" s="104">
        <f t="shared" si="2"/>
        <v>0</v>
      </c>
    </row>
    <row r="184" spans="1:6" ht="30" customHeight="1">
      <c r="A184" s="84"/>
      <c r="B184" s="84" t="s">
        <v>1006</v>
      </c>
      <c r="C184" s="115">
        <v>289000</v>
      </c>
      <c r="D184" s="81">
        <v>268011.99</v>
      </c>
      <c r="E184" s="103">
        <f t="shared" si="2"/>
        <v>92.737712802768158</v>
      </c>
      <c r="F184" s="25"/>
    </row>
    <row r="185" spans="1:6" ht="15" customHeight="1">
      <c r="A185" s="75"/>
      <c r="B185" s="75" t="s">
        <v>24</v>
      </c>
      <c r="C185" s="80">
        <v>180000</v>
      </c>
      <c r="D185" s="76">
        <v>150157.95000000001</v>
      </c>
      <c r="E185" s="102">
        <f t="shared" si="2"/>
        <v>83.421083333333328</v>
      </c>
    </row>
    <row r="186" spans="1:6" ht="15" customHeight="1">
      <c r="A186" s="90">
        <v>3211</v>
      </c>
      <c r="B186" s="89" t="s">
        <v>1353</v>
      </c>
      <c r="C186" s="88">
        <v>18342</v>
      </c>
      <c r="D186" s="88">
        <v>27998.639999999999</v>
      </c>
      <c r="E186" s="104">
        <f t="shared" si="2"/>
        <v>152.64769381746811</v>
      </c>
    </row>
    <row r="187" spans="1:6" ht="15" customHeight="1">
      <c r="A187" s="90">
        <v>3213</v>
      </c>
      <c r="B187" s="89" t="s">
        <v>1266</v>
      </c>
      <c r="C187" s="88">
        <v>15359</v>
      </c>
      <c r="D187" s="88">
        <v>19492.11</v>
      </c>
      <c r="E187" s="104">
        <f t="shared" si="2"/>
        <v>126.91002018360571</v>
      </c>
    </row>
    <row r="188" spans="1:6" ht="15" customHeight="1">
      <c r="A188" s="90">
        <v>3221</v>
      </c>
      <c r="B188" s="89" t="s">
        <v>1267</v>
      </c>
      <c r="C188" s="88">
        <v>403</v>
      </c>
      <c r="D188" s="88">
        <v>403.86</v>
      </c>
      <c r="E188" s="104">
        <f t="shared" si="2"/>
        <v>100.21339950372207</v>
      </c>
    </row>
    <row r="189" spans="1:6" ht="15" customHeight="1">
      <c r="A189" s="90">
        <v>3235</v>
      </c>
      <c r="B189" s="89" t="s">
        <v>1483</v>
      </c>
      <c r="C189" s="88">
        <v>2548</v>
      </c>
      <c r="D189" s="88">
        <v>2548</v>
      </c>
      <c r="E189" s="104">
        <f t="shared" si="2"/>
        <v>100</v>
      </c>
    </row>
    <row r="190" spans="1:6" ht="15" customHeight="1">
      <c r="A190" s="90">
        <v>3237</v>
      </c>
      <c r="B190" s="89" t="s">
        <v>1278</v>
      </c>
      <c r="C190" s="88">
        <v>7476</v>
      </c>
      <c r="D190" s="88">
        <v>10686.68</v>
      </c>
      <c r="E190" s="104">
        <f t="shared" si="2"/>
        <v>142.94649545211345</v>
      </c>
    </row>
    <row r="191" spans="1:6" ht="15" customHeight="1">
      <c r="A191" s="90">
        <v>3239</v>
      </c>
      <c r="B191" s="89" t="s">
        <v>1486</v>
      </c>
      <c r="C191" s="88">
        <v>9412</v>
      </c>
      <c r="D191" s="88">
        <v>9412.5</v>
      </c>
      <c r="E191" s="104">
        <f t="shared" si="2"/>
        <v>100.00531236719081</v>
      </c>
    </row>
    <row r="192" spans="1:6" ht="15" customHeight="1">
      <c r="A192" s="90">
        <v>3431</v>
      </c>
      <c r="B192" s="89" t="s">
        <v>1286</v>
      </c>
      <c r="C192" s="88">
        <v>130</v>
      </c>
      <c r="D192" s="88">
        <v>130</v>
      </c>
      <c r="E192" s="104">
        <f t="shared" si="2"/>
        <v>100</v>
      </c>
    </row>
    <row r="193" spans="1:5" ht="15" customHeight="1">
      <c r="A193" s="90">
        <v>4221</v>
      </c>
      <c r="B193" s="89" t="s">
        <v>1338</v>
      </c>
      <c r="C193" s="88">
        <v>37121</v>
      </c>
      <c r="D193" s="88">
        <v>79486.16</v>
      </c>
      <c r="E193" s="104">
        <f t="shared" si="2"/>
        <v>214.12720562484847</v>
      </c>
    </row>
    <row r="194" spans="1:5" ht="15" customHeight="1">
      <c r="A194" s="90">
        <v>4227</v>
      </c>
      <c r="B194" s="89" t="s">
        <v>1487</v>
      </c>
      <c r="C194" s="88">
        <v>89209</v>
      </c>
      <c r="D194" s="88">
        <v>0</v>
      </c>
      <c r="E194" s="104">
        <f t="shared" si="2"/>
        <v>0</v>
      </c>
    </row>
    <row r="195" spans="1:5" ht="15" customHeight="1">
      <c r="A195" s="75"/>
      <c r="B195" s="75" t="s">
        <v>228</v>
      </c>
      <c r="C195" s="80">
        <v>99000</v>
      </c>
      <c r="D195" s="76">
        <v>107854.03999999998</v>
      </c>
      <c r="E195" s="102">
        <f t="shared" si="2"/>
        <v>108.94347474747472</v>
      </c>
    </row>
    <row r="196" spans="1:5" ht="15" customHeight="1">
      <c r="A196" s="90">
        <v>3132</v>
      </c>
      <c r="B196" s="89" t="s">
        <v>1400</v>
      </c>
      <c r="C196" s="88">
        <v>0</v>
      </c>
      <c r="D196" s="88">
        <v>137.27000000000001</v>
      </c>
      <c r="E196" s="104"/>
    </row>
    <row r="197" spans="1:5" ht="15" customHeight="1">
      <c r="A197" s="90">
        <v>3211</v>
      </c>
      <c r="B197" s="89" t="s">
        <v>1264</v>
      </c>
      <c r="C197" s="88">
        <v>42000</v>
      </c>
      <c r="D197" s="88">
        <v>41748.839999999997</v>
      </c>
      <c r="E197" s="104">
        <f t="shared" ref="E197:E236" si="3">D197/C197*100</f>
        <v>99.401999999999987</v>
      </c>
    </row>
    <row r="198" spans="1:5" ht="15" customHeight="1">
      <c r="A198" s="90">
        <v>3213</v>
      </c>
      <c r="B198" s="89" t="s">
        <v>1266</v>
      </c>
      <c r="C198" s="88">
        <v>4000</v>
      </c>
      <c r="D198" s="88">
        <v>3000</v>
      </c>
      <c r="E198" s="104">
        <f t="shared" si="3"/>
        <v>75</v>
      </c>
    </row>
    <row r="199" spans="1:5" ht="15" customHeight="1">
      <c r="A199" s="90">
        <v>3221</v>
      </c>
      <c r="B199" s="89" t="s">
        <v>1267</v>
      </c>
      <c r="C199" s="88">
        <v>2000</v>
      </c>
      <c r="D199" s="88">
        <v>1712.68</v>
      </c>
      <c r="E199" s="104">
        <f t="shared" si="3"/>
        <v>85.634</v>
      </c>
    </row>
    <row r="200" spans="1:5" ht="15" customHeight="1">
      <c r="A200" s="90">
        <v>3233</v>
      </c>
      <c r="B200" s="89" t="s">
        <v>1470</v>
      </c>
      <c r="C200" s="88">
        <v>0</v>
      </c>
      <c r="D200" s="88">
        <v>18750</v>
      </c>
      <c r="E200" s="104"/>
    </row>
    <row r="201" spans="1:5" ht="15" customHeight="1">
      <c r="A201" s="90">
        <v>3237</v>
      </c>
      <c r="B201" s="89" t="s">
        <v>1329</v>
      </c>
      <c r="C201" s="88">
        <v>3000</v>
      </c>
      <c r="D201" s="88">
        <v>2877.81</v>
      </c>
      <c r="E201" s="104">
        <f t="shared" si="3"/>
        <v>95.926999999999992</v>
      </c>
    </row>
    <row r="202" spans="1:5" ht="15" customHeight="1">
      <c r="A202" s="90">
        <v>3239</v>
      </c>
      <c r="B202" s="89" t="s">
        <v>1486</v>
      </c>
      <c r="C202" s="88">
        <v>19000</v>
      </c>
      <c r="D202" s="88">
        <v>0</v>
      </c>
      <c r="E202" s="104">
        <f t="shared" si="3"/>
        <v>0</v>
      </c>
    </row>
    <row r="203" spans="1:5" ht="15" customHeight="1">
      <c r="A203" s="90">
        <v>3292</v>
      </c>
      <c r="B203" s="89" t="s">
        <v>1281</v>
      </c>
      <c r="C203" s="88">
        <v>0</v>
      </c>
      <c r="D203" s="88">
        <v>190</v>
      </c>
      <c r="E203" s="104"/>
    </row>
    <row r="204" spans="1:5" ht="15" customHeight="1">
      <c r="A204" s="90">
        <v>3293</v>
      </c>
      <c r="B204" s="89" t="s">
        <v>1331</v>
      </c>
      <c r="C204" s="88">
        <v>1500</v>
      </c>
      <c r="D204" s="88">
        <v>255</v>
      </c>
      <c r="E204" s="104">
        <f t="shared" si="3"/>
        <v>17</v>
      </c>
    </row>
    <row r="205" spans="1:5" ht="15" customHeight="1">
      <c r="A205" s="90">
        <v>3294</v>
      </c>
      <c r="B205" s="89" t="s">
        <v>1332</v>
      </c>
      <c r="C205" s="88">
        <v>1000</v>
      </c>
      <c r="D205" s="88">
        <v>347.54</v>
      </c>
      <c r="E205" s="104">
        <f t="shared" si="3"/>
        <v>34.754000000000005</v>
      </c>
    </row>
    <row r="206" spans="1:5" ht="15" customHeight="1">
      <c r="A206" s="90">
        <v>3432</v>
      </c>
      <c r="B206" s="89" t="s">
        <v>1333</v>
      </c>
      <c r="C206" s="88">
        <v>0</v>
      </c>
      <c r="D206" s="88">
        <v>4.1500000000000004</v>
      </c>
      <c r="E206" s="104"/>
    </row>
    <row r="207" spans="1:5" ht="15" customHeight="1">
      <c r="A207" s="90">
        <v>4221</v>
      </c>
      <c r="B207" s="89" t="s">
        <v>1287</v>
      </c>
      <c r="C207" s="88">
        <v>25000</v>
      </c>
      <c r="D207" s="88">
        <v>38830.75</v>
      </c>
      <c r="E207" s="104">
        <f t="shared" si="3"/>
        <v>155.32300000000001</v>
      </c>
    </row>
    <row r="208" spans="1:5" ht="15" customHeight="1">
      <c r="A208" s="90">
        <v>4241</v>
      </c>
      <c r="B208" s="89" t="s">
        <v>1357</v>
      </c>
      <c r="C208" s="88">
        <v>1500</v>
      </c>
      <c r="D208" s="88">
        <v>0</v>
      </c>
      <c r="E208" s="104">
        <f t="shared" si="3"/>
        <v>0</v>
      </c>
    </row>
    <row r="209" spans="1:5" ht="15" customHeight="1">
      <c r="A209" s="75"/>
      <c r="B209" s="75" t="s">
        <v>30</v>
      </c>
      <c r="C209" s="80">
        <v>10000</v>
      </c>
      <c r="D209" s="76">
        <v>10000</v>
      </c>
      <c r="E209" s="102">
        <f t="shared" si="3"/>
        <v>100</v>
      </c>
    </row>
    <row r="210" spans="1:5" ht="15" customHeight="1">
      <c r="A210" s="90">
        <v>3211</v>
      </c>
      <c r="B210" s="89" t="s">
        <v>1353</v>
      </c>
      <c r="C210" s="88">
        <v>0</v>
      </c>
      <c r="D210" s="88">
        <v>0</v>
      </c>
      <c r="E210" s="104"/>
    </row>
    <row r="211" spans="1:5" ht="15" customHeight="1">
      <c r="A211" s="90">
        <v>3237</v>
      </c>
      <c r="B211" s="89" t="s">
        <v>1329</v>
      </c>
      <c r="C211" s="88">
        <v>10000</v>
      </c>
      <c r="D211" s="88">
        <v>10000</v>
      </c>
      <c r="E211" s="104">
        <f t="shared" si="3"/>
        <v>100</v>
      </c>
    </row>
    <row r="212" spans="1:5" ht="32.25" customHeight="1">
      <c r="A212" s="84"/>
      <c r="B212" s="84" t="s">
        <v>1150</v>
      </c>
      <c r="C212" s="115">
        <v>56050</v>
      </c>
      <c r="D212" s="81">
        <v>70380.36</v>
      </c>
      <c r="E212" s="103">
        <f t="shared" si="3"/>
        <v>125.5671008028546</v>
      </c>
    </row>
    <row r="213" spans="1:5" ht="15" customHeight="1">
      <c r="A213" s="75"/>
      <c r="B213" s="75" t="s">
        <v>1490</v>
      </c>
      <c r="C213" s="80">
        <v>31409</v>
      </c>
      <c r="D213" s="76">
        <v>31354.53</v>
      </c>
      <c r="E213" s="102">
        <f t="shared" si="3"/>
        <v>99.82657836925722</v>
      </c>
    </row>
    <row r="214" spans="1:5" ht="15" customHeight="1">
      <c r="A214" s="90">
        <v>3111</v>
      </c>
      <c r="B214" s="87" t="s">
        <v>1473</v>
      </c>
      <c r="C214" s="77">
        <v>0</v>
      </c>
      <c r="D214" s="77">
        <v>3042.32</v>
      </c>
      <c r="E214" s="105"/>
    </row>
    <row r="215" spans="1:5" ht="15" customHeight="1">
      <c r="A215" s="90">
        <v>3237</v>
      </c>
      <c r="B215" s="89" t="s">
        <v>1329</v>
      </c>
      <c r="C215" s="88">
        <v>10409</v>
      </c>
      <c r="D215" s="88">
        <v>28312.21</v>
      </c>
      <c r="E215" s="104">
        <f t="shared" si="3"/>
        <v>271.99740609088286</v>
      </c>
    </row>
    <row r="216" spans="1:5" ht="15" customHeight="1">
      <c r="A216" s="90">
        <v>3239</v>
      </c>
      <c r="B216" s="89" t="s">
        <v>1280</v>
      </c>
      <c r="C216" s="88">
        <v>21000</v>
      </c>
      <c r="D216" s="88">
        <v>0</v>
      </c>
      <c r="E216" s="104">
        <f t="shared" si="3"/>
        <v>0</v>
      </c>
    </row>
    <row r="217" spans="1:5" ht="15" customHeight="1">
      <c r="A217" s="75"/>
      <c r="B217" s="75" t="s">
        <v>30</v>
      </c>
      <c r="C217" s="80">
        <v>24641</v>
      </c>
      <c r="D217" s="76">
        <v>39025.83</v>
      </c>
      <c r="E217" s="102">
        <f t="shared" si="3"/>
        <v>158.37762266141797</v>
      </c>
    </row>
    <row r="218" spans="1:5" ht="15" customHeight="1">
      <c r="A218" s="90">
        <v>3111</v>
      </c>
      <c r="B218" s="89" t="s">
        <v>1473</v>
      </c>
      <c r="C218" s="88">
        <v>18000</v>
      </c>
      <c r="D218" s="88">
        <v>14912.57</v>
      </c>
      <c r="E218" s="104">
        <f t="shared" si="3"/>
        <v>82.847611111111107</v>
      </c>
    </row>
    <row r="219" spans="1:5" ht="15" customHeight="1">
      <c r="A219" s="90">
        <v>3132</v>
      </c>
      <c r="B219" s="89" t="s">
        <v>1400</v>
      </c>
      <c r="C219" s="88">
        <v>2750</v>
      </c>
      <c r="D219" s="88">
        <v>2783</v>
      </c>
      <c r="E219" s="104">
        <f t="shared" si="3"/>
        <v>101.2</v>
      </c>
    </row>
    <row r="220" spans="1:5" ht="15" customHeight="1">
      <c r="A220" s="90">
        <v>3133</v>
      </c>
      <c r="B220" s="89" t="s">
        <v>1474</v>
      </c>
      <c r="C220" s="88">
        <v>300</v>
      </c>
      <c r="D220" s="88">
        <v>305.26</v>
      </c>
      <c r="E220" s="104">
        <f t="shared" si="3"/>
        <v>101.75333333333334</v>
      </c>
    </row>
    <row r="221" spans="1:5" ht="15" customHeight="1">
      <c r="A221" s="90">
        <v>3237</v>
      </c>
      <c r="B221" s="89" t="s">
        <v>1278</v>
      </c>
      <c r="C221" s="88">
        <v>3591</v>
      </c>
      <c r="D221" s="88">
        <v>0</v>
      </c>
      <c r="E221" s="104">
        <f t="shared" si="3"/>
        <v>0</v>
      </c>
    </row>
    <row r="222" spans="1:5" ht="15" customHeight="1">
      <c r="A222" s="90">
        <v>3239</v>
      </c>
      <c r="B222" s="89" t="s">
        <v>1280</v>
      </c>
      <c r="C222" s="88">
        <v>0</v>
      </c>
      <c r="D222" s="88">
        <v>21025</v>
      </c>
      <c r="E222" s="104"/>
    </row>
    <row r="223" spans="1:5" ht="31.5" customHeight="1">
      <c r="A223" s="84"/>
      <c r="B223" s="84" t="s">
        <v>1488</v>
      </c>
      <c r="C223" s="115">
        <v>0</v>
      </c>
      <c r="D223" s="81">
        <v>203436.71000000002</v>
      </c>
      <c r="E223" s="103"/>
    </row>
    <row r="224" spans="1:5" ht="15" customHeight="1">
      <c r="A224" s="75"/>
      <c r="B224" s="75" t="s">
        <v>30</v>
      </c>
      <c r="C224" s="80">
        <v>0</v>
      </c>
      <c r="D224" s="76">
        <v>203436.71000000002</v>
      </c>
      <c r="E224" s="102"/>
    </row>
    <row r="225" spans="1:5" ht="15" customHeight="1">
      <c r="A225" s="90">
        <v>3235</v>
      </c>
      <c r="B225" s="89" t="s">
        <v>1276</v>
      </c>
      <c r="C225" s="88">
        <v>0</v>
      </c>
      <c r="D225" s="88">
        <v>10900</v>
      </c>
      <c r="E225" s="104"/>
    </row>
    <row r="226" spans="1:5" ht="15" customHeight="1">
      <c r="A226" s="90">
        <v>3237</v>
      </c>
      <c r="B226" s="89" t="s">
        <v>1329</v>
      </c>
      <c r="C226" s="88">
        <v>0</v>
      </c>
      <c r="D226" s="88">
        <v>785.81</v>
      </c>
      <c r="E226" s="104"/>
    </row>
    <row r="227" spans="1:5" ht="15" customHeight="1">
      <c r="A227" s="90">
        <v>3241</v>
      </c>
      <c r="B227" s="89" t="s">
        <v>1330</v>
      </c>
      <c r="C227" s="88">
        <v>0</v>
      </c>
      <c r="D227" s="88">
        <v>13999.11</v>
      </c>
      <c r="E227" s="104"/>
    </row>
    <row r="228" spans="1:5" ht="15" customHeight="1">
      <c r="A228" s="90">
        <v>3293</v>
      </c>
      <c r="B228" s="89" t="s">
        <v>1282</v>
      </c>
      <c r="C228" s="88">
        <v>0</v>
      </c>
      <c r="D228" s="88">
        <v>127746.4</v>
      </c>
      <c r="E228" s="104"/>
    </row>
    <row r="229" spans="1:5" ht="15" customHeight="1">
      <c r="A229" s="90">
        <v>3432</v>
      </c>
      <c r="B229" s="89" t="s">
        <v>1333</v>
      </c>
      <c r="C229" s="88">
        <v>0</v>
      </c>
      <c r="D229" s="88">
        <v>5.39</v>
      </c>
      <c r="E229" s="104"/>
    </row>
    <row r="230" spans="1:5" ht="15" customHeight="1">
      <c r="A230" s="90">
        <v>3811</v>
      </c>
      <c r="B230" s="89" t="s">
        <v>1336</v>
      </c>
      <c r="C230" s="88">
        <v>0</v>
      </c>
      <c r="D230" s="88">
        <v>50000</v>
      </c>
      <c r="E230" s="104"/>
    </row>
    <row r="231" spans="1:5" ht="15" customHeight="1">
      <c r="A231" s="84"/>
      <c r="B231" s="84" t="s">
        <v>1234</v>
      </c>
      <c r="C231" s="85">
        <v>36000</v>
      </c>
      <c r="D231" s="81">
        <v>21109.61</v>
      </c>
      <c r="E231" s="103">
        <f t="shared" si="3"/>
        <v>58.637805555555559</v>
      </c>
    </row>
    <row r="232" spans="1:5" ht="15" customHeight="1">
      <c r="A232" s="75"/>
      <c r="B232" s="75" t="s">
        <v>1489</v>
      </c>
      <c r="C232" s="80">
        <v>36000</v>
      </c>
      <c r="D232" s="76">
        <v>21109.61</v>
      </c>
      <c r="E232" s="102">
        <f t="shared" si="3"/>
        <v>58.637805555555559</v>
      </c>
    </row>
    <row r="233" spans="1:5" ht="15" customHeight="1">
      <c r="A233" s="90">
        <v>3111</v>
      </c>
      <c r="B233" s="89" t="s">
        <v>1473</v>
      </c>
      <c r="C233" s="88">
        <v>6500</v>
      </c>
      <c r="D233" s="88">
        <v>0</v>
      </c>
      <c r="E233" s="104">
        <f t="shared" si="3"/>
        <v>0</v>
      </c>
    </row>
    <row r="234" spans="1:5" ht="15" customHeight="1">
      <c r="A234" s="90">
        <v>3132</v>
      </c>
      <c r="B234" s="89" t="s">
        <v>1400</v>
      </c>
      <c r="C234" s="88">
        <v>1000</v>
      </c>
      <c r="D234" s="88">
        <v>0</v>
      </c>
      <c r="E234" s="104">
        <f t="shared" si="3"/>
        <v>0</v>
      </c>
    </row>
    <row r="235" spans="1:5" ht="15" customHeight="1">
      <c r="A235" s="90">
        <v>3237</v>
      </c>
      <c r="B235" s="89" t="s">
        <v>1278</v>
      </c>
      <c r="C235" s="88">
        <v>17500</v>
      </c>
      <c r="D235" s="88">
        <v>15683.73</v>
      </c>
      <c r="E235" s="104">
        <f t="shared" si="3"/>
        <v>89.621314285714277</v>
      </c>
    </row>
    <row r="236" spans="1:5" ht="15" customHeight="1">
      <c r="A236" s="90">
        <v>3239</v>
      </c>
      <c r="B236" s="89" t="s">
        <v>1280</v>
      </c>
      <c r="C236" s="88">
        <v>11000</v>
      </c>
      <c r="D236" s="88">
        <v>5425.88</v>
      </c>
      <c r="E236" s="104">
        <f t="shared" si="3"/>
        <v>49.326181818181816</v>
      </c>
    </row>
    <row r="237" spans="1:5" ht="15" customHeight="1">
      <c r="A237" s="90"/>
      <c r="B237" s="66" t="s">
        <v>1405</v>
      </c>
      <c r="C237" s="86">
        <v>35153123</v>
      </c>
      <c r="D237" s="67">
        <v>35307775.829999983</v>
      </c>
      <c r="E237" s="101"/>
    </row>
  </sheetData>
  <mergeCells count="2">
    <mergeCell ref="B1:F1"/>
    <mergeCell ref="A2:F2"/>
  </mergeCell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28"/>
  <sheetViews>
    <sheetView tabSelected="1" workbookViewId="0">
      <selection activeCell="AC18" sqref="AC18"/>
    </sheetView>
  </sheetViews>
  <sheetFormatPr defaultRowHeight="15"/>
  <cols>
    <col min="1" max="1" width="3.28515625" customWidth="1"/>
    <col min="2" max="2" width="6.140625" customWidth="1"/>
    <col min="3" max="3" width="3.28515625" customWidth="1"/>
    <col min="4" max="4" width="22" customWidth="1"/>
    <col min="5" max="5" width="12" customWidth="1"/>
    <col min="6" max="6" width="4" customWidth="1"/>
    <col min="7" max="7" width="9.140625" customWidth="1"/>
    <col min="8" max="8" width="10" customWidth="1"/>
    <col min="9" max="9" width="2.42578125" customWidth="1"/>
    <col min="10" max="10" width="8" customWidth="1"/>
    <col min="11" max="11" width="12.28515625" customWidth="1"/>
    <col min="12" max="12" width="0.140625" customWidth="1"/>
    <col min="13" max="13" width="7.7109375" customWidth="1"/>
    <col min="14" max="14" width="11.28515625" customWidth="1"/>
    <col min="15" max="15" width="3.85546875" customWidth="1"/>
    <col min="16" max="16" width="6" customWidth="1"/>
    <col min="17" max="17" width="1.7109375" customWidth="1"/>
    <col min="18" max="18" width="3" customWidth="1"/>
    <col min="19" max="19" width="0.28515625" customWidth="1"/>
    <col min="20" max="20" width="9.140625" customWidth="1"/>
    <col min="21" max="21" width="0.28515625" customWidth="1"/>
    <col min="22" max="22" width="3.28515625" customWidth="1"/>
    <col min="23" max="24" width="9.140625" hidden="1" customWidth="1"/>
    <col min="25" max="26" width="0" hidden="1" customWidth="1"/>
    <col min="28" max="28" width="11.7109375" bestFit="1" customWidth="1"/>
    <col min="257" max="257" width="3.28515625" customWidth="1"/>
    <col min="258" max="258" width="6.140625" customWidth="1"/>
    <col min="259" max="259" width="3.28515625" customWidth="1"/>
    <col min="260" max="260" width="22" customWidth="1"/>
    <col min="261" max="261" width="5.140625" customWidth="1"/>
    <col min="262" max="262" width="4" customWidth="1"/>
    <col min="263" max="263" width="9.140625" customWidth="1"/>
    <col min="264" max="264" width="10" customWidth="1"/>
    <col min="265" max="265" width="2.42578125" customWidth="1"/>
    <col min="266" max="266" width="8" customWidth="1"/>
    <col min="267" max="267" width="12.28515625" customWidth="1"/>
    <col min="268" max="268" width="0.140625" customWidth="1"/>
    <col min="269" max="269" width="7.7109375" customWidth="1"/>
    <col min="270" max="270" width="11.28515625" customWidth="1"/>
    <col min="271" max="271" width="3.85546875" customWidth="1"/>
    <col min="272" max="272" width="6" customWidth="1"/>
    <col min="273" max="273" width="2.42578125" customWidth="1"/>
    <col min="274" max="274" width="3" customWidth="1"/>
    <col min="275" max="275" width="0.28515625" customWidth="1"/>
    <col min="276" max="276" width="9.140625" customWidth="1"/>
    <col min="277" max="277" width="0.28515625" customWidth="1"/>
    <col min="278" max="278" width="3.28515625" customWidth="1"/>
    <col min="513" max="513" width="3.28515625" customWidth="1"/>
    <col min="514" max="514" width="6.140625" customWidth="1"/>
    <col min="515" max="515" width="3.28515625" customWidth="1"/>
    <col min="516" max="516" width="22" customWidth="1"/>
    <col min="517" max="517" width="5.140625" customWidth="1"/>
    <col min="518" max="518" width="4" customWidth="1"/>
    <col min="519" max="519" width="9.140625" customWidth="1"/>
    <col min="520" max="520" width="10" customWidth="1"/>
    <col min="521" max="521" width="2.42578125" customWidth="1"/>
    <col min="522" max="522" width="8" customWidth="1"/>
    <col min="523" max="523" width="12.28515625" customWidth="1"/>
    <col min="524" max="524" width="0.140625" customWidth="1"/>
    <col min="525" max="525" width="7.7109375" customWidth="1"/>
    <col min="526" max="526" width="11.28515625" customWidth="1"/>
    <col min="527" max="527" width="3.85546875" customWidth="1"/>
    <col min="528" max="528" width="6" customWidth="1"/>
    <col min="529" max="529" width="2.42578125" customWidth="1"/>
    <col min="530" max="530" width="3" customWidth="1"/>
    <col min="531" max="531" width="0.28515625" customWidth="1"/>
    <col min="532" max="532" width="9.140625" customWidth="1"/>
    <col min="533" max="533" width="0.28515625" customWidth="1"/>
    <col min="534" max="534" width="3.28515625" customWidth="1"/>
    <col min="769" max="769" width="3.28515625" customWidth="1"/>
    <col min="770" max="770" width="6.140625" customWidth="1"/>
    <col min="771" max="771" width="3.28515625" customWidth="1"/>
    <col min="772" max="772" width="22" customWidth="1"/>
    <col min="773" max="773" width="5.140625" customWidth="1"/>
    <col min="774" max="774" width="4" customWidth="1"/>
    <col min="775" max="775" width="9.140625" customWidth="1"/>
    <col min="776" max="776" width="10" customWidth="1"/>
    <col min="777" max="777" width="2.42578125" customWidth="1"/>
    <col min="778" max="778" width="8" customWidth="1"/>
    <col min="779" max="779" width="12.28515625" customWidth="1"/>
    <col min="780" max="780" width="0.140625" customWidth="1"/>
    <col min="781" max="781" width="7.7109375" customWidth="1"/>
    <col min="782" max="782" width="11.28515625" customWidth="1"/>
    <col min="783" max="783" width="3.85546875" customWidth="1"/>
    <col min="784" max="784" width="6" customWidth="1"/>
    <col min="785" max="785" width="2.42578125" customWidth="1"/>
    <col min="786" max="786" width="3" customWidth="1"/>
    <col min="787" max="787" width="0.28515625" customWidth="1"/>
    <col min="788" max="788" width="9.140625" customWidth="1"/>
    <col min="789" max="789" width="0.28515625" customWidth="1"/>
    <col min="790" max="790" width="3.28515625" customWidth="1"/>
    <col min="1025" max="1025" width="3.28515625" customWidth="1"/>
    <col min="1026" max="1026" width="6.140625" customWidth="1"/>
    <col min="1027" max="1027" width="3.28515625" customWidth="1"/>
    <col min="1028" max="1028" width="22" customWidth="1"/>
    <col min="1029" max="1029" width="5.140625" customWidth="1"/>
    <col min="1030" max="1030" width="4" customWidth="1"/>
    <col min="1031" max="1031" width="9.140625" customWidth="1"/>
    <col min="1032" max="1032" width="10" customWidth="1"/>
    <col min="1033" max="1033" width="2.42578125" customWidth="1"/>
    <col min="1034" max="1034" width="8" customWidth="1"/>
    <col min="1035" max="1035" width="12.28515625" customWidth="1"/>
    <col min="1036" max="1036" width="0.140625" customWidth="1"/>
    <col min="1037" max="1037" width="7.7109375" customWidth="1"/>
    <col min="1038" max="1038" width="11.28515625" customWidth="1"/>
    <col min="1039" max="1039" width="3.85546875" customWidth="1"/>
    <col min="1040" max="1040" width="6" customWidth="1"/>
    <col min="1041" max="1041" width="2.42578125" customWidth="1"/>
    <col min="1042" max="1042" width="3" customWidth="1"/>
    <col min="1043" max="1043" width="0.28515625" customWidth="1"/>
    <col min="1044" max="1044" width="9.140625" customWidth="1"/>
    <col min="1045" max="1045" width="0.28515625" customWidth="1"/>
    <col min="1046" max="1046" width="3.28515625" customWidth="1"/>
    <col min="1281" max="1281" width="3.28515625" customWidth="1"/>
    <col min="1282" max="1282" width="6.140625" customWidth="1"/>
    <col min="1283" max="1283" width="3.28515625" customWidth="1"/>
    <col min="1284" max="1284" width="22" customWidth="1"/>
    <col min="1285" max="1285" width="5.140625" customWidth="1"/>
    <col min="1286" max="1286" width="4" customWidth="1"/>
    <col min="1287" max="1287" width="9.140625" customWidth="1"/>
    <col min="1288" max="1288" width="10" customWidth="1"/>
    <col min="1289" max="1289" width="2.42578125" customWidth="1"/>
    <col min="1290" max="1290" width="8" customWidth="1"/>
    <col min="1291" max="1291" width="12.28515625" customWidth="1"/>
    <col min="1292" max="1292" width="0.140625" customWidth="1"/>
    <col min="1293" max="1293" width="7.7109375" customWidth="1"/>
    <col min="1294" max="1294" width="11.28515625" customWidth="1"/>
    <col min="1295" max="1295" width="3.85546875" customWidth="1"/>
    <col min="1296" max="1296" width="6" customWidth="1"/>
    <col min="1297" max="1297" width="2.42578125" customWidth="1"/>
    <col min="1298" max="1298" width="3" customWidth="1"/>
    <col min="1299" max="1299" width="0.28515625" customWidth="1"/>
    <col min="1300" max="1300" width="9.140625" customWidth="1"/>
    <col min="1301" max="1301" width="0.28515625" customWidth="1"/>
    <col min="1302" max="1302" width="3.28515625" customWidth="1"/>
    <col min="1537" max="1537" width="3.28515625" customWidth="1"/>
    <col min="1538" max="1538" width="6.140625" customWidth="1"/>
    <col min="1539" max="1539" width="3.28515625" customWidth="1"/>
    <col min="1540" max="1540" width="22" customWidth="1"/>
    <col min="1541" max="1541" width="5.140625" customWidth="1"/>
    <col min="1542" max="1542" width="4" customWidth="1"/>
    <col min="1543" max="1543" width="9.140625" customWidth="1"/>
    <col min="1544" max="1544" width="10" customWidth="1"/>
    <col min="1545" max="1545" width="2.42578125" customWidth="1"/>
    <col min="1546" max="1546" width="8" customWidth="1"/>
    <col min="1547" max="1547" width="12.28515625" customWidth="1"/>
    <col min="1548" max="1548" width="0.140625" customWidth="1"/>
    <col min="1549" max="1549" width="7.7109375" customWidth="1"/>
    <col min="1550" max="1550" width="11.28515625" customWidth="1"/>
    <col min="1551" max="1551" width="3.85546875" customWidth="1"/>
    <col min="1552" max="1552" width="6" customWidth="1"/>
    <col min="1553" max="1553" width="2.42578125" customWidth="1"/>
    <col min="1554" max="1554" width="3" customWidth="1"/>
    <col min="1555" max="1555" width="0.28515625" customWidth="1"/>
    <col min="1556" max="1556" width="9.140625" customWidth="1"/>
    <col min="1557" max="1557" width="0.28515625" customWidth="1"/>
    <col min="1558" max="1558" width="3.28515625" customWidth="1"/>
    <col min="1793" max="1793" width="3.28515625" customWidth="1"/>
    <col min="1794" max="1794" width="6.140625" customWidth="1"/>
    <col min="1795" max="1795" width="3.28515625" customWidth="1"/>
    <col min="1796" max="1796" width="22" customWidth="1"/>
    <col min="1797" max="1797" width="5.140625" customWidth="1"/>
    <col min="1798" max="1798" width="4" customWidth="1"/>
    <col min="1799" max="1799" width="9.140625" customWidth="1"/>
    <col min="1800" max="1800" width="10" customWidth="1"/>
    <col min="1801" max="1801" width="2.42578125" customWidth="1"/>
    <col min="1802" max="1802" width="8" customWidth="1"/>
    <col min="1803" max="1803" width="12.28515625" customWidth="1"/>
    <col min="1804" max="1804" width="0.140625" customWidth="1"/>
    <col min="1805" max="1805" width="7.7109375" customWidth="1"/>
    <col min="1806" max="1806" width="11.28515625" customWidth="1"/>
    <col min="1807" max="1807" width="3.85546875" customWidth="1"/>
    <col min="1808" max="1808" width="6" customWidth="1"/>
    <col min="1809" max="1809" width="2.42578125" customWidth="1"/>
    <col min="1810" max="1810" width="3" customWidth="1"/>
    <col min="1811" max="1811" width="0.28515625" customWidth="1"/>
    <col min="1812" max="1812" width="9.140625" customWidth="1"/>
    <col min="1813" max="1813" width="0.28515625" customWidth="1"/>
    <col min="1814" max="1814" width="3.28515625" customWidth="1"/>
    <col min="2049" max="2049" width="3.28515625" customWidth="1"/>
    <col min="2050" max="2050" width="6.140625" customWidth="1"/>
    <col min="2051" max="2051" width="3.28515625" customWidth="1"/>
    <col min="2052" max="2052" width="22" customWidth="1"/>
    <col min="2053" max="2053" width="5.140625" customWidth="1"/>
    <col min="2054" max="2054" width="4" customWidth="1"/>
    <col min="2055" max="2055" width="9.140625" customWidth="1"/>
    <col min="2056" max="2056" width="10" customWidth="1"/>
    <col min="2057" max="2057" width="2.42578125" customWidth="1"/>
    <col min="2058" max="2058" width="8" customWidth="1"/>
    <col min="2059" max="2059" width="12.28515625" customWidth="1"/>
    <col min="2060" max="2060" width="0.140625" customWidth="1"/>
    <col min="2061" max="2061" width="7.7109375" customWidth="1"/>
    <col min="2062" max="2062" width="11.28515625" customWidth="1"/>
    <col min="2063" max="2063" width="3.85546875" customWidth="1"/>
    <col min="2064" max="2064" width="6" customWidth="1"/>
    <col min="2065" max="2065" width="2.42578125" customWidth="1"/>
    <col min="2066" max="2066" width="3" customWidth="1"/>
    <col min="2067" max="2067" width="0.28515625" customWidth="1"/>
    <col min="2068" max="2068" width="9.140625" customWidth="1"/>
    <col min="2069" max="2069" width="0.28515625" customWidth="1"/>
    <col min="2070" max="2070" width="3.28515625" customWidth="1"/>
    <col min="2305" max="2305" width="3.28515625" customWidth="1"/>
    <col min="2306" max="2306" width="6.140625" customWidth="1"/>
    <col min="2307" max="2307" width="3.28515625" customWidth="1"/>
    <col min="2308" max="2308" width="22" customWidth="1"/>
    <col min="2309" max="2309" width="5.140625" customWidth="1"/>
    <col min="2310" max="2310" width="4" customWidth="1"/>
    <col min="2311" max="2311" width="9.140625" customWidth="1"/>
    <col min="2312" max="2312" width="10" customWidth="1"/>
    <col min="2313" max="2313" width="2.42578125" customWidth="1"/>
    <col min="2314" max="2314" width="8" customWidth="1"/>
    <col min="2315" max="2315" width="12.28515625" customWidth="1"/>
    <col min="2316" max="2316" width="0.140625" customWidth="1"/>
    <col min="2317" max="2317" width="7.7109375" customWidth="1"/>
    <col min="2318" max="2318" width="11.28515625" customWidth="1"/>
    <col min="2319" max="2319" width="3.85546875" customWidth="1"/>
    <col min="2320" max="2320" width="6" customWidth="1"/>
    <col min="2321" max="2321" width="2.42578125" customWidth="1"/>
    <col min="2322" max="2322" width="3" customWidth="1"/>
    <col min="2323" max="2323" width="0.28515625" customWidth="1"/>
    <col min="2324" max="2324" width="9.140625" customWidth="1"/>
    <col min="2325" max="2325" width="0.28515625" customWidth="1"/>
    <col min="2326" max="2326" width="3.28515625" customWidth="1"/>
    <col min="2561" max="2561" width="3.28515625" customWidth="1"/>
    <col min="2562" max="2562" width="6.140625" customWidth="1"/>
    <col min="2563" max="2563" width="3.28515625" customWidth="1"/>
    <col min="2564" max="2564" width="22" customWidth="1"/>
    <col min="2565" max="2565" width="5.140625" customWidth="1"/>
    <col min="2566" max="2566" width="4" customWidth="1"/>
    <col min="2567" max="2567" width="9.140625" customWidth="1"/>
    <col min="2568" max="2568" width="10" customWidth="1"/>
    <col min="2569" max="2569" width="2.42578125" customWidth="1"/>
    <col min="2570" max="2570" width="8" customWidth="1"/>
    <col min="2571" max="2571" width="12.28515625" customWidth="1"/>
    <col min="2572" max="2572" width="0.140625" customWidth="1"/>
    <col min="2573" max="2573" width="7.7109375" customWidth="1"/>
    <col min="2574" max="2574" width="11.28515625" customWidth="1"/>
    <col min="2575" max="2575" width="3.85546875" customWidth="1"/>
    <col min="2576" max="2576" width="6" customWidth="1"/>
    <col min="2577" max="2577" width="2.42578125" customWidth="1"/>
    <col min="2578" max="2578" width="3" customWidth="1"/>
    <col min="2579" max="2579" width="0.28515625" customWidth="1"/>
    <col min="2580" max="2580" width="9.140625" customWidth="1"/>
    <col min="2581" max="2581" width="0.28515625" customWidth="1"/>
    <col min="2582" max="2582" width="3.28515625" customWidth="1"/>
    <col min="2817" max="2817" width="3.28515625" customWidth="1"/>
    <col min="2818" max="2818" width="6.140625" customWidth="1"/>
    <col min="2819" max="2819" width="3.28515625" customWidth="1"/>
    <col min="2820" max="2820" width="22" customWidth="1"/>
    <col min="2821" max="2821" width="5.140625" customWidth="1"/>
    <col min="2822" max="2822" width="4" customWidth="1"/>
    <col min="2823" max="2823" width="9.140625" customWidth="1"/>
    <col min="2824" max="2824" width="10" customWidth="1"/>
    <col min="2825" max="2825" width="2.42578125" customWidth="1"/>
    <col min="2826" max="2826" width="8" customWidth="1"/>
    <col min="2827" max="2827" width="12.28515625" customWidth="1"/>
    <col min="2828" max="2828" width="0.140625" customWidth="1"/>
    <col min="2829" max="2829" width="7.7109375" customWidth="1"/>
    <col min="2830" max="2830" width="11.28515625" customWidth="1"/>
    <col min="2831" max="2831" width="3.85546875" customWidth="1"/>
    <col min="2832" max="2832" width="6" customWidth="1"/>
    <col min="2833" max="2833" width="2.42578125" customWidth="1"/>
    <col min="2834" max="2834" width="3" customWidth="1"/>
    <col min="2835" max="2835" width="0.28515625" customWidth="1"/>
    <col min="2836" max="2836" width="9.140625" customWidth="1"/>
    <col min="2837" max="2837" width="0.28515625" customWidth="1"/>
    <col min="2838" max="2838" width="3.28515625" customWidth="1"/>
    <col min="3073" max="3073" width="3.28515625" customWidth="1"/>
    <col min="3074" max="3074" width="6.140625" customWidth="1"/>
    <col min="3075" max="3075" width="3.28515625" customWidth="1"/>
    <col min="3076" max="3076" width="22" customWidth="1"/>
    <col min="3077" max="3077" width="5.140625" customWidth="1"/>
    <col min="3078" max="3078" width="4" customWidth="1"/>
    <col min="3079" max="3079" width="9.140625" customWidth="1"/>
    <col min="3080" max="3080" width="10" customWidth="1"/>
    <col min="3081" max="3081" width="2.42578125" customWidth="1"/>
    <col min="3082" max="3082" width="8" customWidth="1"/>
    <col min="3083" max="3083" width="12.28515625" customWidth="1"/>
    <col min="3084" max="3084" width="0.140625" customWidth="1"/>
    <col min="3085" max="3085" width="7.7109375" customWidth="1"/>
    <col min="3086" max="3086" width="11.28515625" customWidth="1"/>
    <col min="3087" max="3087" width="3.85546875" customWidth="1"/>
    <col min="3088" max="3088" width="6" customWidth="1"/>
    <col min="3089" max="3089" width="2.42578125" customWidth="1"/>
    <col min="3090" max="3090" width="3" customWidth="1"/>
    <col min="3091" max="3091" width="0.28515625" customWidth="1"/>
    <col min="3092" max="3092" width="9.140625" customWidth="1"/>
    <col min="3093" max="3093" width="0.28515625" customWidth="1"/>
    <col min="3094" max="3094" width="3.28515625" customWidth="1"/>
    <col min="3329" max="3329" width="3.28515625" customWidth="1"/>
    <col min="3330" max="3330" width="6.140625" customWidth="1"/>
    <col min="3331" max="3331" width="3.28515625" customWidth="1"/>
    <col min="3332" max="3332" width="22" customWidth="1"/>
    <col min="3333" max="3333" width="5.140625" customWidth="1"/>
    <col min="3334" max="3334" width="4" customWidth="1"/>
    <col min="3335" max="3335" width="9.140625" customWidth="1"/>
    <col min="3336" max="3336" width="10" customWidth="1"/>
    <col min="3337" max="3337" width="2.42578125" customWidth="1"/>
    <col min="3338" max="3338" width="8" customWidth="1"/>
    <col min="3339" max="3339" width="12.28515625" customWidth="1"/>
    <col min="3340" max="3340" width="0.140625" customWidth="1"/>
    <col min="3341" max="3341" width="7.7109375" customWidth="1"/>
    <col min="3342" max="3342" width="11.28515625" customWidth="1"/>
    <col min="3343" max="3343" width="3.85546875" customWidth="1"/>
    <col min="3344" max="3344" width="6" customWidth="1"/>
    <col min="3345" max="3345" width="2.42578125" customWidth="1"/>
    <col min="3346" max="3346" width="3" customWidth="1"/>
    <col min="3347" max="3347" width="0.28515625" customWidth="1"/>
    <col min="3348" max="3348" width="9.140625" customWidth="1"/>
    <col min="3349" max="3349" width="0.28515625" customWidth="1"/>
    <col min="3350" max="3350" width="3.28515625" customWidth="1"/>
    <col min="3585" max="3585" width="3.28515625" customWidth="1"/>
    <col min="3586" max="3586" width="6.140625" customWidth="1"/>
    <col min="3587" max="3587" width="3.28515625" customWidth="1"/>
    <col min="3588" max="3588" width="22" customWidth="1"/>
    <col min="3589" max="3589" width="5.140625" customWidth="1"/>
    <col min="3590" max="3590" width="4" customWidth="1"/>
    <col min="3591" max="3591" width="9.140625" customWidth="1"/>
    <col min="3592" max="3592" width="10" customWidth="1"/>
    <col min="3593" max="3593" width="2.42578125" customWidth="1"/>
    <col min="3594" max="3594" width="8" customWidth="1"/>
    <col min="3595" max="3595" width="12.28515625" customWidth="1"/>
    <col min="3596" max="3596" width="0.140625" customWidth="1"/>
    <col min="3597" max="3597" width="7.7109375" customWidth="1"/>
    <col min="3598" max="3598" width="11.28515625" customWidth="1"/>
    <col min="3599" max="3599" width="3.85546875" customWidth="1"/>
    <col min="3600" max="3600" width="6" customWidth="1"/>
    <col min="3601" max="3601" width="2.42578125" customWidth="1"/>
    <col min="3602" max="3602" width="3" customWidth="1"/>
    <col min="3603" max="3603" width="0.28515625" customWidth="1"/>
    <col min="3604" max="3604" width="9.140625" customWidth="1"/>
    <col min="3605" max="3605" width="0.28515625" customWidth="1"/>
    <col min="3606" max="3606" width="3.28515625" customWidth="1"/>
    <col min="3841" max="3841" width="3.28515625" customWidth="1"/>
    <col min="3842" max="3842" width="6.140625" customWidth="1"/>
    <col min="3843" max="3843" width="3.28515625" customWidth="1"/>
    <col min="3844" max="3844" width="22" customWidth="1"/>
    <col min="3845" max="3845" width="5.140625" customWidth="1"/>
    <col min="3846" max="3846" width="4" customWidth="1"/>
    <col min="3847" max="3847" width="9.140625" customWidth="1"/>
    <col min="3848" max="3848" width="10" customWidth="1"/>
    <col min="3849" max="3849" width="2.42578125" customWidth="1"/>
    <col min="3850" max="3850" width="8" customWidth="1"/>
    <col min="3851" max="3851" width="12.28515625" customWidth="1"/>
    <col min="3852" max="3852" width="0.140625" customWidth="1"/>
    <col min="3853" max="3853" width="7.7109375" customWidth="1"/>
    <col min="3854" max="3854" width="11.28515625" customWidth="1"/>
    <col min="3855" max="3855" width="3.85546875" customWidth="1"/>
    <col min="3856" max="3856" width="6" customWidth="1"/>
    <col min="3857" max="3857" width="2.42578125" customWidth="1"/>
    <col min="3858" max="3858" width="3" customWidth="1"/>
    <col min="3859" max="3859" width="0.28515625" customWidth="1"/>
    <col min="3860" max="3860" width="9.140625" customWidth="1"/>
    <col min="3861" max="3861" width="0.28515625" customWidth="1"/>
    <col min="3862" max="3862" width="3.28515625" customWidth="1"/>
    <col min="4097" max="4097" width="3.28515625" customWidth="1"/>
    <col min="4098" max="4098" width="6.140625" customWidth="1"/>
    <col min="4099" max="4099" width="3.28515625" customWidth="1"/>
    <col min="4100" max="4100" width="22" customWidth="1"/>
    <col min="4101" max="4101" width="5.140625" customWidth="1"/>
    <col min="4102" max="4102" width="4" customWidth="1"/>
    <col min="4103" max="4103" width="9.140625" customWidth="1"/>
    <col min="4104" max="4104" width="10" customWidth="1"/>
    <col min="4105" max="4105" width="2.42578125" customWidth="1"/>
    <col min="4106" max="4106" width="8" customWidth="1"/>
    <col min="4107" max="4107" width="12.28515625" customWidth="1"/>
    <col min="4108" max="4108" width="0.140625" customWidth="1"/>
    <col min="4109" max="4109" width="7.7109375" customWidth="1"/>
    <col min="4110" max="4110" width="11.28515625" customWidth="1"/>
    <col min="4111" max="4111" width="3.85546875" customWidth="1"/>
    <col min="4112" max="4112" width="6" customWidth="1"/>
    <col min="4113" max="4113" width="2.42578125" customWidth="1"/>
    <col min="4114" max="4114" width="3" customWidth="1"/>
    <col min="4115" max="4115" width="0.28515625" customWidth="1"/>
    <col min="4116" max="4116" width="9.140625" customWidth="1"/>
    <col min="4117" max="4117" width="0.28515625" customWidth="1"/>
    <col min="4118" max="4118" width="3.28515625" customWidth="1"/>
    <col min="4353" max="4353" width="3.28515625" customWidth="1"/>
    <col min="4354" max="4354" width="6.140625" customWidth="1"/>
    <col min="4355" max="4355" width="3.28515625" customWidth="1"/>
    <col min="4356" max="4356" width="22" customWidth="1"/>
    <col min="4357" max="4357" width="5.140625" customWidth="1"/>
    <col min="4358" max="4358" width="4" customWidth="1"/>
    <col min="4359" max="4359" width="9.140625" customWidth="1"/>
    <col min="4360" max="4360" width="10" customWidth="1"/>
    <col min="4361" max="4361" width="2.42578125" customWidth="1"/>
    <col min="4362" max="4362" width="8" customWidth="1"/>
    <col min="4363" max="4363" width="12.28515625" customWidth="1"/>
    <col min="4364" max="4364" width="0.140625" customWidth="1"/>
    <col min="4365" max="4365" width="7.7109375" customWidth="1"/>
    <col min="4366" max="4366" width="11.28515625" customWidth="1"/>
    <col min="4367" max="4367" width="3.85546875" customWidth="1"/>
    <col min="4368" max="4368" width="6" customWidth="1"/>
    <col min="4369" max="4369" width="2.42578125" customWidth="1"/>
    <col min="4370" max="4370" width="3" customWidth="1"/>
    <col min="4371" max="4371" width="0.28515625" customWidth="1"/>
    <col min="4372" max="4372" width="9.140625" customWidth="1"/>
    <col min="4373" max="4373" width="0.28515625" customWidth="1"/>
    <col min="4374" max="4374" width="3.28515625" customWidth="1"/>
    <col min="4609" max="4609" width="3.28515625" customWidth="1"/>
    <col min="4610" max="4610" width="6.140625" customWidth="1"/>
    <col min="4611" max="4611" width="3.28515625" customWidth="1"/>
    <col min="4612" max="4612" width="22" customWidth="1"/>
    <col min="4613" max="4613" width="5.140625" customWidth="1"/>
    <col min="4614" max="4614" width="4" customWidth="1"/>
    <col min="4615" max="4615" width="9.140625" customWidth="1"/>
    <col min="4616" max="4616" width="10" customWidth="1"/>
    <col min="4617" max="4617" width="2.42578125" customWidth="1"/>
    <col min="4618" max="4618" width="8" customWidth="1"/>
    <col min="4619" max="4619" width="12.28515625" customWidth="1"/>
    <col min="4620" max="4620" width="0.140625" customWidth="1"/>
    <col min="4621" max="4621" width="7.7109375" customWidth="1"/>
    <col min="4622" max="4622" width="11.28515625" customWidth="1"/>
    <col min="4623" max="4623" width="3.85546875" customWidth="1"/>
    <col min="4624" max="4624" width="6" customWidth="1"/>
    <col min="4625" max="4625" width="2.42578125" customWidth="1"/>
    <col min="4626" max="4626" width="3" customWidth="1"/>
    <col min="4627" max="4627" width="0.28515625" customWidth="1"/>
    <col min="4628" max="4628" width="9.140625" customWidth="1"/>
    <col min="4629" max="4629" width="0.28515625" customWidth="1"/>
    <col min="4630" max="4630" width="3.28515625" customWidth="1"/>
    <col min="4865" max="4865" width="3.28515625" customWidth="1"/>
    <col min="4866" max="4866" width="6.140625" customWidth="1"/>
    <col min="4867" max="4867" width="3.28515625" customWidth="1"/>
    <col min="4868" max="4868" width="22" customWidth="1"/>
    <col min="4869" max="4869" width="5.140625" customWidth="1"/>
    <col min="4870" max="4870" width="4" customWidth="1"/>
    <col min="4871" max="4871" width="9.140625" customWidth="1"/>
    <col min="4872" max="4872" width="10" customWidth="1"/>
    <col min="4873" max="4873" width="2.42578125" customWidth="1"/>
    <col min="4874" max="4874" width="8" customWidth="1"/>
    <col min="4875" max="4875" width="12.28515625" customWidth="1"/>
    <col min="4876" max="4876" width="0.140625" customWidth="1"/>
    <col min="4877" max="4877" width="7.7109375" customWidth="1"/>
    <col min="4878" max="4878" width="11.28515625" customWidth="1"/>
    <col min="4879" max="4879" width="3.85546875" customWidth="1"/>
    <col min="4880" max="4880" width="6" customWidth="1"/>
    <col min="4881" max="4881" width="2.42578125" customWidth="1"/>
    <col min="4882" max="4882" width="3" customWidth="1"/>
    <col min="4883" max="4883" width="0.28515625" customWidth="1"/>
    <col min="4884" max="4884" width="9.140625" customWidth="1"/>
    <col min="4885" max="4885" width="0.28515625" customWidth="1"/>
    <col min="4886" max="4886" width="3.28515625" customWidth="1"/>
    <col min="5121" max="5121" width="3.28515625" customWidth="1"/>
    <col min="5122" max="5122" width="6.140625" customWidth="1"/>
    <col min="5123" max="5123" width="3.28515625" customWidth="1"/>
    <col min="5124" max="5124" width="22" customWidth="1"/>
    <col min="5125" max="5125" width="5.140625" customWidth="1"/>
    <col min="5126" max="5126" width="4" customWidth="1"/>
    <col min="5127" max="5127" width="9.140625" customWidth="1"/>
    <col min="5128" max="5128" width="10" customWidth="1"/>
    <col min="5129" max="5129" width="2.42578125" customWidth="1"/>
    <col min="5130" max="5130" width="8" customWidth="1"/>
    <col min="5131" max="5131" width="12.28515625" customWidth="1"/>
    <col min="5132" max="5132" width="0.140625" customWidth="1"/>
    <col min="5133" max="5133" width="7.7109375" customWidth="1"/>
    <col min="5134" max="5134" width="11.28515625" customWidth="1"/>
    <col min="5135" max="5135" width="3.85546875" customWidth="1"/>
    <col min="5136" max="5136" width="6" customWidth="1"/>
    <col min="5137" max="5137" width="2.42578125" customWidth="1"/>
    <col min="5138" max="5138" width="3" customWidth="1"/>
    <col min="5139" max="5139" width="0.28515625" customWidth="1"/>
    <col min="5140" max="5140" width="9.140625" customWidth="1"/>
    <col min="5141" max="5141" width="0.28515625" customWidth="1"/>
    <col min="5142" max="5142" width="3.28515625" customWidth="1"/>
    <col min="5377" max="5377" width="3.28515625" customWidth="1"/>
    <col min="5378" max="5378" width="6.140625" customWidth="1"/>
    <col min="5379" max="5379" width="3.28515625" customWidth="1"/>
    <col min="5380" max="5380" width="22" customWidth="1"/>
    <col min="5381" max="5381" width="5.140625" customWidth="1"/>
    <col min="5382" max="5382" width="4" customWidth="1"/>
    <col min="5383" max="5383" width="9.140625" customWidth="1"/>
    <col min="5384" max="5384" width="10" customWidth="1"/>
    <col min="5385" max="5385" width="2.42578125" customWidth="1"/>
    <col min="5386" max="5386" width="8" customWidth="1"/>
    <col min="5387" max="5387" width="12.28515625" customWidth="1"/>
    <col min="5388" max="5388" width="0.140625" customWidth="1"/>
    <col min="5389" max="5389" width="7.7109375" customWidth="1"/>
    <col min="5390" max="5390" width="11.28515625" customWidth="1"/>
    <col min="5391" max="5391" width="3.85546875" customWidth="1"/>
    <col min="5392" max="5392" width="6" customWidth="1"/>
    <col min="5393" max="5393" width="2.42578125" customWidth="1"/>
    <col min="5394" max="5394" width="3" customWidth="1"/>
    <col min="5395" max="5395" width="0.28515625" customWidth="1"/>
    <col min="5396" max="5396" width="9.140625" customWidth="1"/>
    <col min="5397" max="5397" width="0.28515625" customWidth="1"/>
    <col min="5398" max="5398" width="3.28515625" customWidth="1"/>
    <col min="5633" max="5633" width="3.28515625" customWidth="1"/>
    <col min="5634" max="5634" width="6.140625" customWidth="1"/>
    <col min="5635" max="5635" width="3.28515625" customWidth="1"/>
    <col min="5636" max="5636" width="22" customWidth="1"/>
    <col min="5637" max="5637" width="5.140625" customWidth="1"/>
    <col min="5638" max="5638" width="4" customWidth="1"/>
    <col min="5639" max="5639" width="9.140625" customWidth="1"/>
    <col min="5640" max="5640" width="10" customWidth="1"/>
    <col min="5641" max="5641" width="2.42578125" customWidth="1"/>
    <col min="5642" max="5642" width="8" customWidth="1"/>
    <col min="5643" max="5643" width="12.28515625" customWidth="1"/>
    <col min="5644" max="5644" width="0.140625" customWidth="1"/>
    <col min="5645" max="5645" width="7.7109375" customWidth="1"/>
    <col min="5646" max="5646" width="11.28515625" customWidth="1"/>
    <col min="5647" max="5647" width="3.85546875" customWidth="1"/>
    <col min="5648" max="5648" width="6" customWidth="1"/>
    <col min="5649" max="5649" width="2.42578125" customWidth="1"/>
    <col min="5650" max="5650" width="3" customWidth="1"/>
    <col min="5651" max="5651" width="0.28515625" customWidth="1"/>
    <col min="5652" max="5652" width="9.140625" customWidth="1"/>
    <col min="5653" max="5653" width="0.28515625" customWidth="1"/>
    <col min="5654" max="5654" width="3.28515625" customWidth="1"/>
    <col min="5889" max="5889" width="3.28515625" customWidth="1"/>
    <col min="5890" max="5890" width="6.140625" customWidth="1"/>
    <col min="5891" max="5891" width="3.28515625" customWidth="1"/>
    <col min="5892" max="5892" width="22" customWidth="1"/>
    <col min="5893" max="5893" width="5.140625" customWidth="1"/>
    <col min="5894" max="5894" width="4" customWidth="1"/>
    <col min="5895" max="5895" width="9.140625" customWidth="1"/>
    <col min="5896" max="5896" width="10" customWidth="1"/>
    <col min="5897" max="5897" width="2.42578125" customWidth="1"/>
    <col min="5898" max="5898" width="8" customWidth="1"/>
    <col min="5899" max="5899" width="12.28515625" customWidth="1"/>
    <col min="5900" max="5900" width="0.140625" customWidth="1"/>
    <col min="5901" max="5901" width="7.7109375" customWidth="1"/>
    <col min="5902" max="5902" width="11.28515625" customWidth="1"/>
    <col min="5903" max="5903" width="3.85546875" customWidth="1"/>
    <col min="5904" max="5904" width="6" customWidth="1"/>
    <col min="5905" max="5905" width="2.42578125" customWidth="1"/>
    <col min="5906" max="5906" width="3" customWidth="1"/>
    <col min="5907" max="5907" width="0.28515625" customWidth="1"/>
    <col min="5908" max="5908" width="9.140625" customWidth="1"/>
    <col min="5909" max="5909" width="0.28515625" customWidth="1"/>
    <col min="5910" max="5910" width="3.28515625" customWidth="1"/>
    <col min="6145" max="6145" width="3.28515625" customWidth="1"/>
    <col min="6146" max="6146" width="6.140625" customWidth="1"/>
    <col min="6147" max="6147" width="3.28515625" customWidth="1"/>
    <col min="6148" max="6148" width="22" customWidth="1"/>
    <col min="6149" max="6149" width="5.140625" customWidth="1"/>
    <col min="6150" max="6150" width="4" customWidth="1"/>
    <col min="6151" max="6151" width="9.140625" customWidth="1"/>
    <col min="6152" max="6152" width="10" customWidth="1"/>
    <col min="6153" max="6153" width="2.42578125" customWidth="1"/>
    <col min="6154" max="6154" width="8" customWidth="1"/>
    <col min="6155" max="6155" width="12.28515625" customWidth="1"/>
    <col min="6156" max="6156" width="0.140625" customWidth="1"/>
    <col min="6157" max="6157" width="7.7109375" customWidth="1"/>
    <col min="6158" max="6158" width="11.28515625" customWidth="1"/>
    <col min="6159" max="6159" width="3.85546875" customWidth="1"/>
    <col min="6160" max="6160" width="6" customWidth="1"/>
    <col min="6161" max="6161" width="2.42578125" customWidth="1"/>
    <col min="6162" max="6162" width="3" customWidth="1"/>
    <col min="6163" max="6163" width="0.28515625" customWidth="1"/>
    <col min="6164" max="6164" width="9.140625" customWidth="1"/>
    <col min="6165" max="6165" width="0.28515625" customWidth="1"/>
    <col min="6166" max="6166" width="3.28515625" customWidth="1"/>
    <col min="6401" max="6401" width="3.28515625" customWidth="1"/>
    <col min="6402" max="6402" width="6.140625" customWidth="1"/>
    <col min="6403" max="6403" width="3.28515625" customWidth="1"/>
    <col min="6404" max="6404" width="22" customWidth="1"/>
    <col min="6405" max="6405" width="5.140625" customWidth="1"/>
    <col min="6406" max="6406" width="4" customWidth="1"/>
    <col min="6407" max="6407" width="9.140625" customWidth="1"/>
    <col min="6408" max="6408" width="10" customWidth="1"/>
    <col min="6409" max="6409" width="2.42578125" customWidth="1"/>
    <col min="6410" max="6410" width="8" customWidth="1"/>
    <col min="6411" max="6411" width="12.28515625" customWidth="1"/>
    <col min="6412" max="6412" width="0.140625" customWidth="1"/>
    <col min="6413" max="6413" width="7.7109375" customWidth="1"/>
    <col min="6414" max="6414" width="11.28515625" customWidth="1"/>
    <col min="6415" max="6415" width="3.85546875" customWidth="1"/>
    <col min="6416" max="6416" width="6" customWidth="1"/>
    <col min="6417" max="6417" width="2.42578125" customWidth="1"/>
    <col min="6418" max="6418" width="3" customWidth="1"/>
    <col min="6419" max="6419" width="0.28515625" customWidth="1"/>
    <col min="6420" max="6420" width="9.140625" customWidth="1"/>
    <col min="6421" max="6421" width="0.28515625" customWidth="1"/>
    <col min="6422" max="6422" width="3.28515625" customWidth="1"/>
    <col min="6657" max="6657" width="3.28515625" customWidth="1"/>
    <col min="6658" max="6658" width="6.140625" customWidth="1"/>
    <col min="6659" max="6659" width="3.28515625" customWidth="1"/>
    <col min="6660" max="6660" width="22" customWidth="1"/>
    <col min="6661" max="6661" width="5.140625" customWidth="1"/>
    <col min="6662" max="6662" width="4" customWidth="1"/>
    <col min="6663" max="6663" width="9.140625" customWidth="1"/>
    <col min="6664" max="6664" width="10" customWidth="1"/>
    <col min="6665" max="6665" width="2.42578125" customWidth="1"/>
    <col min="6666" max="6666" width="8" customWidth="1"/>
    <col min="6667" max="6667" width="12.28515625" customWidth="1"/>
    <col min="6668" max="6668" width="0.140625" customWidth="1"/>
    <col min="6669" max="6669" width="7.7109375" customWidth="1"/>
    <col min="6670" max="6670" width="11.28515625" customWidth="1"/>
    <col min="6671" max="6671" width="3.85546875" customWidth="1"/>
    <col min="6672" max="6672" width="6" customWidth="1"/>
    <col min="6673" max="6673" width="2.42578125" customWidth="1"/>
    <col min="6674" max="6674" width="3" customWidth="1"/>
    <col min="6675" max="6675" width="0.28515625" customWidth="1"/>
    <col min="6676" max="6676" width="9.140625" customWidth="1"/>
    <col min="6677" max="6677" width="0.28515625" customWidth="1"/>
    <col min="6678" max="6678" width="3.28515625" customWidth="1"/>
    <col min="6913" max="6913" width="3.28515625" customWidth="1"/>
    <col min="6914" max="6914" width="6.140625" customWidth="1"/>
    <col min="6915" max="6915" width="3.28515625" customWidth="1"/>
    <col min="6916" max="6916" width="22" customWidth="1"/>
    <col min="6917" max="6917" width="5.140625" customWidth="1"/>
    <col min="6918" max="6918" width="4" customWidth="1"/>
    <col min="6919" max="6919" width="9.140625" customWidth="1"/>
    <col min="6920" max="6920" width="10" customWidth="1"/>
    <col min="6921" max="6921" width="2.42578125" customWidth="1"/>
    <col min="6922" max="6922" width="8" customWidth="1"/>
    <col min="6923" max="6923" width="12.28515625" customWidth="1"/>
    <col min="6924" max="6924" width="0.140625" customWidth="1"/>
    <col min="6925" max="6925" width="7.7109375" customWidth="1"/>
    <col min="6926" max="6926" width="11.28515625" customWidth="1"/>
    <col min="6927" max="6927" width="3.85546875" customWidth="1"/>
    <col min="6928" max="6928" width="6" customWidth="1"/>
    <col min="6929" max="6929" width="2.42578125" customWidth="1"/>
    <col min="6930" max="6930" width="3" customWidth="1"/>
    <col min="6931" max="6931" width="0.28515625" customWidth="1"/>
    <col min="6932" max="6932" width="9.140625" customWidth="1"/>
    <col min="6933" max="6933" width="0.28515625" customWidth="1"/>
    <col min="6934" max="6934" width="3.28515625" customWidth="1"/>
    <col min="7169" max="7169" width="3.28515625" customWidth="1"/>
    <col min="7170" max="7170" width="6.140625" customWidth="1"/>
    <col min="7171" max="7171" width="3.28515625" customWidth="1"/>
    <col min="7172" max="7172" width="22" customWidth="1"/>
    <col min="7173" max="7173" width="5.140625" customWidth="1"/>
    <col min="7174" max="7174" width="4" customWidth="1"/>
    <col min="7175" max="7175" width="9.140625" customWidth="1"/>
    <col min="7176" max="7176" width="10" customWidth="1"/>
    <col min="7177" max="7177" width="2.42578125" customWidth="1"/>
    <col min="7178" max="7178" width="8" customWidth="1"/>
    <col min="7179" max="7179" width="12.28515625" customWidth="1"/>
    <col min="7180" max="7180" width="0.140625" customWidth="1"/>
    <col min="7181" max="7181" width="7.7109375" customWidth="1"/>
    <col min="7182" max="7182" width="11.28515625" customWidth="1"/>
    <col min="7183" max="7183" width="3.85546875" customWidth="1"/>
    <col min="7184" max="7184" width="6" customWidth="1"/>
    <col min="7185" max="7185" width="2.42578125" customWidth="1"/>
    <col min="7186" max="7186" width="3" customWidth="1"/>
    <col min="7187" max="7187" width="0.28515625" customWidth="1"/>
    <col min="7188" max="7188" width="9.140625" customWidth="1"/>
    <col min="7189" max="7189" width="0.28515625" customWidth="1"/>
    <col min="7190" max="7190" width="3.28515625" customWidth="1"/>
    <col min="7425" max="7425" width="3.28515625" customWidth="1"/>
    <col min="7426" max="7426" width="6.140625" customWidth="1"/>
    <col min="7427" max="7427" width="3.28515625" customWidth="1"/>
    <col min="7428" max="7428" width="22" customWidth="1"/>
    <col min="7429" max="7429" width="5.140625" customWidth="1"/>
    <col min="7430" max="7430" width="4" customWidth="1"/>
    <col min="7431" max="7431" width="9.140625" customWidth="1"/>
    <col min="7432" max="7432" width="10" customWidth="1"/>
    <col min="7433" max="7433" width="2.42578125" customWidth="1"/>
    <col min="7434" max="7434" width="8" customWidth="1"/>
    <col min="7435" max="7435" width="12.28515625" customWidth="1"/>
    <col min="7436" max="7436" width="0.140625" customWidth="1"/>
    <col min="7437" max="7437" width="7.7109375" customWidth="1"/>
    <col min="7438" max="7438" width="11.28515625" customWidth="1"/>
    <col min="7439" max="7439" width="3.85546875" customWidth="1"/>
    <col min="7440" max="7440" width="6" customWidth="1"/>
    <col min="7441" max="7441" width="2.42578125" customWidth="1"/>
    <col min="7442" max="7442" width="3" customWidth="1"/>
    <col min="7443" max="7443" width="0.28515625" customWidth="1"/>
    <col min="7444" max="7444" width="9.140625" customWidth="1"/>
    <col min="7445" max="7445" width="0.28515625" customWidth="1"/>
    <col min="7446" max="7446" width="3.28515625" customWidth="1"/>
    <col min="7681" max="7681" width="3.28515625" customWidth="1"/>
    <col min="7682" max="7682" width="6.140625" customWidth="1"/>
    <col min="7683" max="7683" width="3.28515625" customWidth="1"/>
    <col min="7684" max="7684" width="22" customWidth="1"/>
    <col min="7685" max="7685" width="5.140625" customWidth="1"/>
    <col min="7686" max="7686" width="4" customWidth="1"/>
    <col min="7687" max="7687" width="9.140625" customWidth="1"/>
    <col min="7688" max="7688" width="10" customWidth="1"/>
    <col min="7689" max="7689" width="2.42578125" customWidth="1"/>
    <col min="7690" max="7690" width="8" customWidth="1"/>
    <col min="7691" max="7691" width="12.28515625" customWidth="1"/>
    <col min="7692" max="7692" width="0.140625" customWidth="1"/>
    <col min="7693" max="7693" width="7.7109375" customWidth="1"/>
    <col min="7694" max="7694" width="11.28515625" customWidth="1"/>
    <col min="7695" max="7695" width="3.85546875" customWidth="1"/>
    <col min="7696" max="7696" width="6" customWidth="1"/>
    <col min="7697" max="7697" width="2.42578125" customWidth="1"/>
    <col min="7698" max="7698" width="3" customWidth="1"/>
    <col min="7699" max="7699" width="0.28515625" customWidth="1"/>
    <col min="7700" max="7700" width="9.140625" customWidth="1"/>
    <col min="7701" max="7701" width="0.28515625" customWidth="1"/>
    <col min="7702" max="7702" width="3.28515625" customWidth="1"/>
    <col min="7937" max="7937" width="3.28515625" customWidth="1"/>
    <col min="7938" max="7938" width="6.140625" customWidth="1"/>
    <col min="7939" max="7939" width="3.28515625" customWidth="1"/>
    <col min="7940" max="7940" width="22" customWidth="1"/>
    <col min="7941" max="7941" width="5.140625" customWidth="1"/>
    <col min="7942" max="7942" width="4" customWidth="1"/>
    <col min="7943" max="7943" width="9.140625" customWidth="1"/>
    <col min="7944" max="7944" width="10" customWidth="1"/>
    <col min="7945" max="7945" width="2.42578125" customWidth="1"/>
    <col min="7946" max="7946" width="8" customWidth="1"/>
    <col min="7947" max="7947" width="12.28515625" customWidth="1"/>
    <col min="7948" max="7948" width="0.140625" customWidth="1"/>
    <col min="7949" max="7949" width="7.7109375" customWidth="1"/>
    <col min="7950" max="7950" width="11.28515625" customWidth="1"/>
    <col min="7951" max="7951" width="3.85546875" customWidth="1"/>
    <col min="7952" max="7952" width="6" customWidth="1"/>
    <col min="7953" max="7953" width="2.42578125" customWidth="1"/>
    <col min="7954" max="7954" width="3" customWidth="1"/>
    <col min="7955" max="7955" width="0.28515625" customWidth="1"/>
    <col min="7956" max="7956" width="9.140625" customWidth="1"/>
    <col min="7957" max="7957" width="0.28515625" customWidth="1"/>
    <col min="7958" max="7958" width="3.28515625" customWidth="1"/>
    <col min="8193" max="8193" width="3.28515625" customWidth="1"/>
    <col min="8194" max="8194" width="6.140625" customWidth="1"/>
    <col min="8195" max="8195" width="3.28515625" customWidth="1"/>
    <col min="8196" max="8196" width="22" customWidth="1"/>
    <col min="8197" max="8197" width="5.140625" customWidth="1"/>
    <col min="8198" max="8198" width="4" customWidth="1"/>
    <col min="8199" max="8199" width="9.140625" customWidth="1"/>
    <col min="8200" max="8200" width="10" customWidth="1"/>
    <col min="8201" max="8201" width="2.42578125" customWidth="1"/>
    <col min="8202" max="8202" width="8" customWidth="1"/>
    <col min="8203" max="8203" width="12.28515625" customWidth="1"/>
    <col min="8204" max="8204" width="0.140625" customWidth="1"/>
    <col min="8205" max="8205" width="7.7109375" customWidth="1"/>
    <col min="8206" max="8206" width="11.28515625" customWidth="1"/>
    <col min="8207" max="8207" width="3.85546875" customWidth="1"/>
    <col min="8208" max="8208" width="6" customWidth="1"/>
    <col min="8209" max="8209" width="2.42578125" customWidth="1"/>
    <col min="8210" max="8210" width="3" customWidth="1"/>
    <col min="8211" max="8211" width="0.28515625" customWidth="1"/>
    <col min="8212" max="8212" width="9.140625" customWidth="1"/>
    <col min="8213" max="8213" width="0.28515625" customWidth="1"/>
    <col min="8214" max="8214" width="3.28515625" customWidth="1"/>
    <col min="8449" max="8449" width="3.28515625" customWidth="1"/>
    <col min="8450" max="8450" width="6.140625" customWidth="1"/>
    <col min="8451" max="8451" width="3.28515625" customWidth="1"/>
    <col min="8452" max="8452" width="22" customWidth="1"/>
    <col min="8453" max="8453" width="5.140625" customWidth="1"/>
    <col min="8454" max="8454" width="4" customWidth="1"/>
    <col min="8455" max="8455" width="9.140625" customWidth="1"/>
    <col min="8456" max="8456" width="10" customWidth="1"/>
    <col min="8457" max="8457" width="2.42578125" customWidth="1"/>
    <col min="8458" max="8458" width="8" customWidth="1"/>
    <col min="8459" max="8459" width="12.28515625" customWidth="1"/>
    <col min="8460" max="8460" width="0.140625" customWidth="1"/>
    <col min="8461" max="8461" width="7.7109375" customWidth="1"/>
    <col min="8462" max="8462" width="11.28515625" customWidth="1"/>
    <col min="8463" max="8463" width="3.85546875" customWidth="1"/>
    <col min="8464" max="8464" width="6" customWidth="1"/>
    <col min="8465" max="8465" width="2.42578125" customWidth="1"/>
    <col min="8466" max="8466" width="3" customWidth="1"/>
    <col min="8467" max="8467" width="0.28515625" customWidth="1"/>
    <col min="8468" max="8468" width="9.140625" customWidth="1"/>
    <col min="8469" max="8469" width="0.28515625" customWidth="1"/>
    <col min="8470" max="8470" width="3.28515625" customWidth="1"/>
    <col min="8705" max="8705" width="3.28515625" customWidth="1"/>
    <col min="8706" max="8706" width="6.140625" customWidth="1"/>
    <col min="8707" max="8707" width="3.28515625" customWidth="1"/>
    <col min="8708" max="8708" width="22" customWidth="1"/>
    <col min="8709" max="8709" width="5.140625" customWidth="1"/>
    <col min="8710" max="8710" width="4" customWidth="1"/>
    <col min="8711" max="8711" width="9.140625" customWidth="1"/>
    <col min="8712" max="8712" width="10" customWidth="1"/>
    <col min="8713" max="8713" width="2.42578125" customWidth="1"/>
    <col min="8714" max="8714" width="8" customWidth="1"/>
    <col min="8715" max="8715" width="12.28515625" customWidth="1"/>
    <col min="8716" max="8716" width="0.140625" customWidth="1"/>
    <col min="8717" max="8717" width="7.7109375" customWidth="1"/>
    <col min="8718" max="8718" width="11.28515625" customWidth="1"/>
    <col min="8719" max="8719" width="3.85546875" customWidth="1"/>
    <col min="8720" max="8720" width="6" customWidth="1"/>
    <col min="8721" max="8721" width="2.42578125" customWidth="1"/>
    <col min="8722" max="8722" width="3" customWidth="1"/>
    <col min="8723" max="8723" width="0.28515625" customWidth="1"/>
    <col min="8724" max="8724" width="9.140625" customWidth="1"/>
    <col min="8725" max="8725" width="0.28515625" customWidth="1"/>
    <col min="8726" max="8726" width="3.28515625" customWidth="1"/>
    <col min="8961" max="8961" width="3.28515625" customWidth="1"/>
    <col min="8962" max="8962" width="6.140625" customWidth="1"/>
    <col min="8963" max="8963" width="3.28515625" customWidth="1"/>
    <col min="8964" max="8964" width="22" customWidth="1"/>
    <col min="8965" max="8965" width="5.140625" customWidth="1"/>
    <col min="8966" max="8966" width="4" customWidth="1"/>
    <col min="8967" max="8967" width="9.140625" customWidth="1"/>
    <col min="8968" max="8968" width="10" customWidth="1"/>
    <col min="8969" max="8969" width="2.42578125" customWidth="1"/>
    <col min="8970" max="8970" width="8" customWidth="1"/>
    <col min="8971" max="8971" width="12.28515625" customWidth="1"/>
    <col min="8972" max="8972" width="0.140625" customWidth="1"/>
    <col min="8973" max="8973" width="7.7109375" customWidth="1"/>
    <col min="8974" max="8974" width="11.28515625" customWidth="1"/>
    <col min="8975" max="8975" width="3.85546875" customWidth="1"/>
    <col min="8976" max="8976" width="6" customWidth="1"/>
    <col min="8977" max="8977" width="2.42578125" customWidth="1"/>
    <col min="8978" max="8978" width="3" customWidth="1"/>
    <col min="8979" max="8979" width="0.28515625" customWidth="1"/>
    <col min="8980" max="8980" width="9.140625" customWidth="1"/>
    <col min="8981" max="8981" width="0.28515625" customWidth="1"/>
    <col min="8982" max="8982" width="3.28515625" customWidth="1"/>
    <col min="9217" max="9217" width="3.28515625" customWidth="1"/>
    <col min="9218" max="9218" width="6.140625" customWidth="1"/>
    <col min="9219" max="9219" width="3.28515625" customWidth="1"/>
    <col min="9220" max="9220" width="22" customWidth="1"/>
    <col min="9221" max="9221" width="5.140625" customWidth="1"/>
    <col min="9222" max="9222" width="4" customWidth="1"/>
    <col min="9223" max="9223" width="9.140625" customWidth="1"/>
    <col min="9224" max="9224" width="10" customWidth="1"/>
    <col min="9225" max="9225" width="2.42578125" customWidth="1"/>
    <col min="9226" max="9226" width="8" customWidth="1"/>
    <col min="9227" max="9227" width="12.28515625" customWidth="1"/>
    <col min="9228" max="9228" width="0.140625" customWidth="1"/>
    <col min="9229" max="9229" width="7.7109375" customWidth="1"/>
    <col min="9230" max="9230" width="11.28515625" customWidth="1"/>
    <col min="9231" max="9231" width="3.85546875" customWidth="1"/>
    <col min="9232" max="9232" width="6" customWidth="1"/>
    <col min="9233" max="9233" width="2.42578125" customWidth="1"/>
    <col min="9234" max="9234" width="3" customWidth="1"/>
    <col min="9235" max="9235" width="0.28515625" customWidth="1"/>
    <col min="9236" max="9236" width="9.140625" customWidth="1"/>
    <col min="9237" max="9237" width="0.28515625" customWidth="1"/>
    <col min="9238" max="9238" width="3.28515625" customWidth="1"/>
    <col min="9473" max="9473" width="3.28515625" customWidth="1"/>
    <col min="9474" max="9474" width="6.140625" customWidth="1"/>
    <col min="9475" max="9475" width="3.28515625" customWidth="1"/>
    <col min="9476" max="9476" width="22" customWidth="1"/>
    <col min="9477" max="9477" width="5.140625" customWidth="1"/>
    <col min="9478" max="9478" width="4" customWidth="1"/>
    <col min="9479" max="9479" width="9.140625" customWidth="1"/>
    <col min="9480" max="9480" width="10" customWidth="1"/>
    <col min="9481" max="9481" width="2.42578125" customWidth="1"/>
    <col min="9482" max="9482" width="8" customWidth="1"/>
    <col min="9483" max="9483" width="12.28515625" customWidth="1"/>
    <col min="9484" max="9484" width="0.140625" customWidth="1"/>
    <col min="9485" max="9485" width="7.7109375" customWidth="1"/>
    <col min="9486" max="9486" width="11.28515625" customWidth="1"/>
    <col min="9487" max="9487" width="3.85546875" customWidth="1"/>
    <col min="9488" max="9488" width="6" customWidth="1"/>
    <col min="9489" max="9489" width="2.42578125" customWidth="1"/>
    <col min="9490" max="9490" width="3" customWidth="1"/>
    <col min="9491" max="9491" width="0.28515625" customWidth="1"/>
    <col min="9492" max="9492" width="9.140625" customWidth="1"/>
    <col min="9493" max="9493" width="0.28515625" customWidth="1"/>
    <col min="9494" max="9494" width="3.28515625" customWidth="1"/>
    <col min="9729" max="9729" width="3.28515625" customWidth="1"/>
    <col min="9730" max="9730" width="6.140625" customWidth="1"/>
    <col min="9731" max="9731" width="3.28515625" customWidth="1"/>
    <col min="9732" max="9732" width="22" customWidth="1"/>
    <col min="9733" max="9733" width="5.140625" customWidth="1"/>
    <col min="9734" max="9734" width="4" customWidth="1"/>
    <col min="9735" max="9735" width="9.140625" customWidth="1"/>
    <col min="9736" max="9736" width="10" customWidth="1"/>
    <col min="9737" max="9737" width="2.42578125" customWidth="1"/>
    <col min="9738" max="9738" width="8" customWidth="1"/>
    <col min="9739" max="9739" width="12.28515625" customWidth="1"/>
    <col min="9740" max="9740" width="0.140625" customWidth="1"/>
    <col min="9741" max="9741" width="7.7109375" customWidth="1"/>
    <col min="9742" max="9742" width="11.28515625" customWidth="1"/>
    <col min="9743" max="9743" width="3.85546875" customWidth="1"/>
    <col min="9744" max="9744" width="6" customWidth="1"/>
    <col min="9745" max="9745" width="2.42578125" customWidth="1"/>
    <col min="9746" max="9746" width="3" customWidth="1"/>
    <col min="9747" max="9747" width="0.28515625" customWidth="1"/>
    <col min="9748" max="9748" width="9.140625" customWidth="1"/>
    <col min="9749" max="9749" width="0.28515625" customWidth="1"/>
    <col min="9750" max="9750" width="3.28515625" customWidth="1"/>
    <col min="9985" max="9985" width="3.28515625" customWidth="1"/>
    <col min="9986" max="9986" width="6.140625" customWidth="1"/>
    <col min="9987" max="9987" width="3.28515625" customWidth="1"/>
    <col min="9988" max="9988" width="22" customWidth="1"/>
    <col min="9989" max="9989" width="5.140625" customWidth="1"/>
    <col min="9990" max="9990" width="4" customWidth="1"/>
    <col min="9991" max="9991" width="9.140625" customWidth="1"/>
    <col min="9992" max="9992" width="10" customWidth="1"/>
    <col min="9993" max="9993" width="2.42578125" customWidth="1"/>
    <col min="9994" max="9994" width="8" customWidth="1"/>
    <col min="9995" max="9995" width="12.28515625" customWidth="1"/>
    <col min="9996" max="9996" width="0.140625" customWidth="1"/>
    <col min="9997" max="9997" width="7.7109375" customWidth="1"/>
    <col min="9998" max="9998" width="11.28515625" customWidth="1"/>
    <col min="9999" max="9999" width="3.85546875" customWidth="1"/>
    <col min="10000" max="10000" width="6" customWidth="1"/>
    <col min="10001" max="10001" width="2.42578125" customWidth="1"/>
    <col min="10002" max="10002" width="3" customWidth="1"/>
    <col min="10003" max="10003" width="0.28515625" customWidth="1"/>
    <col min="10004" max="10004" width="9.140625" customWidth="1"/>
    <col min="10005" max="10005" width="0.28515625" customWidth="1"/>
    <col min="10006" max="10006" width="3.28515625" customWidth="1"/>
    <col min="10241" max="10241" width="3.28515625" customWidth="1"/>
    <col min="10242" max="10242" width="6.140625" customWidth="1"/>
    <col min="10243" max="10243" width="3.28515625" customWidth="1"/>
    <col min="10244" max="10244" width="22" customWidth="1"/>
    <col min="10245" max="10245" width="5.140625" customWidth="1"/>
    <col min="10246" max="10246" width="4" customWidth="1"/>
    <col min="10247" max="10247" width="9.140625" customWidth="1"/>
    <col min="10248" max="10248" width="10" customWidth="1"/>
    <col min="10249" max="10249" width="2.42578125" customWidth="1"/>
    <col min="10250" max="10250" width="8" customWidth="1"/>
    <col min="10251" max="10251" width="12.28515625" customWidth="1"/>
    <col min="10252" max="10252" width="0.140625" customWidth="1"/>
    <col min="10253" max="10253" width="7.7109375" customWidth="1"/>
    <col min="10254" max="10254" width="11.28515625" customWidth="1"/>
    <col min="10255" max="10255" width="3.85546875" customWidth="1"/>
    <col min="10256" max="10256" width="6" customWidth="1"/>
    <col min="10257" max="10257" width="2.42578125" customWidth="1"/>
    <col min="10258" max="10258" width="3" customWidth="1"/>
    <col min="10259" max="10259" width="0.28515625" customWidth="1"/>
    <col min="10260" max="10260" width="9.140625" customWidth="1"/>
    <col min="10261" max="10261" width="0.28515625" customWidth="1"/>
    <col min="10262" max="10262" width="3.28515625" customWidth="1"/>
    <col min="10497" max="10497" width="3.28515625" customWidth="1"/>
    <col min="10498" max="10498" width="6.140625" customWidth="1"/>
    <col min="10499" max="10499" width="3.28515625" customWidth="1"/>
    <col min="10500" max="10500" width="22" customWidth="1"/>
    <col min="10501" max="10501" width="5.140625" customWidth="1"/>
    <col min="10502" max="10502" width="4" customWidth="1"/>
    <col min="10503" max="10503" width="9.140625" customWidth="1"/>
    <col min="10504" max="10504" width="10" customWidth="1"/>
    <col min="10505" max="10505" width="2.42578125" customWidth="1"/>
    <col min="10506" max="10506" width="8" customWidth="1"/>
    <col min="10507" max="10507" width="12.28515625" customWidth="1"/>
    <col min="10508" max="10508" width="0.140625" customWidth="1"/>
    <col min="10509" max="10509" width="7.7109375" customWidth="1"/>
    <col min="10510" max="10510" width="11.28515625" customWidth="1"/>
    <col min="10511" max="10511" width="3.85546875" customWidth="1"/>
    <col min="10512" max="10512" width="6" customWidth="1"/>
    <col min="10513" max="10513" width="2.42578125" customWidth="1"/>
    <col min="10514" max="10514" width="3" customWidth="1"/>
    <col min="10515" max="10515" width="0.28515625" customWidth="1"/>
    <col min="10516" max="10516" width="9.140625" customWidth="1"/>
    <col min="10517" max="10517" width="0.28515625" customWidth="1"/>
    <col min="10518" max="10518" width="3.28515625" customWidth="1"/>
    <col min="10753" max="10753" width="3.28515625" customWidth="1"/>
    <col min="10754" max="10754" width="6.140625" customWidth="1"/>
    <col min="10755" max="10755" width="3.28515625" customWidth="1"/>
    <col min="10756" max="10756" width="22" customWidth="1"/>
    <col min="10757" max="10757" width="5.140625" customWidth="1"/>
    <col min="10758" max="10758" width="4" customWidth="1"/>
    <col min="10759" max="10759" width="9.140625" customWidth="1"/>
    <col min="10760" max="10760" width="10" customWidth="1"/>
    <col min="10761" max="10761" width="2.42578125" customWidth="1"/>
    <col min="10762" max="10762" width="8" customWidth="1"/>
    <col min="10763" max="10763" width="12.28515625" customWidth="1"/>
    <col min="10764" max="10764" width="0.140625" customWidth="1"/>
    <col min="10765" max="10765" width="7.7109375" customWidth="1"/>
    <col min="10766" max="10766" width="11.28515625" customWidth="1"/>
    <col min="10767" max="10767" width="3.85546875" customWidth="1"/>
    <col min="10768" max="10768" width="6" customWidth="1"/>
    <col min="10769" max="10769" width="2.42578125" customWidth="1"/>
    <col min="10770" max="10770" width="3" customWidth="1"/>
    <col min="10771" max="10771" width="0.28515625" customWidth="1"/>
    <col min="10772" max="10772" width="9.140625" customWidth="1"/>
    <col min="10773" max="10773" width="0.28515625" customWidth="1"/>
    <col min="10774" max="10774" width="3.28515625" customWidth="1"/>
    <col min="11009" max="11009" width="3.28515625" customWidth="1"/>
    <col min="11010" max="11010" width="6.140625" customWidth="1"/>
    <col min="11011" max="11011" width="3.28515625" customWidth="1"/>
    <col min="11012" max="11012" width="22" customWidth="1"/>
    <col min="11013" max="11013" width="5.140625" customWidth="1"/>
    <col min="11014" max="11014" width="4" customWidth="1"/>
    <col min="11015" max="11015" width="9.140625" customWidth="1"/>
    <col min="11016" max="11016" width="10" customWidth="1"/>
    <col min="11017" max="11017" width="2.42578125" customWidth="1"/>
    <col min="11018" max="11018" width="8" customWidth="1"/>
    <col min="11019" max="11019" width="12.28515625" customWidth="1"/>
    <col min="11020" max="11020" width="0.140625" customWidth="1"/>
    <col min="11021" max="11021" width="7.7109375" customWidth="1"/>
    <col min="11022" max="11022" width="11.28515625" customWidth="1"/>
    <col min="11023" max="11023" width="3.85546875" customWidth="1"/>
    <col min="11024" max="11024" width="6" customWidth="1"/>
    <col min="11025" max="11025" width="2.42578125" customWidth="1"/>
    <col min="11026" max="11026" width="3" customWidth="1"/>
    <col min="11027" max="11027" width="0.28515625" customWidth="1"/>
    <col min="11028" max="11028" width="9.140625" customWidth="1"/>
    <col min="11029" max="11029" width="0.28515625" customWidth="1"/>
    <col min="11030" max="11030" width="3.28515625" customWidth="1"/>
    <col min="11265" max="11265" width="3.28515625" customWidth="1"/>
    <col min="11266" max="11266" width="6.140625" customWidth="1"/>
    <col min="11267" max="11267" width="3.28515625" customWidth="1"/>
    <col min="11268" max="11268" width="22" customWidth="1"/>
    <col min="11269" max="11269" width="5.140625" customWidth="1"/>
    <col min="11270" max="11270" width="4" customWidth="1"/>
    <col min="11271" max="11271" width="9.140625" customWidth="1"/>
    <col min="11272" max="11272" width="10" customWidth="1"/>
    <col min="11273" max="11273" width="2.42578125" customWidth="1"/>
    <col min="11274" max="11274" width="8" customWidth="1"/>
    <col min="11275" max="11275" width="12.28515625" customWidth="1"/>
    <col min="11276" max="11276" width="0.140625" customWidth="1"/>
    <col min="11277" max="11277" width="7.7109375" customWidth="1"/>
    <col min="11278" max="11278" width="11.28515625" customWidth="1"/>
    <col min="11279" max="11279" width="3.85546875" customWidth="1"/>
    <col min="11280" max="11280" width="6" customWidth="1"/>
    <col min="11281" max="11281" width="2.42578125" customWidth="1"/>
    <col min="11282" max="11282" width="3" customWidth="1"/>
    <col min="11283" max="11283" width="0.28515625" customWidth="1"/>
    <col min="11284" max="11284" width="9.140625" customWidth="1"/>
    <col min="11285" max="11285" width="0.28515625" customWidth="1"/>
    <col min="11286" max="11286" width="3.28515625" customWidth="1"/>
    <col min="11521" max="11521" width="3.28515625" customWidth="1"/>
    <col min="11522" max="11522" width="6.140625" customWidth="1"/>
    <col min="11523" max="11523" width="3.28515625" customWidth="1"/>
    <col min="11524" max="11524" width="22" customWidth="1"/>
    <col min="11525" max="11525" width="5.140625" customWidth="1"/>
    <col min="11526" max="11526" width="4" customWidth="1"/>
    <col min="11527" max="11527" width="9.140625" customWidth="1"/>
    <col min="11528" max="11528" width="10" customWidth="1"/>
    <col min="11529" max="11529" width="2.42578125" customWidth="1"/>
    <col min="11530" max="11530" width="8" customWidth="1"/>
    <col min="11531" max="11531" width="12.28515625" customWidth="1"/>
    <col min="11532" max="11532" width="0.140625" customWidth="1"/>
    <col min="11533" max="11533" width="7.7109375" customWidth="1"/>
    <col min="11534" max="11534" width="11.28515625" customWidth="1"/>
    <col min="11535" max="11535" width="3.85546875" customWidth="1"/>
    <col min="11536" max="11536" width="6" customWidth="1"/>
    <col min="11537" max="11537" width="2.42578125" customWidth="1"/>
    <col min="11538" max="11538" width="3" customWidth="1"/>
    <col min="11539" max="11539" width="0.28515625" customWidth="1"/>
    <col min="11540" max="11540" width="9.140625" customWidth="1"/>
    <col min="11541" max="11541" width="0.28515625" customWidth="1"/>
    <col min="11542" max="11542" width="3.28515625" customWidth="1"/>
    <col min="11777" max="11777" width="3.28515625" customWidth="1"/>
    <col min="11778" max="11778" width="6.140625" customWidth="1"/>
    <col min="11779" max="11779" width="3.28515625" customWidth="1"/>
    <col min="11780" max="11780" width="22" customWidth="1"/>
    <col min="11781" max="11781" width="5.140625" customWidth="1"/>
    <col min="11782" max="11782" width="4" customWidth="1"/>
    <col min="11783" max="11783" width="9.140625" customWidth="1"/>
    <col min="11784" max="11784" width="10" customWidth="1"/>
    <col min="11785" max="11785" width="2.42578125" customWidth="1"/>
    <col min="11786" max="11786" width="8" customWidth="1"/>
    <col min="11787" max="11787" width="12.28515625" customWidth="1"/>
    <col min="11788" max="11788" width="0.140625" customWidth="1"/>
    <col min="11789" max="11789" width="7.7109375" customWidth="1"/>
    <col min="11790" max="11790" width="11.28515625" customWidth="1"/>
    <col min="11791" max="11791" width="3.85546875" customWidth="1"/>
    <col min="11792" max="11792" width="6" customWidth="1"/>
    <col min="11793" max="11793" width="2.42578125" customWidth="1"/>
    <col min="11794" max="11794" width="3" customWidth="1"/>
    <col min="11795" max="11795" width="0.28515625" customWidth="1"/>
    <col min="11796" max="11796" width="9.140625" customWidth="1"/>
    <col min="11797" max="11797" width="0.28515625" customWidth="1"/>
    <col min="11798" max="11798" width="3.28515625" customWidth="1"/>
    <col min="12033" max="12033" width="3.28515625" customWidth="1"/>
    <col min="12034" max="12034" width="6.140625" customWidth="1"/>
    <col min="12035" max="12035" width="3.28515625" customWidth="1"/>
    <col min="12036" max="12036" width="22" customWidth="1"/>
    <col min="12037" max="12037" width="5.140625" customWidth="1"/>
    <col min="12038" max="12038" width="4" customWidth="1"/>
    <col min="12039" max="12039" width="9.140625" customWidth="1"/>
    <col min="12040" max="12040" width="10" customWidth="1"/>
    <col min="12041" max="12041" width="2.42578125" customWidth="1"/>
    <col min="12042" max="12042" width="8" customWidth="1"/>
    <col min="12043" max="12043" width="12.28515625" customWidth="1"/>
    <col min="12044" max="12044" width="0.140625" customWidth="1"/>
    <col min="12045" max="12045" width="7.7109375" customWidth="1"/>
    <col min="12046" max="12046" width="11.28515625" customWidth="1"/>
    <col min="12047" max="12047" width="3.85546875" customWidth="1"/>
    <col min="12048" max="12048" width="6" customWidth="1"/>
    <col min="12049" max="12049" width="2.42578125" customWidth="1"/>
    <col min="12050" max="12050" width="3" customWidth="1"/>
    <col min="12051" max="12051" width="0.28515625" customWidth="1"/>
    <col min="12052" max="12052" width="9.140625" customWidth="1"/>
    <col min="12053" max="12053" width="0.28515625" customWidth="1"/>
    <col min="12054" max="12054" width="3.28515625" customWidth="1"/>
    <col min="12289" max="12289" width="3.28515625" customWidth="1"/>
    <col min="12290" max="12290" width="6.140625" customWidth="1"/>
    <col min="12291" max="12291" width="3.28515625" customWidth="1"/>
    <col min="12292" max="12292" width="22" customWidth="1"/>
    <col min="12293" max="12293" width="5.140625" customWidth="1"/>
    <col min="12294" max="12294" width="4" customWidth="1"/>
    <col min="12295" max="12295" width="9.140625" customWidth="1"/>
    <col min="12296" max="12296" width="10" customWidth="1"/>
    <col min="12297" max="12297" width="2.42578125" customWidth="1"/>
    <col min="12298" max="12298" width="8" customWidth="1"/>
    <col min="12299" max="12299" width="12.28515625" customWidth="1"/>
    <col min="12300" max="12300" width="0.140625" customWidth="1"/>
    <col min="12301" max="12301" width="7.7109375" customWidth="1"/>
    <col min="12302" max="12302" width="11.28515625" customWidth="1"/>
    <col min="12303" max="12303" width="3.85546875" customWidth="1"/>
    <col min="12304" max="12304" width="6" customWidth="1"/>
    <col min="12305" max="12305" width="2.42578125" customWidth="1"/>
    <col min="12306" max="12306" width="3" customWidth="1"/>
    <col min="12307" max="12307" width="0.28515625" customWidth="1"/>
    <col min="12308" max="12308" width="9.140625" customWidth="1"/>
    <col min="12309" max="12309" width="0.28515625" customWidth="1"/>
    <col min="12310" max="12310" width="3.28515625" customWidth="1"/>
    <col min="12545" max="12545" width="3.28515625" customWidth="1"/>
    <col min="12546" max="12546" width="6.140625" customWidth="1"/>
    <col min="12547" max="12547" width="3.28515625" customWidth="1"/>
    <col min="12548" max="12548" width="22" customWidth="1"/>
    <col min="12549" max="12549" width="5.140625" customWidth="1"/>
    <col min="12550" max="12550" width="4" customWidth="1"/>
    <col min="12551" max="12551" width="9.140625" customWidth="1"/>
    <col min="12552" max="12552" width="10" customWidth="1"/>
    <col min="12553" max="12553" width="2.42578125" customWidth="1"/>
    <col min="12554" max="12554" width="8" customWidth="1"/>
    <col min="12555" max="12555" width="12.28515625" customWidth="1"/>
    <col min="12556" max="12556" width="0.140625" customWidth="1"/>
    <col min="12557" max="12557" width="7.7109375" customWidth="1"/>
    <col min="12558" max="12558" width="11.28515625" customWidth="1"/>
    <col min="12559" max="12559" width="3.85546875" customWidth="1"/>
    <col min="12560" max="12560" width="6" customWidth="1"/>
    <col min="12561" max="12561" width="2.42578125" customWidth="1"/>
    <col min="12562" max="12562" width="3" customWidth="1"/>
    <col min="12563" max="12563" width="0.28515625" customWidth="1"/>
    <col min="12564" max="12564" width="9.140625" customWidth="1"/>
    <col min="12565" max="12565" width="0.28515625" customWidth="1"/>
    <col min="12566" max="12566" width="3.28515625" customWidth="1"/>
    <col min="12801" max="12801" width="3.28515625" customWidth="1"/>
    <col min="12802" max="12802" width="6.140625" customWidth="1"/>
    <col min="12803" max="12803" width="3.28515625" customWidth="1"/>
    <col min="12804" max="12804" width="22" customWidth="1"/>
    <col min="12805" max="12805" width="5.140625" customWidth="1"/>
    <col min="12806" max="12806" width="4" customWidth="1"/>
    <col min="12807" max="12807" width="9.140625" customWidth="1"/>
    <col min="12808" max="12808" width="10" customWidth="1"/>
    <col min="12809" max="12809" width="2.42578125" customWidth="1"/>
    <col min="12810" max="12810" width="8" customWidth="1"/>
    <col min="12811" max="12811" width="12.28515625" customWidth="1"/>
    <col min="12812" max="12812" width="0.140625" customWidth="1"/>
    <col min="12813" max="12813" width="7.7109375" customWidth="1"/>
    <col min="12814" max="12814" width="11.28515625" customWidth="1"/>
    <col min="12815" max="12815" width="3.85546875" customWidth="1"/>
    <col min="12816" max="12816" width="6" customWidth="1"/>
    <col min="12817" max="12817" width="2.42578125" customWidth="1"/>
    <col min="12818" max="12818" width="3" customWidth="1"/>
    <col min="12819" max="12819" width="0.28515625" customWidth="1"/>
    <col min="12820" max="12820" width="9.140625" customWidth="1"/>
    <col min="12821" max="12821" width="0.28515625" customWidth="1"/>
    <col min="12822" max="12822" width="3.28515625" customWidth="1"/>
    <col min="13057" max="13057" width="3.28515625" customWidth="1"/>
    <col min="13058" max="13058" width="6.140625" customWidth="1"/>
    <col min="13059" max="13059" width="3.28515625" customWidth="1"/>
    <col min="13060" max="13060" width="22" customWidth="1"/>
    <col min="13061" max="13061" width="5.140625" customWidth="1"/>
    <col min="13062" max="13062" width="4" customWidth="1"/>
    <col min="13063" max="13063" width="9.140625" customWidth="1"/>
    <col min="13064" max="13064" width="10" customWidth="1"/>
    <col min="13065" max="13065" width="2.42578125" customWidth="1"/>
    <col min="13066" max="13066" width="8" customWidth="1"/>
    <col min="13067" max="13067" width="12.28515625" customWidth="1"/>
    <col min="13068" max="13068" width="0.140625" customWidth="1"/>
    <col min="13069" max="13069" width="7.7109375" customWidth="1"/>
    <col min="13070" max="13070" width="11.28515625" customWidth="1"/>
    <col min="13071" max="13071" width="3.85546875" customWidth="1"/>
    <col min="13072" max="13072" width="6" customWidth="1"/>
    <col min="13073" max="13073" width="2.42578125" customWidth="1"/>
    <col min="13074" max="13074" width="3" customWidth="1"/>
    <col min="13075" max="13075" width="0.28515625" customWidth="1"/>
    <col min="13076" max="13076" width="9.140625" customWidth="1"/>
    <col min="13077" max="13077" width="0.28515625" customWidth="1"/>
    <col min="13078" max="13078" width="3.28515625" customWidth="1"/>
    <col min="13313" max="13313" width="3.28515625" customWidth="1"/>
    <col min="13314" max="13314" width="6.140625" customWidth="1"/>
    <col min="13315" max="13315" width="3.28515625" customWidth="1"/>
    <col min="13316" max="13316" width="22" customWidth="1"/>
    <col min="13317" max="13317" width="5.140625" customWidth="1"/>
    <col min="13318" max="13318" width="4" customWidth="1"/>
    <col min="13319" max="13319" width="9.140625" customWidth="1"/>
    <col min="13320" max="13320" width="10" customWidth="1"/>
    <col min="13321" max="13321" width="2.42578125" customWidth="1"/>
    <col min="13322" max="13322" width="8" customWidth="1"/>
    <col min="13323" max="13323" width="12.28515625" customWidth="1"/>
    <col min="13324" max="13324" width="0.140625" customWidth="1"/>
    <col min="13325" max="13325" width="7.7109375" customWidth="1"/>
    <col min="13326" max="13326" width="11.28515625" customWidth="1"/>
    <col min="13327" max="13327" width="3.85546875" customWidth="1"/>
    <col min="13328" max="13328" width="6" customWidth="1"/>
    <col min="13329" max="13329" width="2.42578125" customWidth="1"/>
    <col min="13330" max="13330" width="3" customWidth="1"/>
    <col min="13331" max="13331" width="0.28515625" customWidth="1"/>
    <col min="13332" max="13332" width="9.140625" customWidth="1"/>
    <col min="13333" max="13333" width="0.28515625" customWidth="1"/>
    <col min="13334" max="13334" width="3.28515625" customWidth="1"/>
    <col min="13569" max="13569" width="3.28515625" customWidth="1"/>
    <col min="13570" max="13570" width="6.140625" customWidth="1"/>
    <col min="13571" max="13571" width="3.28515625" customWidth="1"/>
    <col min="13572" max="13572" width="22" customWidth="1"/>
    <col min="13573" max="13573" width="5.140625" customWidth="1"/>
    <col min="13574" max="13574" width="4" customWidth="1"/>
    <col min="13575" max="13575" width="9.140625" customWidth="1"/>
    <col min="13576" max="13576" width="10" customWidth="1"/>
    <col min="13577" max="13577" width="2.42578125" customWidth="1"/>
    <col min="13578" max="13578" width="8" customWidth="1"/>
    <col min="13579" max="13579" width="12.28515625" customWidth="1"/>
    <col min="13580" max="13580" width="0.140625" customWidth="1"/>
    <col min="13581" max="13581" width="7.7109375" customWidth="1"/>
    <col min="13582" max="13582" width="11.28515625" customWidth="1"/>
    <col min="13583" max="13583" width="3.85546875" customWidth="1"/>
    <col min="13584" max="13584" width="6" customWidth="1"/>
    <col min="13585" max="13585" width="2.42578125" customWidth="1"/>
    <col min="13586" max="13586" width="3" customWidth="1"/>
    <col min="13587" max="13587" width="0.28515625" customWidth="1"/>
    <col min="13588" max="13588" width="9.140625" customWidth="1"/>
    <col min="13589" max="13589" width="0.28515625" customWidth="1"/>
    <col min="13590" max="13590" width="3.28515625" customWidth="1"/>
    <col min="13825" max="13825" width="3.28515625" customWidth="1"/>
    <col min="13826" max="13826" width="6.140625" customWidth="1"/>
    <col min="13827" max="13827" width="3.28515625" customWidth="1"/>
    <col min="13828" max="13828" width="22" customWidth="1"/>
    <col min="13829" max="13829" width="5.140625" customWidth="1"/>
    <col min="13830" max="13830" width="4" customWidth="1"/>
    <col min="13831" max="13831" width="9.140625" customWidth="1"/>
    <col min="13832" max="13832" width="10" customWidth="1"/>
    <col min="13833" max="13833" width="2.42578125" customWidth="1"/>
    <col min="13834" max="13834" width="8" customWidth="1"/>
    <col min="13835" max="13835" width="12.28515625" customWidth="1"/>
    <col min="13836" max="13836" width="0.140625" customWidth="1"/>
    <col min="13837" max="13837" width="7.7109375" customWidth="1"/>
    <col min="13838" max="13838" width="11.28515625" customWidth="1"/>
    <col min="13839" max="13839" width="3.85546875" customWidth="1"/>
    <col min="13840" max="13840" width="6" customWidth="1"/>
    <col min="13841" max="13841" width="2.42578125" customWidth="1"/>
    <col min="13842" max="13842" width="3" customWidth="1"/>
    <col min="13843" max="13843" width="0.28515625" customWidth="1"/>
    <col min="13844" max="13844" width="9.140625" customWidth="1"/>
    <col min="13845" max="13845" width="0.28515625" customWidth="1"/>
    <col min="13846" max="13846" width="3.28515625" customWidth="1"/>
    <col min="14081" max="14081" width="3.28515625" customWidth="1"/>
    <col min="14082" max="14082" width="6.140625" customWidth="1"/>
    <col min="14083" max="14083" width="3.28515625" customWidth="1"/>
    <col min="14084" max="14084" width="22" customWidth="1"/>
    <col min="14085" max="14085" width="5.140625" customWidth="1"/>
    <col min="14086" max="14086" width="4" customWidth="1"/>
    <col min="14087" max="14087" width="9.140625" customWidth="1"/>
    <col min="14088" max="14088" width="10" customWidth="1"/>
    <col min="14089" max="14089" width="2.42578125" customWidth="1"/>
    <col min="14090" max="14090" width="8" customWidth="1"/>
    <col min="14091" max="14091" width="12.28515625" customWidth="1"/>
    <col min="14092" max="14092" width="0.140625" customWidth="1"/>
    <col min="14093" max="14093" width="7.7109375" customWidth="1"/>
    <col min="14094" max="14094" width="11.28515625" customWidth="1"/>
    <col min="14095" max="14095" width="3.85546875" customWidth="1"/>
    <col min="14096" max="14096" width="6" customWidth="1"/>
    <col min="14097" max="14097" width="2.42578125" customWidth="1"/>
    <col min="14098" max="14098" width="3" customWidth="1"/>
    <col min="14099" max="14099" width="0.28515625" customWidth="1"/>
    <col min="14100" max="14100" width="9.140625" customWidth="1"/>
    <col min="14101" max="14101" width="0.28515625" customWidth="1"/>
    <col min="14102" max="14102" width="3.28515625" customWidth="1"/>
    <col min="14337" max="14337" width="3.28515625" customWidth="1"/>
    <col min="14338" max="14338" width="6.140625" customWidth="1"/>
    <col min="14339" max="14339" width="3.28515625" customWidth="1"/>
    <col min="14340" max="14340" width="22" customWidth="1"/>
    <col min="14341" max="14341" width="5.140625" customWidth="1"/>
    <col min="14342" max="14342" width="4" customWidth="1"/>
    <col min="14343" max="14343" width="9.140625" customWidth="1"/>
    <col min="14344" max="14344" width="10" customWidth="1"/>
    <col min="14345" max="14345" width="2.42578125" customWidth="1"/>
    <col min="14346" max="14346" width="8" customWidth="1"/>
    <col min="14347" max="14347" width="12.28515625" customWidth="1"/>
    <col min="14348" max="14348" width="0.140625" customWidth="1"/>
    <col min="14349" max="14349" width="7.7109375" customWidth="1"/>
    <col min="14350" max="14350" width="11.28515625" customWidth="1"/>
    <col min="14351" max="14351" width="3.85546875" customWidth="1"/>
    <col min="14352" max="14352" width="6" customWidth="1"/>
    <col min="14353" max="14353" width="2.42578125" customWidth="1"/>
    <col min="14354" max="14354" width="3" customWidth="1"/>
    <col min="14355" max="14355" width="0.28515625" customWidth="1"/>
    <col min="14356" max="14356" width="9.140625" customWidth="1"/>
    <col min="14357" max="14357" width="0.28515625" customWidth="1"/>
    <col min="14358" max="14358" width="3.28515625" customWidth="1"/>
    <col min="14593" max="14593" width="3.28515625" customWidth="1"/>
    <col min="14594" max="14594" width="6.140625" customWidth="1"/>
    <col min="14595" max="14595" width="3.28515625" customWidth="1"/>
    <col min="14596" max="14596" width="22" customWidth="1"/>
    <col min="14597" max="14597" width="5.140625" customWidth="1"/>
    <col min="14598" max="14598" width="4" customWidth="1"/>
    <col min="14599" max="14599" width="9.140625" customWidth="1"/>
    <col min="14600" max="14600" width="10" customWidth="1"/>
    <col min="14601" max="14601" width="2.42578125" customWidth="1"/>
    <col min="14602" max="14602" width="8" customWidth="1"/>
    <col min="14603" max="14603" width="12.28515625" customWidth="1"/>
    <col min="14604" max="14604" width="0.140625" customWidth="1"/>
    <col min="14605" max="14605" width="7.7109375" customWidth="1"/>
    <col min="14606" max="14606" width="11.28515625" customWidth="1"/>
    <col min="14607" max="14607" width="3.85546875" customWidth="1"/>
    <col min="14608" max="14608" width="6" customWidth="1"/>
    <col min="14609" max="14609" width="2.42578125" customWidth="1"/>
    <col min="14610" max="14610" width="3" customWidth="1"/>
    <col min="14611" max="14611" width="0.28515625" customWidth="1"/>
    <col min="14612" max="14612" width="9.140625" customWidth="1"/>
    <col min="14613" max="14613" width="0.28515625" customWidth="1"/>
    <col min="14614" max="14614" width="3.28515625" customWidth="1"/>
    <col min="14849" max="14849" width="3.28515625" customWidth="1"/>
    <col min="14850" max="14850" width="6.140625" customWidth="1"/>
    <col min="14851" max="14851" width="3.28515625" customWidth="1"/>
    <col min="14852" max="14852" width="22" customWidth="1"/>
    <col min="14853" max="14853" width="5.140625" customWidth="1"/>
    <col min="14854" max="14854" width="4" customWidth="1"/>
    <col min="14855" max="14855" width="9.140625" customWidth="1"/>
    <col min="14856" max="14856" width="10" customWidth="1"/>
    <col min="14857" max="14857" width="2.42578125" customWidth="1"/>
    <col min="14858" max="14858" width="8" customWidth="1"/>
    <col min="14859" max="14859" width="12.28515625" customWidth="1"/>
    <col min="14860" max="14860" width="0.140625" customWidth="1"/>
    <col min="14861" max="14861" width="7.7109375" customWidth="1"/>
    <col min="14862" max="14862" width="11.28515625" customWidth="1"/>
    <col min="14863" max="14863" width="3.85546875" customWidth="1"/>
    <col min="14864" max="14864" width="6" customWidth="1"/>
    <col min="14865" max="14865" width="2.42578125" customWidth="1"/>
    <col min="14866" max="14866" width="3" customWidth="1"/>
    <col min="14867" max="14867" width="0.28515625" customWidth="1"/>
    <col min="14868" max="14868" width="9.140625" customWidth="1"/>
    <col min="14869" max="14869" width="0.28515625" customWidth="1"/>
    <col min="14870" max="14870" width="3.28515625" customWidth="1"/>
    <col min="15105" max="15105" width="3.28515625" customWidth="1"/>
    <col min="15106" max="15106" width="6.140625" customWidth="1"/>
    <col min="15107" max="15107" width="3.28515625" customWidth="1"/>
    <col min="15108" max="15108" width="22" customWidth="1"/>
    <col min="15109" max="15109" width="5.140625" customWidth="1"/>
    <col min="15110" max="15110" width="4" customWidth="1"/>
    <col min="15111" max="15111" width="9.140625" customWidth="1"/>
    <col min="15112" max="15112" width="10" customWidth="1"/>
    <col min="15113" max="15113" width="2.42578125" customWidth="1"/>
    <col min="15114" max="15114" width="8" customWidth="1"/>
    <col min="15115" max="15115" width="12.28515625" customWidth="1"/>
    <col min="15116" max="15116" width="0.140625" customWidth="1"/>
    <col min="15117" max="15117" width="7.7109375" customWidth="1"/>
    <col min="15118" max="15118" width="11.28515625" customWidth="1"/>
    <col min="15119" max="15119" width="3.85546875" customWidth="1"/>
    <col min="15120" max="15120" width="6" customWidth="1"/>
    <col min="15121" max="15121" width="2.42578125" customWidth="1"/>
    <col min="15122" max="15122" width="3" customWidth="1"/>
    <col min="15123" max="15123" width="0.28515625" customWidth="1"/>
    <col min="15124" max="15124" width="9.140625" customWidth="1"/>
    <col min="15125" max="15125" width="0.28515625" customWidth="1"/>
    <col min="15126" max="15126" width="3.28515625" customWidth="1"/>
    <col min="15361" max="15361" width="3.28515625" customWidth="1"/>
    <col min="15362" max="15362" width="6.140625" customWidth="1"/>
    <col min="15363" max="15363" width="3.28515625" customWidth="1"/>
    <col min="15364" max="15364" width="22" customWidth="1"/>
    <col min="15365" max="15365" width="5.140625" customWidth="1"/>
    <col min="15366" max="15366" width="4" customWidth="1"/>
    <col min="15367" max="15367" width="9.140625" customWidth="1"/>
    <col min="15368" max="15368" width="10" customWidth="1"/>
    <col min="15369" max="15369" width="2.42578125" customWidth="1"/>
    <col min="15370" max="15370" width="8" customWidth="1"/>
    <col min="15371" max="15371" width="12.28515625" customWidth="1"/>
    <col min="15372" max="15372" width="0.140625" customWidth="1"/>
    <col min="15373" max="15373" width="7.7109375" customWidth="1"/>
    <col min="15374" max="15374" width="11.28515625" customWidth="1"/>
    <col min="15375" max="15375" width="3.85546875" customWidth="1"/>
    <col min="15376" max="15376" width="6" customWidth="1"/>
    <col min="15377" max="15377" width="2.42578125" customWidth="1"/>
    <col min="15378" max="15378" width="3" customWidth="1"/>
    <col min="15379" max="15379" width="0.28515625" customWidth="1"/>
    <col min="15380" max="15380" width="9.140625" customWidth="1"/>
    <col min="15381" max="15381" width="0.28515625" customWidth="1"/>
    <col min="15382" max="15382" width="3.28515625" customWidth="1"/>
    <col min="15617" max="15617" width="3.28515625" customWidth="1"/>
    <col min="15618" max="15618" width="6.140625" customWidth="1"/>
    <col min="15619" max="15619" width="3.28515625" customWidth="1"/>
    <col min="15620" max="15620" width="22" customWidth="1"/>
    <col min="15621" max="15621" width="5.140625" customWidth="1"/>
    <col min="15622" max="15622" width="4" customWidth="1"/>
    <col min="15623" max="15623" width="9.140625" customWidth="1"/>
    <col min="15624" max="15624" width="10" customWidth="1"/>
    <col min="15625" max="15625" width="2.42578125" customWidth="1"/>
    <col min="15626" max="15626" width="8" customWidth="1"/>
    <col min="15627" max="15627" width="12.28515625" customWidth="1"/>
    <col min="15628" max="15628" width="0.140625" customWidth="1"/>
    <col min="15629" max="15629" width="7.7109375" customWidth="1"/>
    <col min="15630" max="15630" width="11.28515625" customWidth="1"/>
    <col min="15631" max="15631" width="3.85546875" customWidth="1"/>
    <col min="15632" max="15632" width="6" customWidth="1"/>
    <col min="15633" max="15633" width="2.42578125" customWidth="1"/>
    <col min="15634" max="15634" width="3" customWidth="1"/>
    <col min="15635" max="15635" width="0.28515625" customWidth="1"/>
    <col min="15636" max="15636" width="9.140625" customWidth="1"/>
    <col min="15637" max="15637" width="0.28515625" customWidth="1"/>
    <col min="15638" max="15638" width="3.28515625" customWidth="1"/>
    <col min="15873" max="15873" width="3.28515625" customWidth="1"/>
    <col min="15874" max="15874" width="6.140625" customWidth="1"/>
    <col min="15875" max="15875" width="3.28515625" customWidth="1"/>
    <col min="15876" max="15876" width="22" customWidth="1"/>
    <col min="15877" max="15877" width="5.140625" customWidth="1"/>
    <col min="15878" max="15878" width="4" customWidth="1"/>
    <col min="15879" max="15879" width="9.140625" customWidth="1"/>
    <col min="15880" max="15880" width="10" customWidth="1"/>
    <col min="15881" max="15881" width="2.42578125" customWidth="1"/>
    <col min="15882" max="15882" width="8" customWidth="1"/>
    <col min="15883" max="15883" width="12.28515625" customWidth="1"/>
    <col min="15884" max="15884" width="0.140625" customWidth="1"/>
    <col min="15885" max="15885" width="7.7109375" customWidth="1"/>
    <col min="15886" max="15886" width="11.28515625" customWidth="1"/>
    <col min="15887" max="15887" width="3.85546875" customWidth="1"/>
    <col min="15888" max="15888" width="6" customWidth="1"/>
    <col min="15889" max="15889" width="2.42578125" customWidth="1"/>
    <col min="15890" max="15890" width="3" customWidth="1"/>
    <col min="15891" max="15891" width="0.28515625" customWidth="1"/>
    <col min="15892" max="15892" width="9.140625" customWidth="1"/>
    <col min="15893" max="15893" width="0.28515625" customWidth="1"/>
    <col min="15894" max="15894" width="3.28515625" customWidth="1"/>
    <col min="16129" max="16129" width="3.28515625" customWidth="1"/>
    <col min="16130" max="16130" width="6.140625" customWidth="1"/>
    <col min="16131" max="16131" width="3.28515625" customWidth="1"/>
    <col min="16132" max="16132" width="22" customWidth="1"/>
    <col min="16133" max="16133" width="5.140625" customWidth="1"/>
    <col min="16134" max="16134" width="4" customWidth="1"/>
    <col min="16135" max="16135" width="9.140625" customWidth="1"/>
    <col min="16136" max="16136" width="10" customWidth="1"/>
    <col min="16137" max="16137" width="2.42578125" customWidth="1"/>
    <col min="16138" max="16138" width="8" customWidth="1"/>
    <col min="16139" max="16139" width="12.28515625" customWidth="1"/>
    <col min="16140" max="16140" width="0.140625" customWidth="1"/>
    <col min="16141" max="16141" width="7.7109375" customWidth="1"/>
    <col min="16142" max="16142" width="11.28515625" customWidth="1"/>
    <col min="16143" max="16143" width="3.85546875" customWidth="1"/>
    <col min="16144" max="16144" width="6" customWidth="1"/>
    <col min="16145" max="16145" width="2.42578125" customWidth="1"/>
    <col min="16146" max="16146" width="3" customWidth="1"/>
    <col min="16147" max="16147" width="0.28515625" customWidth="1"/>
    <col min="16148" max="16148" width="9.140625" customWidth="1"/>
    <col min="16149" max="16149" width="0.28515625" customWidth="1"/>
    <col min="16150" max="16150" width="3.28515625" customWidth="1"/>
  </cols>
  <sheetData>
    <row r="1" spans="1:22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</row>
    <row r="2" spans="1:22" ht="16.5" customHeight="1">
      <c r="A2" s="19"/>
      <c r="B2" s="136" t="s">
        <v>1321</v>
      </c>
      <c r="C2" s="137"/>
      <c r="D2" s="137"/>
      <c r="E2" s="138"/>
      <c r="F2" s="138"/>
      <c r="G2" s="19"/>
      <c r="H2" s="19"/>
      <c r="I2" s="19"/>
      <c r="J2" s="19"/>
      <c r="K2" s="19"/>
      <c r="L2" s="19"/>
      <c r="M2" s="19"/>
      <c r="N2" s="19"/>
      <c r="O2" s="19"/>
      <c r="P2" s="139"/>
      <c r="Q2" s="140"/>
      <c r="R2" s="140"/>
      <c r="S2" s="19"/>
      <c r="T2" s="20"/>
      <c r="U2" s="19"/>
      <c r="V2" s="19"/>
    </row>
    <row r="3" spans="1:22">
      <c r="A3" s="19"/>
      <c r="B3" s="141" t="s">
        <v>1322</v>
      </c>
      <c r="C3" s="142"/>
      <c r="D3" s="142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</row>
    <row r="4" spans="1:22">
      <c r="A4" s="19"/>
      <c r="B4" s="141" t="s">
        <v>1289</v>
      </c>
      <c r="C4" s="142"/>
      <c r="D4" s="142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</row>
    <row r="5" spans="1:22">
      <c r="A5" s="19"/>
      <c r="B5" s="141" t="s">
        <v>1323</v>
      </c>
      <c r="C5" s="142"/>
      <c r="D5" s="142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</row>
    <row r="6" spans="1:2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</row>
    <row r="7" spans="1:22" ht="18">
      <c r="A7" s="19"/>
      <c r="B7" s="134" t="s">
        <v>1290</v>
      </c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9"/>
      <c r="V7" s="19"/>
    </row>
    <row r="8" spans="1:2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</row>
    <row r="9" spans="1:22" ht="15" customHeight="1">
      <c r="A9" s="19"/>
      <c r="B9" s="146" t="s">
        <v>1320</v>
      </c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9"/>
      <c r="V9" s="19"/>
    </row>
    <row r="10" spans="1:22" ht="15" customHeight="1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pans="1:22" ht="15" customHeight="1">
      <c r="A11" s="19"/>
      <c r="B11" s="148" t="s">
        <v>1291</v>
      </c>
      <c r="C11" s="149"/>
      <c r="D11" s="149"/>
      <c r="E11" s="150"/>
      <c r="F11" s="148" t="s">
        <v>1292</v>
      </c>
      <c r="G11" s="150"/>
      <c r="H11" s="154" t="s">
        <v>1293</v>
      </c>
      <c r="I11" s="155"/>
      <c r="J11" s="155"/>
      <c r="K11" s="155"/>
      <c r="L11" s="155"/>
      <c r="M11" s="155"/>
      <c r="N11" s="156"/>
      <c r="O11" s="148" t="s">
        <v>1294</v>
      </c>
      <c r="P11" s="149"/>
      <c r="Q11" s="150"/>
      <c r="R11" s="148" t="s">
        <v>1295</v>
      </c>
      <c r="S11" s="149"/>
      <c r="T11" s="149"/>
      <c r="U11" s="150"/>
      <c r="V11" s="19"/>
    </row>
    <row r="12" spans="1:22" ht="30" customHeight="1">
      <c r="A12" s="19"/>
      <c r="B12" s="143"/>
      <c r="C12" s="144"/>
      <c r="D12" s="144"/>
      <c r="E12" s="145"/>
      <c r="F12" s="143"/>
      <c r="G12" s="145"/>
      <c r="H12" s="148" t="s">
        <v>1296</v>
      </c>
      <c r="I12" s="150"/>
      <c r="J12" s="29" t="s">
        <v>1297</v>
      </c>
      <c r="K12" s="148" t="s">
        <v>1298</v>
      </c>
      <c r="L12" s="150"/>
      <c r="M12" s="29" t="s">
        <v>1297</v>
      </c>
      <c r="N12" s="157" t="s">
        <v>1299</v>
      </c>
      <c r="O12" s="143"/>
      <c r="P12" s="144"/>
      <c r="Q12" s="145"/>
      <c r="R12" s="143"/>
      <c r="S12" s="144"/>
      <c r="T12" s="144"/>
      <c r="U12" s="145"/>
      <c r="V12" s="19"/>
    </row>
    <row r="13" spans="1:22" ht="15" customHeight="1">
      <c r="A13" s="19"/>
      <c r="B13" s="143"/>
      <c r="C13" s="144"/>
      <c r="D13" s="144"/>
      <c r="E13" s="145"/>
      <c r="F13" s="143"/>
      <c r="G13" s="145"/>
      <c r="H13" s="143"/>
      <c r="I13" s="145"/>
      <c r="J13" s="159" t="s">
        <v>1300</v>
      </c>
      <c r="K13" s="143"/>
      <c r="L13" s="145"/>
      <c r="M13" s="159" t="s">
        <v>1301</v>
      </c>
      <c r="N13" s="158"/>
      <c r="O13" s="143"/>
      <c r="P13" s="144"/>
      <c r="Q13" s="145"/>
      <c r="R13" s="143"/>
      <c r="S13" s="144"/>
      <c r="T13" s="144"/>
      <c r="U13" s="145"/>
      <c r="V13" s="19"/>
    </row>
    <row r="14" spans="1:22" ht="15" customHeight="1">
      <c r="A14" s="19"/>
      <c r="B14" s="151"/>
      <c r="C14" s="152"/>
      <c r="D14" s="152"/>
      <c r="E14" s="153"/>
      <c r="F14" s="151" t="s">
        <v>1302</v>
      </c>
      <c r="G14" s="153"/>
      <c r="H14" s="151" t="s">
        <v>1303</v>
      </c>
      <c r="I14" s="153"/>
      <c r="J14" s="160"/>
      <c r="K14" s="151" t="s">
        <v>1304</v>
      </c>
      <c r="L14" s="153"/>
      <c r="M14" s="160"/>
      <c r="N14" s="30" t="s">
        <v>1305</v>
      </c>
      <c r="O14" s="151" t="s">
        <v>1306</v>
      </c>
      <c r="P14" s="152"/>
      <c r="Q14" s="153"/>
      <c r="R14" s="143" t="s">
        <v>1307</v>
      </c>
      <c r="S14" s="144"/>
      <c r="T14" s="144"/>
      <c r="U14" s="145"/>
      <c r="V14" s="19"/>
    </row>
    <row r="15" spans="1:22">
      <c r="A15" s="19"/>
      <c r="B15" s="161" t="s">
        <v>1308</v>
      </c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3"/>
      <c r="U15" s="19"/>
      <c r="V15" s="19"/>
    </row>
    <row r="16" spans="1:22" ht="15" customHeight="1">
      <c r="A16" s="19"/>
      <c r="B16" s="21" t="s">
        <v>1309</v>
      </c>
      <c r="C16" s="164" t="s">
        <v>1310</v>
      </c>
      <c r="D16" s="165"/>
      <c r="E16" s="165"/>
      <c r="F16" s="166">
        <v>22314073</v>
      </c>
      <c r="G16" s="167"/>
      <c r="H16" s="166">
        <v>22229139.66</v>
      </c>
      <c r="I16" s="167"/>
      <c r="J16" s="112">
        <f>H16/F16*100</f>
        <v>99.619373209005815</v>
      </c>
      <c r="K16" s="166">
        <v>22293589.890000001</v>
      </c>
      <c r="L16" s="167"/>
      <c r="M16" s="112">
        <f>K16/F16*100</f>
        <v>99.908205418168166</v>
      </c>
      <c r="N16" s="112">
        <f>H16-K16</f>
        <v>-64450.230000000447</v>
      </c>
      <c r="O16" s="177">
        <v>144340.68</v>
      </c>
      <c r="P16" s="178"/>
      <c r="Q16" s="178"/>
      <c r="R16" s="166">
        <f>N16+O16</f>
        <v>79890.449999999546</v>
      </c>
      <c r="S16" s="167"/>
      <c r="T16" s="168"/>
      <c r="U16" s="19"/>
      <c r="V16" s="19"/>
    </row>
    <row r="17" spans="1:30" ht="15" customHeight="1">
      <c r="A17" s="19"/>
      <c r="B17" s="21" t="s">
        <v>1311</v>
      </c>
      <c r="C17" s="164" t="s">
        <v>1312</v>
      </c>
      <c r="D17" s="165"/>
      <c r="E17" s="165"/>
      <c r="F17" s="166">
        <v>4825641</v>
      </c>
      <c r="G17" s="167"/>
      <c r="H17" s="166">
        <v>4854567.51</v>
      </c>
      <c r="I17" s="167"/>
      <c r="J17" s="112">
        <f t="shared" ref="J17:J23" si="0">H17/F17*100</f>
        <v>100.59943352603311</v>
      </c>
      <c r="K17" s="166">
        <v>6551625.8600000003</v>
      </c>
      <c r="L17" s="167"/>
      <c r="M17" s="112">
        <f t="shared" ref="M17:M23" si="1">K17/F17*100</f>
        <v>135.76695531225801</v>
      </c>
      <c r="N17" s="112">
        <f t="shared" ref="N17:N21" si="2">H17-K17</f>
        <v>-1697058.3500000006</v>
      </c>
      <c r="O17" s="177">
        <f>3141660+635180.1</f>
        <v>3776840.1</v>
      </c>
      <c r="P17" s="177"/>
      <c r="Q17" s="177"/>
      <c r="R17" s="166">
        <f>N17+O17</f>
        <v>2079781.7499999995</v>
      </c>
      <c r="S17" s="166"/>
      <c r="T17" s="169"/>
      <c r="U17" s="19"/>
      <c r="V17" s="19"/>
      <c r="Z17" s="132"/>
      <c r="AA17" s="133"/>
      <c r="AB17" s="133"/>
    </row>
    <row r="18" spans="1:30" ht="15" customHeight="1">
      <c r="A18" s="19"/>
      <c r="B18" s="21" t="s">
        <v>1313</v>
      </c>
      <c r="C18" s="164" t="s">
        <v>1314</v>
      </c>
      <c r="D18" s="165"/>
      <c r="E18" s="165"/>
      <c r="F18" s="166">
        <v>6864000</v>
      </c>
      <c r="G18" s="167"/>
      <c r="H18" s="166">
        <v>6915626.3300000001</v>
      </c>
      <c r="I18" s="167"/>
      <c r="J18" s="112">
        <f t="shared" si="0"/>
        <v>100.75213184731935</v>
      </c>
      <c r="K18" s="166">
        <v>5528888.0199999996</v>
      </c>
      <c r="L18" s="167"/>
      <c r="M18" s="112">
        <f t="shared" si="1"/>
        <v>80.549067890442885</v>
      </c>
      <c r="N18" s="112">
        <f t="shared" si="2"/>
        <v>1386738.3100000005</v>
      </c>
      <c r="O18" s="177">
        <f>4545768-60000</f>
        <v>4485768</v>
      </c>
      <c r="P18" s="177"/>
      <c r="Q18" s="177"/>
      <c r="R18" s="166">
        <f>N18+O18</f>
        <v>5872506.3100000005</v>
      </c>
      <c r="S18" s="167"/>
      <c r="T18" s="168"/>
      <c r="U18" s="19"/>
      <c r="V18" s="19"/>
      <c r="W18" s="119">
        <f>K18+15557</f>
        <v>5544445.0199999996</v>
      </c>
      <c r="X18" s="119">
        <f>H18-W18</f>
        <v>1371181.3100000005</v>
      </c>
      <c r="Z18" s="11"/>
      <c r="AA18" s="11"/>
      <c r="AB18" s="11"/>
      <c r="AD18" s="119"/>
    </row>
    <row r="19" spans="1:30" ht="15" customHeight="1">
      <c r="A19" s="19"/>
      <c r="B19" s="21" t="s">
        <v>1315</v>
      </c>
      <c r="C19" s="164" t="s">
        <v>1316</v>
      </c>
      <c r="D19" s="165"/>
      <c r="E19" s="165"/>
      <c r="F19" s="166">
        <v>1076409</v>
      </c>
      <c r="G19" s="167"/>
      <c r="H19" s="166">
        <v>1349954</v>
      </c>
      <c r="I19" s="167"/>
      <c r="J19" s="112">
        <f t="shared" si="0"/>
        <v>125.4127380949063</v>
      </c>
      <c r="K19" s="166">
        <v>911478</v>
      </c>
      <c r="L19" s="167"/>
      <c r="M19" s="112">
        <f t="shared" si="1"/>
        <v>84.677664345058432</v>
      </c>
      <c r="N19" s="112">
        <f t="shared" si="2"/>
        <v>438476</v>
      </c>
      <c r="O19" s="177">
        <f>-733830.44</f>
        <v>-733830.44</v>
      </c>
      <c r="P19" s="178"/>
      <c r="Q19" s="178"/>
      <c r="R19" s="166">
        <f>N19+O19</f>
        <v>-295354.43999999994</v>
      </c>
      <c r="S19" s="167"/>
      <c r="T19" s="168"/>
      <c r="U19" s="19"/>
      <c r="V19" s="19"/>
      <c r="W19" s="119">
        <f>K19-15557</f>
        <v>895921</v>
      </c>
      <c r="X19" s="119">
        <f>H19-W19</f>
        <v>454033</v>
      </c>
      <c r="Z19" s="11"/>
      <c r="AA19" s="11"/>
      <c r="AB19" s="11"/>
      <c r="AD19" s="119"/>
    </row>
    <row r="20" spans="1:30" ht="15" customHeight="1">
      <c r="A20" s="19"/>
      <c r="B20" s="21" t="s">
        <v>1317</v>
      </c>
      <c r="C20" s="164" t="s">
        <v>1318</v>
      </c>
      <c r="D20" s="165"/>
      <c r="E20" s="165"/>
      <c r="F20" s="166">
        <v>65000</v>
      </c>
      <c r="G20" s="167"/>
      <c r="H20" s="166">
        <v>29168.2</v>
      </c>
      <c r="I20" s="167"/>
      <c r="J20" s="112">
        <f t="shared" si="0"/>
        <v>44.874153846153845</v>
      </c>
      <c r="K20" s="166">
        <v>16239.7</v>
      </c>
      <c r="L20" s="167"/>
      <c r="M20" s="112">
        <f t="shared" si="1"/>
        <v>24.984153846153848</v>
      </c>
      <c r="N20" s="112">
        <f t="shared" si="2"/>
        <v>12928.5</v>
      </c>
      <c r="O20" s="166"/>
      <c r="P20" s="167"/>
      <c r="Q20" s="167"/>
      <c r="R20" s="166">
        <f>N20+O20</f>
        <v>12928.5</v>
      </c>
      <c r="S20" s="167"/>
      <c r="T20" s="168"/>
      <c r="U20" s="19"/>
      <c r="V20" s="19"/>
      <c r="W20" t="s">
        <v>1497</v>
      </c>
      <c r="Z20" s="11"/>
      <c r="AA20" s="11"/>
      <c r="AB20" s="11"/>
    </row>
    <row r="21" spans="1:30" ht="15" customHeight="1">
      <c r="A21" s="19"/>
      <c r="B21" s="21" t="s">
        <v>1324</v>
      </c>
      <c r="C21" s="164" t="s">
        <v>1407</v>
      </c>
      <c r="D21" s="170"/>
      <c r="E21" s="170"/>
      <c r="F21" s="112"/>
      <c r="G21" s="113">
        <v>8000</v>
      </c>
      <c r="H21" s="167">
        <v>5954.65</v>
      </c>
      <c r="I21" s="176"/>
      <c r="J21" s="112" t="s">
        <v>1406</v>
      </c>
      <c r="K21" s="167">
        <v>5954.65</v>
      </c>
      <c r="L21" s="176"/>
      <c r="M21" s="112"/>
      <c r="N21" s="112">
        <f t="shared" si="2"/>
        <v>0</v>
      </c>
      <c r="O21" s="112"/>
      <c r="P21" s="167"/>
      <c r="Q21" s="167"/>
      <c r="R21" s="166">
        <f t="shared" ref="R21" si="3">N21+O21</f>
        <v>0</v>
      </c>
      <c r="S21" s="167"/>
      <c r="T21" s="168"/>
      <c r="U21" s="19"/>
      <c r="V21" s="19"/>
      <c r="Z21" s="11"/>
      <c r="AA21" s="11"/>
      <c r="AB21" s="11"/>
    </row>
    <row r="22" spans="1:30" ht="15" customHeight="1">
      <c r="A22" s="19"/>
      <c r="B22" s="21" t="s">
        <v>1495</v>
      </c>
      <c r="C22" s="164" t="s">
        <v>1496</v>
      </c>
      <c r="D22" s="170"/>
      <c r="E22" s="170"/>
      <c r="F22" s="118"/>
      <c r="G22" s="113"/>
      <c r="H22" s="116"/>
      <c r="I22" s="117"/>
      <c r="J22" s="118"/>
      <c r="K22" s="116"/>
      <c r="L22" s="117"/>
      <c r="M22" s="118"/>
      <c r="N22" s="118"/>
      <c r="O22" s="118"/>
      <c r="P22" s="167">
        <v>23849.65</v>
      </c>
      <c r="Q22" s="167"/>
      <c r="R22" s="166">
        <f>N22+P22</f>
        <v>23849.65</v>
      </c>
      <c r="S22" s="167"/>
      <c r="T22" s="168"/>
      <c r="U22" s="19"/>
      <c r="V22" s="19"/>
      <c r="Z22" s="11"/>
      <c r="AA22" s="11"/>
      <c r="AB22" s="11"/>
    </row>
    <row r="23" spans="1:30">
      <c r="A23" s="19"/>
      <c r="B23" s="171" t="s">
        <v>1319</v>
      </c>
      <c r="C23" s="172"/>
      <c r="D23" s="172"/>
      <c r="E23" s="172"/>
      <c r="F23" s="173">
        <f>SUM(F16:G21)</f>
        <v>35153123</v>
      </c>
      <c r="G23" s="174"/>
      <c r="H23" s="173">
        <f>SUM(H16:I21)</f>
        <v>35384410.350000001</v>
      </c>
      <c r="I23" s="174"/>
      <c r="J23" s="114">
        <f t="shared" si="0"/>
        <v>100.65794253898865</v>
      </c>
      <c r="K23" s="173">
        <f>SUM(K16:L21)</f>
        <v>35307776.119999997</v>
      </c>
      <c r="L23" s="174"/>
      <c r="M23" s="114">
        <f t="shared" si="1"/>
        <v>100.43994133892456</v>
      </c>
      <c r="N23" s="114">
        <f>H23-K23</f>
        <v>76634.230000004172</v>
      </c>
      <c r="O23" s="173">
        <f>SUM(O16:Q22)</f>
        <v>7696967.9900000021</v>
      </c>
      <c r="P23" s="174"/>
      <c r="Q23" s="174"/>
      <c r="R23" s="173">
        <f>SUM(R16:T22)</f>
        <v>7773602.2200000007</v>
      </c>
      <c r="S23" s="174"/>
      <c r="T23" s="175"/>
      <c r="U23" s="19"/>
      <c r="V23" s="19"/>
      <c r="Z23" s="11"/>
      <c r="AA23" s="11"/>
      <c r="AB23" s="11"/>
    </row>
    <row r="24" spans="1:30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</row>
    <row r="25" spans="1:30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39"/>
      <c r="R25" s="140"/>
      <c r="S25" s="140"/>
      <c r="T25" s="140"/>
      <c r="U25" s="19"/>
      <c r="V25" s="19"/>
    </row>
    <row r="26" spans="1:30">
      <c r="A26" s="19"/>
      <c r="B26" s="141"/>
      <c r="C26" s="142"/>
      <c r="D26" s="19"/>
      <c r="E26" s="19"/>
      <c r="F26" s="19"/>
      <c r="G26" s="139"/>
      <c r="H26" s="140"/>
      <c r="I26" s="141"/>
      <c r="J26" s="142"/>
      <c r="K26" s="142"/>
      <c r="L26" s="19"/>
      <c r="M26" s="19"/>
      <c r="N26" s="19"/>
      <c r="O26" s="19"/>
      <c r="P26" s="19"/>
      <c r="Q26" s="140"/>
      <c r="R26" s="140"/>
      <c r="S26" s="140"/>
      <c r="T26" s="140"/>
      <c r="U26" s="19"/>
      <c r="V26" s="19"/>
    </row>
    <row r="27" spans="1:30">
      <c r="A27" s="19"/>
      <c r="B27" s="142"/>
      <c r="C27" s="142"/>
      <c r="D27" s="19"/>
      <c r="E27" s="19"/>
      <c r="F27" s="19"/>
      <c r="G27" s="140"/>
      <c r="H27" s="140"/>
      <c r="I27" s="142"/>
      <c r="J27" s="142"/>
      <c r="K27" s="142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</row>
    <row r="28" spans="1:30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</row>
  </sheetData>
  <mergeCells count="72">
    <mergeCell ref="Q25:T26"/>
    <mergeCell ref="B26:C27"/>
    <mergeCell ref="G26:H27"/>
    <mergeCell ref="I26:K27"/>
    <mergeCell ref="C21:E21"/>
    <mergeCell ref="B23:E23"/>
    <mergeCell ref="F23:G23"/>
    <mergeCell ref="H23:I23"/>
    <mergeCell ref="K23:L23"/>
    <mergeCell ref="O23:Q23"/>
    <mergeCell ref="R23:T23"/>
    <mergeCell ref="H21:I21"/>
    <mergeCell ref="K21:L21"/>
    <mergeCell ref="R21:T21"/>
    <mergeCell ref="C22:E22"/>
    <mergeCell ref="R22:T22"/>
    <mergeCell ref="C20:E20"/>
    <mergeCell ref="F20:G20"/>
    <mergeCell ref="H20:I20"/>
    <mergeCell ref="K20:L20"/>
    <mergeCell ref="O20:Q20"/>
    <mergeCell ref="F19:G19"/>
    <mergeCell ref="H19:I19"/>
    <mergeCell ref="K19:L19"/>
    <mergeCell ref="O19:Q19"/>
    <mergeCell ref="R19:T19"/>
    <mergeCell ref="P21:Q21"/>
    <mergeCell ref="P22:Q22"/>
    <mergeCell ref="R18:T18"/>
    <mergeCell ref="C17:E17"/>
    <mergeCell ref="F17:G17"/>
    <mergeCell ref="H17:I17"/>
    <mergeCell ref="K17:L17"/>
    <mergeCell ref="O17:Q17"/>
    <mergeCell ref="R17:T17"/>
    <mergeCell ref="C18:E18"/>
    <mergeCell ref="F18:G18"/>
    <mergeCell ref="H18:I18"/>
    <mergeCell ref="K18:L18"/>
    <mergeCell ref="O18:Q18"/>
    <mergeCell ref="R20:T20"/>
    <mergeCell ref="C19:E19"/>
    <mergeCell ref="O14:Q14"/>
    <mergeCell ref="B15:T15"/>
    <mergeCell ref="C16:E16"/>
    <mergeCell ref="F16:G16"/>
    <mergeCell ref="H16:I16"/>
    <mergeCell ref="K16:L16"/>
    <mergeCell ref="O16:Q16"/>
    <mergeCell ref="R16:T16"/>
    <mergeCell ref="N12:N13"/>
    <mergeCell ref="J13:J14"/>
    <mergeCell ref="M13:M14"/>
    <mergeCell ref="F14:G14"/>
    <mergeCell ref="H14:I14"/>
    <mergeCell ref="K14:L14"/>
    <mergeCell ref="Z17:AB17"/>
    <mergeCell ref="B7:T7"/>
    <mergeCell ref="B2:F2"/>
    <mergeCell ref="P2:R2"/>
    <mergeCell ref="B3:D3"/>
    <mergeCell ref="B4:D4"/>
    <mergeCell ref="B5:D5"/>
    <mergeCell ref="R14:U14"/>
    <mergeCell ref="B9:T9"/>
    <mergeCell ref="B11:E14"/>
    <mergeCell ref="F11:G13"/>
    <mergeCell ref="H11:N11"/>
    <mergeCell ref="O11:Q13"/>
    <mergeCell ref="R11:U13"/>
    <mergeCell ref="H12:I13"/>
    <mergeCell ref="K12:L13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Sheet1</vt:lpstr>
      <vt:lpstr>Sheet 2</vt:lpstr>
      <vt:lpstr>Opći dio</vt:lpstr>
      <vt:lpstr>Opći dio prihodi</vt:lpstr>
      <vt:lpstr>Opći dio rashodi</vt:lpstr>
      <vt:lpstr>Prihodi po izvorima fin.</vt:lpstr>
      <vt:lpstr>Rashodi po izvorima fin.</vt:lpstr>
      <vt:lpstr>Rashodi po aktiv. i izv.fin.</vt:lpstr>
      <vt:lpstr>Izvori financiranja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Šaina</dc:creator>
  <cp:lastModifiedBy>Vladimirka Telenta</cp:lastModifiedBy>
  <cp:lastPrinted>2018-10-25T13:11:47Z</cp:lastPrinted>
  <dcterms:created xsi:type="dcterms:W3CDTF">2015-03-27T08:41:49Z</dcterms:created>
  <dcterms:modified xsi:type="dcterms:W3CDTF">2019-02-25T10:21:16Z</dcterms:modified>
</cp:coreProperties>
</file>