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/>
  <mc:AlternateContent xmlns:mc="http://schemas.openxmlformats.org/markup-compatibility/2006">
    <mc:Choice Requires="x15">
      <x15ac:absPath xmlns:x15ac="http://schemas.microsoft.com/office/spreadsheetml/2010/11/ac" url="D:\Users\Vladimirka Telenta\Desktop\"/>
    </mc:Choice>
  </mc:AlternateContent>
  <xr:revisionPtr revIDLastSave="0" documentId="13_ncr:1_{C0D3206D-9E5A-4839-92B6-3D3B51C72460}" xr6:coauthVersionLast="36" xr6:coauthVersionMax="36" xr10:uidLastSave="{00000000-0000-0000-0000-000000000000}"/>
  <bookViews>
    <workbookView xWindow="0" yWindow="0" windowWidth="28800" windowHeight="13320" tabRatio="894" firstSheet="2" activeTab="2" xr2:uid="{00000000-000D-0000-FFFF-FFFF00000000}"/>
  </bookViews>
  <sheets>
    <sheet name="Sheet1" sheetId="1" state="hidden" r:id="rId1"/>
    <sheet name="Sheet 2" sheetId="2" state="hidden" r:id="rId2"/>
    <sheet name="1-Opći dio" sheetId="8" r:id="rId3"/>
    <sheet name="2-Opći dio prihodi" sheetId="9" r:id="rId4"/>
    <sheet name="3-Opći dio rashodi" sheetId="14" r:id="rId5"/>
    <sheet name="4-Prihodi po izvorima fin." sheetId="7" r:id="rId6"/>
    <sheet name="5-Rashodi po izvorima fina." sheetId="13" r:id="rId7"/>
    <sheet name="6-Rashodi po aktiv. i izv. fin." sheetId="5" r:id="rId8"/>
    <sheet name="6a ZBIRNO PLAN SVEUČILIŠTA" sheetId="16" r:id="rId9"/>
    <sheet name="7-Izvori financiranja" sheetId="6" r:id="rId10"/>
    <sheet name="8-Analitika EU PROJEKATA" sheetId="15" r:id="rId11"/>
  </sheets>
  <externalReferences>
    <externalReference r:id="rId12"/>
    <externalReference r:id="rId13"/>
  </externalReferences>
  <definedNames>
    <definedName name="_xlnm.Print_Area" localSheetId="6">'5-Rashodi po izvorima fina.'!$A$1:$G$394</definedName>
    <definedName name="_xlnm.Print_Area" localSheetId="7">'6-Rashodi po aktiv. i izv. fin.'!$A$1:$I$516</definedName>
  </definedNames>
  <calcPr calcId="191029"/>
  <pivotCaches>
    <pivotCache cacheId="0" r:id="rId1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5" l="1"/>
  <c r="H48" i="5"/>
  <c r="I47" i="5"/>
  <c r="H47" i="5"/>
  <c r="I46" i="5"/>
  <c r="H46" i="5"/>
  <c r="I45" i="5"/>
  <c r="H45" i="5"/>
  <c r="G45" i="5"/>
  <c r="I44" i="5"/>
  <c r="H44" i="5"/>
  <c r="G44" i="5"/>
  <c r="I43" i="5"/>
  <c r="H43" i="5"/>
  <c r="G43" i="5"/>
  <c r="I42" i="5"/>
  <c r="H42" i="5"/>
  <c r="I41" i="5"/>
  <c r="H41" i="5"/>
  <c r="I40" i="5"/>
  <c r="H40" i="5"/>
  <c r="G40" i="5"/>
  <c r="I39" i="5"/>
  <c r="H39" i="5"/>
  <c r="I38" i="5"/>
  <c r="H38" i="5"/>
  <c r="I37" i="5"/>
  <c r="H37" i="5"/>
  <c r="G37" i="5"/>
  <c r="I36" i="5"/>
  <c r="H36" i="5"/>
  <c r="G36" i="5"/>
  <c r="I35" i="5"/>
  <c r="H35" i="5"/>
  <c r="G35" i="5"/>
  <c r="I34" i="5"/>
  <c r="H34" i="5"/>
  <c r="G34" i="5"/>
  <c r="I33" i="5"/>
  <c r="H33" i="5"/>
  <c r="G33" i="5"/>
  <c r="I32" i="5"/>
  <c r="H32" i="5"/>
  <c r="I31" i="5"/>
  <c r="H31" i="5"/>
  <c r="G31" i="5"/>
  <c r="I30" i="5"/>
  <c r="H30" i="5"/>
  <c r="G30" i="5"/>
  <c r="I29" i="5"/>
  <c r="H29" i="5"/>
  <c r="G29" i="5"/>
  <c r="I28" i="5"/>
  <c r="H28" i="5"/>
  <c r="G28" i="5"/>
  <c r="I27" i="5"/>
  <c r="H27" i="5"/>
  <c r="G27" i="5"/>
  <c r="E27" i="5"/>
  <c r="I26" i="5"/>
  <c r="H26" i="5"/>
  <c r="G26" i="5"/>
  <c r="I25" i="5"/>
  <c r="H25" i="5"/>
  <c r="G25" i="5"/>
  <c r="I24" i="5"/>
  <c r="H24" i="5"/>
  <c r="G24" i="5"/>
  <c r="G17" i="5" s="1"/>
  <c r="G16" i="5" s="1"/>
  <c r="G15" i="5" s="1"/>
  <c r="I23" i="5"/>
  <c r="H23" i="5"/>
  <c r="G23" i="5"/>
  <c r="I22" i="5"/>
  <c r="H22" i="5"/>
  <c r="G22" i="5"/>
  <c r="I21" i="5"/>
  <c r="H21" i="5"/>
  <c r="I20" i="5"/>
  <c r="H20" i="5"/>
  <c r="I19" i="5"/>
  <c r="H19" i="5"/>
  <c r="I18" i="5"/>
  <c r="H18" i="5"/>
  <c r="G18" i="5"/>
  <c r="F17" i="5"/>
  <c r="F16" i="5" s="1"/>
  <c r="F15" i="5" s="1"/>
  <c r="E17" i="5"/>
  <c r="H17" i="5" s="1"/>
  <c r="D17" i="5"/>
  <c r="C17" i="5"/>
  <c r="D16" i="5"/>
  <c r="D15" i="5" s="1"/>
  <c r="C16" i="5"/>
  <c r="C15" i="5" s="1"/>
  <c r="I14" i="5"/>
  <c r="H14" i="5"/>
  <c r="I13" i="5"/>
  <c r="H13" i="5"/>
  <c r="I12" i="5"/>
  <c r="H12" i="5"/>
  <c r="E11" i="5"/>
  <c r="I11" i="5" s="1"/>
  <c r="I10" i="5"/>
  <c r="E10" i="5"/>
  <c r="H10" i="5" s="1"/>
  <c r="I9" i="5"/>
  <c r="H9" i="5"/>
  <c r="E8" i="5"/>
  <c r="I8" i="5" s="1"/>
  <c r="G7" i="5"/>
  <c r="G6" i="5" s="1"/>
  <c r="G5" i="5" s="1"/>
  <c r="F7" i="5"/>
  <c r="E7" i="5"/>
  <c r="H7" i="5" s="1"/>
  <c r="D7" i="5"/>
  <c r="C7" i="5"/>
  <c r="C6" i="5" s="1"/>
  <c r="C5" i="5" s="1"/>
  <c r="F6" i="5"/>
  <c r="F5" i="5" s="1"/>
  <c r="D6" i="5"/>
  <c r="D5" i="5" s="1"/>
  <c r="H11" i="5" l="1"/>
  <c r="E6" i="5"/>
  <c r="E16" i="5"/>
  <c r="H8" i="5"/>
  <c r="I7" i="5"/>
  <c r="I17" i="5"/>
  <c r="H16" i="5" l="1"/>
  <c r="E15" i="5"/>
  <c r="I16" i="5"/>
  <c r="E5" i="5"/>
  <c r="I6" i="5"/>
  <c r="H6" i="5"/>
  <c r="I5" i="5" l="1"/>
  <c r="H5" i="5"/>
  <c r="I15" i="5"/>
  <c r="H15" i="5"/>
  <c r="AJ27" i="15" l="1"/>
  <c r="AJ29" i="15" s="1"/>
  <c r="AI29" i="15"/>
  <c r="AH29" i="15"/>
  <c r="AA29" i="15"/>
  <c r="AC29" i="15"/>
  <c r="AE29" i="15"/>
  <c r="X29" i="15"/>
  <c r="U29" i="15"/>
  <c r="R29" i="15"/>
  <c r="P29" i="15"/>
  <c r="N29" i="15"/>
  <c r="K29" i="15"/>
  <c r="H29" i="15"/>
  <c r="F29" i="15"/>
  <c r="D29" i="15"/>
  <c r="P27" i="15" l="1"/>
  <c r="F26" i="15"/>
  <c r="P26" i="15" l="1"/>
  <c r="G23" i="8" l="1"/>
  <c r="F23" i="8"/>
  <c r="D23" i="8"/>
  <c r="E22" i="8"/>
  <c r="F22" i="8" s="1"/>
  <c r="D22" i="8"/>
  <c r="B22" i="8"/>
  <c r="G22" i="8" s="1"/>
  <c r="E18" i="8"/>
  <c r="D18" i="8"/>
  <c r="C18" i="8"/>
  <c r="F18" i="8" s="1"/>
  <c r="B18" i="8"/>
  <c r="G18" i="8" s="1"/>
  <c r="E17" i="8"/>
  <c r="D17" i="8"/>
  <c r="D16" i="8" s="1"/>
  <c r="C17" i="8"/>
  <c r="B17" i="8"/>
  <c r="E16" i="8"/>
  <c r="G16" i="8" s="1"/>
  <c r="C16" i="8"/>
  <c r="B16" i="8"/>
  <c r="E15" i="8"/>
  <c r="D15" i="8"/>
  <c r="C15" i="8"/>
  <c r="B15" i="8"/>
  <c r="E14" i="8"/>
  <c r="D14" i="8"/>
  <c r="C14" i="8"/>
  <c r="B14" i="8"/>
  <c r="E13" i="8"/>
  <c r="G13" i="8" s="1"/>
  <c r="D13" i="8"/>
  <c r="C13" i="8"/>
  <c r="C19" i="8" s="1"/>
  <c r="B13" i="8"/>
  <c r="B19" i="8" s="1"/>
  <c r="G15" i="8" l="1"/>
  <c r="G17" i="8"/>
  <c r="F16" i="8"/>
  <c r="G14" i="8"/>
  <c r="F14" i="8"/>
  <c r="D19" i="8"/>
  <c r="E19" i="8"/>
  <c r="F15" i="8"/>
  <c r="F17" i="8"/>
  <c r="F13" i="8"/>
  <c r="AK28" i="15"/>
  <c r="AJ28" i="15"/>
  <c r="AH26" i="15"/>
  <c r="AG26" i="15"/>
  <c r="AF26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O26" i="15"/>
  <c r="N26" i="15"/>
  <c r="M26" i="15"/>
  <c r="L26" i="15"/>
  <c r="K26" i="15"/>
  <c r="J26" i="15"/>
  <c r="I26" i="15"/>
  <c r="G26" i="15"/>
  <c r="E26" i="15"/>
  <c r="D26" i="15"/>
  <c r="C26" i="15"/>
  <c r="AL25" i="15"/>
  <c r="AK25" i="15"/>
  <c r="AJ25" i="15"/>
  <c r="AL24" i="15"/>
  <c r="AK24" i="15"/>
  <c r="AJ24" i="15"/>
  <c r="AL23" i="15"/>
  <c r="AK23" i="15"/>
  <c r="AJ23" i="15"/>
  <c r="AL22" i="15"/>
  <c r="AK22" i="15"/>
  <c r="AJ22" i="15"/>
  <c r="AL21" i="15"/>
  <c r="AK21" i="15"/>
  <c r="AJ21" i="15"/>
  <c r="AL20" i="15"/>
  <c r="AK20" i="15"/>
  <c r="AJ20" i="15"/>
  <c r="AL19" i="15"/>
  <c r="AK19" i="15"/>
  <c r="AJ19" i="15"/>
  <c r="AL18" i="15"/>
  <c r="AK18" i="15"/>
  <c r="AJ18" i="15"/>
  <c r="AL17" i="15"/>
  <c r="AK17" i="15"/>
  <c r="AJ17" i="15"/>
  <c r="AL16" i="15"/>
  <c r="AK16" i="15"/>
  <c r="AJ16" i="15"/>
  <c r="AL15" i="15"/>
  <c r="AK15" i="15"/>
  <c r="AJ15" i="15"/>
  <c r="AL14" i="15"/>
  <c r="AK14" i="15"/>
  <c r="AJ14" i="15"/>
  <c r="AL13" i="15"/>
  <c r="AK13" i="15"/>
  <c r="AJ13" i="15"/>
  <c r="AL12" i="15"/>
  <c r="AK12" i="15"/>
  <c r="AJ12" i="15"/>
  <c r="AL11" i="15"/>
  <c r="AK11" i="15"/>
  <c r="AJ11" i="15"/>
  <c r="AL10" i="15"/>
  <c r="AK10" i="15"/>
  <c r="AJ10" i="15"/>
  <c r="AL9" i="15"/>
  <c r="AK9" i="15"/>
  <c r="AJ9" i="15"/>
  <c r="AL8" i="15"/>
  <c r="AK8" i="15"/>
  <c r="AJ8" i="15"/>
  <c r="AL7" i="15"/>
  <c r="AK7" i="15"/>
  <c r="AJ7" i="15"/>
  <c r="AJ26" i="15" l="1"/>
  <c r="G19" i="8"/>
  <c r="F19" i="8"/>
  <c r="AK26" i="15"/>
  <c r="AL26" i="15"/>
  <c r="G21" i="6" l="1"/>
  <c r="G25" i="6" l="1"/>
  <c r="H25" i="6"/>
  <c r="H24" i="6" l="1"/>
  <c r="H23" i="6"/>
  <c r="H19" i="6"/>
  <c r="H18" i="6"/>
  <c r="H17" i="6"/>
  <c r="F17" i="6"/>
  <c r="H22" i="6" l="1"/>
  <c r="H21" i="6"/>
  <c r="H20" i="6" l="1"/>
  <c r="G23" i="6" l="1"/>
  <c r="F24" i="6"/>
  <c r="G22" i="6" l="1"/>
  <c r="F20" i="6" s="1"/>
  <c r="F19" i="6" l="1"/>
  <c r="F18" i="6"/>
  <c r="F16" i="6" l="1"/>
  <c r="F28" i="6" s="1"/>
  <c r="J20" i="6" l="1"/>
  <c r="H16" i="6"/>
  <c r="J16" i="6" l="1"/>
  <c r="H28" i="6"/>
  <c r="J18" i="6"/>
  <c r="J24" i="6"/>
  <c r="J28" i="6" l="1"/>
  <c r="J19" i="6" l="1"/>
  <c r="W19" i="6" l="1"/>
  <c r="X19" i="6" s="1"/>
  <c r="W20" i="6" l="1"/>
  <c r="X20" i="6" s="1"/>
</calcChain>
</file>

<file path=xl/sharedStrings.xml><?xml version="1.0" encoding="utf-8"?>
<sst xmlns="http://schemas.openxmlformats.org/spreadsheetml/2006/main" count="3109" uniqueCount="1684">
  <si>
    <t>Financijski plan broj 325-000005/2017</t>
  </si>
  <si>
    <t>Naziv1</t>
  </si>
  <si>
    <t>Naziv2</t>
  </si>
  <si>
    <t>Naziv3</t>
  </si>
  <si>
    <t>Naziv4</t>
  </si>
  <si>
    <t>Naziv5</t>
  </si>
  <si>
    <t>Planirani iznos</t>
  </si>
  <si>
    <t>Realizirani iznos</t>
  </si>
  <si>
    <t>Plaćeni iznos</t>
  </si>
  <si>
    <t>Izvor financiranja</t>
  </si>
  <si>
    <t>Planirani iznos</t>
  </si>
  <si>
    <t>Realizirani iznos</t>
  </si>
  <si>
    <t>Plaćeni iznos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</si>
  <si>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</si>
  <si>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</si>
  <si>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</si>
  <si>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</si>
  <si>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</si>
  <si>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Pomoći EU (51)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</si>
  <si>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</si>
  <si>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</si>
  <si>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</si>
  <si>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</si>
  <si>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</si>
  <si>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</si>
  <si>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</si>
  <si>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</si>
  <si>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</si>
  <si>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</si>
  <si>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</si>
  <si>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Vlastiti prihodi</t>
  </si>
  <si>
    <t>202 PLAN RASHODA</t>
  </si>
  <si>
    <t>237 OBRAZOVANJE</t>
  </si>
  <si>
    <t>23701 RAZVOJ ODGOJNO OBRAZOVNOG SUSTAVA</t>
  </si>
  <si>
    <t>A679047 Europske integracije</t>
  </si>
  <si>
    <t>3121 OSTALI RASHODI ZA ZAPOSLENE</t>
  </si>
  <si>
    <t>Vlastiti prihodi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</si>
  <si>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</si>
  <si>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</si>
  <si>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</si>
  <si>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</si>
  <si>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</si>
  <si>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Vlastiti prihodi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</si>
  <si>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</si>
  <si>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</si>
  <si>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</si>
  <si>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</si>
  <si>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</si>
  <si>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Pomoći EU (51)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</si>
  <si>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</si>
  <si>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</si>
  <si>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</si>
  <si>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</si>
  <si>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</si>
  <si>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</si>
  <si>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</si>
  <si>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</si>
  <si>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</si>
  <si>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</si>
  <si>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</si>
  <si>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</si>
  <si>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</si>
  <si>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</si>
  <si>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</si>
  <si>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</si>
  <si>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</si>
  <si>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Pomoći EU (51)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</si>
  <si>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</si>
  <si>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</si>
  <si>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</si>
  <si>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</si>
  <si>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</si>
  <si>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Vlastiti prihodi</t>
  </si>
  <si>
    <t>202 PLAN RASHODA</t>
  </si>
  <si>
    <t>237 OBRAZOVANJE</t>
  </si>
  <si>
    <t>23701 RAZVOJ ODGOJNO OBRAZOVNOG SUSTAVA</t>
  </si>
  <si>
    <t>A679047 Europske integracije</t>
  </si>
  <si>
    <t>3211 Službena putovanja</t>
  </si>
  <si>
    <t>Vlastiti prihodi</t>
  </si>
  <si>
    <t>202 PLAN RASHODA</t>
  </si>
  <si>
    <t>237 OBRAZOVANJE</t>
  </si>
  <si>
    <t>23701 RAZVOJ ODGOJNO OBRAZOVNOG SUSTAVA</t>
  </si>
  <si>
    <t>A679047 Europske integracije</t>
  </si>
  <si>
    <t>3211 Službena putovanja</t>
  </si>
  <si>
    <t>Pomoći EU (51)</t>
  </si>
  <si>
    <t>202 PLAN RASHODA</t>
  </si>
  <si>
    <t>237 OBRAZOVANJE</t>
  </si>
  <si>
    <t>23701 RAZVOJ ODGOJNO OBRAZOVNOG SUSTAVA</t>
  </si>
  <si>
    <t>A679047 Europske integracije</t>
  </si>
  <si>
    <t>3212 Naknade za prijevoz, za rad na terenu i odvojeni život</t>
  </si>
  <si>
    <t>Vlastiti prihodi</t>
  </si>
  <si>
    <t>202 PLAN RASHODA</t>
  </si>
  <si>
    <t>237 OBRAZOVANJE</t>
  </si>
  <si>
    <t>23701 RAZVOJ ODGOJNO OBRAZOVNOG SUSTAVA</t>
  </si>
  <si>
    <t>A679047 Europske integracije</t>
  </si>
  <si>
    <t>3213 Stručno usavršavanje zaposlenika</t>
  </si>
  <si>
    <t>Pomoći EU (51)</t>
  </si>
  <si>
    <t>202 PLAN RASHODA</t>
  </si>
  <si>
    <t>237 OBRAZOVANJE</t>
  </si>
  <si>
    <t>23701 RAZVOJ ODGOJNO OBRAZOVNOG SUSTAVA</t>
  </si>
  <si>
    <t>A679047 Europske integracije</t>
  </si>
  <si>
    <t>3221 Uredski materijal i ostali materijalni rashodi</t>
  </si>
  <si>
    <t>Pomoći EU (51)</t>
  </si>
  <si>
    <t>202 PLAN RASHODA</t>
  </si>
  <si>
    <t>237 OBRAZOVANJE</t>
  </si>
  <si>
    <t>23701 RAZVOJ ODGOJNO OBRAZOVNOG SUSTAVA</t>
  </si>
  <si>
    <t>A679047 Europske integracije</t>
  </si>
  <si>
    <t>3221 Uredski materijal i ostali materijalni rashodi</t>
  </si>
  <si>
    <t>Vlastiti prihodi</t>
  </si>
  <si>
    <t>202 PLAN RASHODA</t>
  </si>
  <si>
    <t>237 OBRAZOVANJE</t>
  </si>
  <si>
    <t>23701 RAZVOJ ODGOJNO OBRAZOVNOG SUSTAVA</t>
  </si>
  <si>
    <t>A679047 Europske integracije</t>
  </si>
  <si>
    <t>3231 Usluge telefona, pošte i prijevoza</t>
  </si>
  <si>
    <t>Vlastiti prihodi</t>
  </si>
  <si>
    <t>202 PLAN RASHODA</t>
  </si>
  <si>
    <t>237 OBRAZOVANJE</t>
  </si>
  <si>
    <t>23701 RAZVOJ ODGOJNO OBRAZOVNOG SUSTAVA</t>
  </si>
  <si>
    <t>A679047 Europske integracije</t>
  </si>
  <si>
    <t>3235 Zakupnine i najamnine</t>
  </si>
  <si>
    <t>Pomoći EU (51)</t>
  </si>
  <si>
    <t>202 PLAN RASHODA</t>
  </si>
  <si>
    <t>237 OBRAZOVANJE</t>
  </si>
  <si>
    <t>23701 RAZVOJ ODGOJNO OBRAZOVNOG SUSTAVA</t>
  </si>
  <si>
    <t>A679047 Europske integracije</t>
  </si>
  <si>
    <t>3237 Intelektualne i osobne usluge</t>
  </si>
  <si>
    <t>Vlastiti prihodi</t>
  </si>
  <si>
    <t>202 PLAN RASHODA</t>
  </si>
  <si>
    <t>237 OBRAZOVANJE</t>
  </si>
  <si>
    <t>23701 RAZVOJ ODGOJNO OBRAZOVNOG SUSTAVA</t>
  </si>
  <si>
    <t>A679047 Europske integracije</t>
  </si>
  <si>
    <t>3237 Intelektualne i osobne usluge</t>
  </si>
  <si>
    <t>Pomoći EU (51)</t>
  </si>
  <si>
    <t>202 PLAN RASHODA</t>
  </si>
  <si>
    <t>237 OBRAZOVANJE</t>
  </si>
  <si>
    <t>23701 RAZVOJ ODGOJNO OBRAZOVNOG SUSTAVA</t>
  </si>
  <si>
    <t>A679047 Europske integracije</t>
  </si>
  <si>
    <t>3239 Ostale usluge</t>
  </si>
  <si>
    <t>Vlastiti prihodi</t>
  </si>
  <si>
    <t>202 PLAN RASHODA</t>
  </si>
  <si>
    <t>237 OBRAZOVANJE</t>
  </si>
  <si>
    <t>23701 RAZVOJ ODGOJNO OBRAZOVNOG SUSTAVA</t>
  </si>
  <si>
    <t>A679047 Europske integracije</t>
  </si>
  <si>
    <t>3293 Reprezentacija</t>
  </si>
  <si>
    <t>Vlastiti prihodi</t>
  </si>
  <si>
    <t>202 PLAN RASHODA</t>
  </si>
  <si>
    <t>237 OBRAZOVANJE</t>
  </si>
  <si>
    <t>23701 RAZVOJ ODGOJNO OBRAZOVNOG SUSTAVA</t>
  </si>
  <si>
    <t>A679047 Europske integracije</t>
  </si>
  <si>
    <t>3293 Reprezentacija</t>
  </si>
  <si>
    <t>Pomoći EU (51)</t>
  </si>
  <si>
    <t>202 PLAN RASHODA</t>
  </si>
  <si>
    <t>237 OBRAZOVANJE</t>
  </si>
  <si>
    <t>23701 RAZVOJ ODGOJNO OBRAZOVNOG SUSTAVA</t>
  </si>
  <si>
    <t>A679047 Europske integracije</t>
  </si>
  <si>
    <t>3295 Pristojbe i naknade</t>
  </si>
  <si>
    <t>Vlastiti prihodi</t>
  </si>
  <si>
    <t>202 PLAN RASHODA</t>
  </si>
  <si>
    <t>237 OBRAZOVANJE</t>
  </si>
  <si>
    <t>23701 RAZVOJ ODGOJNO OBRAZOVNOG SUSTAVA</t>
  </si>
  <si>
    <t>A679047 Europske integracije</t>
  </si>
  <si>
    <t>3295 Pristojbe i naknade</t>
  </si>
  <si>
    <t>Pomoći EU (51)</t>
  </si>
  <si>
    <t>202 PLAN RASHODA</t>
  </si>
  <si>
    <t>237 OBRAZOVANJE</t>
  </si>
  <si>
    <t>23701 RAZVOJ ODGOJNO OBRAZOVNOG SUSTAVA</t>
  </si>
  <si>
    <t>A679047 Europske integracije</t>
  </si>
  <si>
    <t>3432 Negativne tečajne razlike i razlike zbog primjene valutne klauzule</t>
  </si>
  <si>
    <t>Pomoći EU (51)</t>
  </si>
  <si>
    <t>202 PLAN RASHODA</t>
  </si>
  <si>
    <t>237 OBRAZOVANJE</t>
  </si>
  <si>
    <t>23701 RAZVOJ ODGOJNO OBRAZOVNOG SUSTAVA</t>
  </si>
  <si>
    <t>A679047 Europske integracije</t>
  </si>
  <si>
    <t>3721 Naknade građanima i kućanstvima u novcu</t>
  </si>
  <si>
    <t>Ostale pomoći i darovnice (52)</t>
  </si>
  <si>
    <t>202 PLAN RASHODA</t>
  </si>
  <si>
    <t>237 OBRAZOVANJE</t>
  </si>
  <si>
    <t>23701 RAZVOJ ODGOJNO OBRAZOVNOG SUSTAVA</t>
  </si>
  <si>
    <t>A679047 Europske integracije</t>
  </si>
  <si>
    <t>4221 Uredska oprema i namještaj</t>
  </si>
  <si>
    <t>Vlastiti prihodi</t>
  </si>
  <si>
    <t>202 PLAN RASHODA</t>
  </si>
  <si>
    <t>237 OBRAZOVANJE</t>
  </si>
  <si>
    <t>23705 VISOKO OBRAZOVANJE</t>
  </si>
  <si>
    <t>A6210 REDOVNA DJELATNOST-MZOS</t>
  </si>
  <si>
    <t>3111 PLAĆE ZA REDOVAN RAD - BRUTO</t>
  </si>
  <si>
    <t>Opći prihodi i primici</t>
  </si>
  <si>
    <t>202 PLAN RASHODA</t>
  </si>
  <si>
    <t>237 OBRAZOVANJE</t>
  </si>
  <si>
    <t>23705 VISOKO OBRAZOVANJE</t>
  </si>
  <si>
    <t>A6210 REDOVNA DJELATNOST-MZOS</t>
  </si>
  <si>
    <t>3121 OSTALI RASHODI ZA ZAPOSLENE</t>
  </si>
  <si>
    <t>Opći prihodi i primici</t>
  </si>
  <si>
    <t>202 PLAN RASHODA</t>
  </si>
  <si>
    <t>237 OBRAZOVANJE</t>
  </si>
  <si>
    <t>23705 VISOKO OBRAZOVANJE</t>
  </si>
  <si>
    <t>A6210 REDOVNA DJELATNOST-MZOS</t>
  </si>
  <si>
    <t>3132 DOPRINOSI ZA OBVEZNO ZDRAVSTVENO OSIGURANJE</t>
  </si>
  <si>
    <t>Opći prihodi i primici</t>
  </si>
  <si>
    <t>202 PLAN RASHODA</t>
  </si>
  <si>
    <t>237 OBRAZOVANJE</t>
  </si>
  <si>
    <t>23705 VISOKO OBRAZOVANJE</t>
  </si>
  <si>
    <t>A6210 REDOVNA DJELATNOST-MZOS</t>
  </si>
  <si>
    <t>3133 DOPRINOSI ZA OBVEZNO OSIGURANJE U SLUČAJU NEZAPOSLENOSTI</t>
  </si>
  <si>
    <t>Opći prihodi i primici</t>
  </si>
  <si>
    <t>202 PLAN RASHODA</t>
  </si>
  <si>
    <t>237 OBRAZOVANJE</t>
  </si>
  <si>
    <t>23705 VISOKO OBRAZOVANJE</t>
  </si>
  <si>
    <t>A6210 REDOVNA DJELATNOST-MZOS</t>
  </si>
  <si>
    <t>3212 Naknade za prijevoz, za rad na terenu i odvojeni život</t>
  </si>
  <si>
    <t>Opći prihodi i primici</t>
  </si>
  <si>
    <t>202 PLAN RASHODA</t>
  </si>
  <si>
    <t>237 OBRAZOVANJE</t>
  </si>
  <si>
    <t>23705 VISOKO OBRAZOVANJE</t>
  </si>
  <si>
    <t>A6210 REDOVNA DJELATNOST-MZOS</t>
  </si>
  <si>
    <t>3236 Zdravstvene i veterinarske usluge</t>
  </si>
  <si>
    <t>Opći prihodi i primici</t>
  </si>
  <si>
    <t>202 PLAN RASHODA</t>
  </si>
  <si>
    <t>237 OBRAZOVANJE</t>
  </si>
  <si>
    <t>23705 VISOKO OBRAZOVANJE</t>
  </si>
  <si>
    <t>A6210 REDOVNA DJELATNOST-MZOS</t>
  </si>
  <si>
    <t>3295 Pristojbe i naknade</t>
  </si>
  <si>
    <t>Opći prihodi i primici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</si>
  <si>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</si>
  <si>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</si>
  <si>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</si>
  <si>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</si>
  <si>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</si>
  <si>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</si>
  <si>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</si>
  <si>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</si>
  <si>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</si>
  <si>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</si>
  <si>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</si>
  <si>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</si>
  <si>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</si>
  <si>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</si>
  <si>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</si>
  <si>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</si>
  <si>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</si>
  <si>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</si>
  <si>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</si>
  <si>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</si>
  <si>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</si>
  <si>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</si>
  <si>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3121 OSTALI RASHODI ZA ZAPOSLENE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</si>
  <si>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</si>
  <si>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</si>
  <si>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</si>
  <si>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</si>
  <si>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</si>
  <si>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3121 OSTALI RASHODI ZA ZAPOSLENE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</si>
  <si>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</si>
  <si>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</si>
  <si>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</si>
  <si>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</si>
  <si>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</si>
  <si>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</si>
  <si>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</si>
  <si>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</si>
  <si>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</si>
  <si>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</si>
  <si>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</si>
  <si>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</si>
  <si>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</si>
  <si>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</si>
  <si>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</si>
  <si>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</si>
  <si>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</si>
  <si>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</si>
  <si>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</si>
  <si>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</si>
  <si>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</si>
  <si>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</si>
  <si>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</si>
  <si>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</si>
  <si>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</si>
  <si>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</si>
  <si>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</si>
  <si>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</si>
  <si>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</si>
  <si>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</si>
  <si>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</si>
  <si>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</si>
  <si>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</si>
  <si>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</si>
  <si>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</si>
  <si>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</si>
  <si>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</si>
  <si>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</si>
  <si>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</si>
  <si>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</si>
  <si>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</si>
  <si>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</si>
  <si>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</si>
  <si>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</si>
  <si>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</si>
  <si>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</si>
  <si>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</si>
  <si>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</si>
  <si>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</si>
  <si>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</si>
  <si>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</si>
  <si>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</si>
  <si>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</si>
  <si>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</si>
  <si>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</si>
  <si>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</si>
  <si>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</si>
  <si>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</si>
  <si>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</si>
  <si>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3212 Naknade za prijevoz, za rad na terenu i odvojeni život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</si>
  <si>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</si>
  <si>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</si>
  <si>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</si>
  <si>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</si>
  <si>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</si>
  <si>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3212 Naknade za prijevoz, za rad na terenu i odvojeni život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</si>
  <si>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</si>
  <si>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</si>
  <si>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</si>
  <si>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</si>
  <si>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</si>
  <si>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</si>
  <si>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</si>
  <si>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</si>
  <si>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</si>
  <si>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</si>
  <si>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</si>
  <si>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</si>
  <si>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</si>
  <si>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</si>
  <si>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</si>
  <si>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</si>
  <si>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</si>
  <si>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</si>
  <si>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</si>
  <si>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</si>
  <si>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</si>
  <si>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</si>
  <si>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</si>
  <si>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</si>
  <si>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</si>
  <si>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</si>
  <si>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</si>
  <si>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</si>
  <si>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</si>
  <si>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</si>
  <si>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</si>
  <si>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</si>
  <si>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</si>
  <si>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</si>
  <si>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</si>
  <si>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</si>
  <si>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</si>
  <si>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</si>
  <si>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</si>
  <si>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</si>
  <si>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</si>
  <si>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3222 Materijal i sirovine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</si>
  <si>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</si>
  <si>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</si>
  <si>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</si>
  <si>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</si>
  <si>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</si>
  <si>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</si>
  <si>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</si>
  <si>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</si>
  <si>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</si>
  <si>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</si>
  <si>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</si>
  <si>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</si>
  <si>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</si>
  <si>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</si>
  <si>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</si>
  <si>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</si>
  <si>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</si>
  <si>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</si>
  <si>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</si>
  <si>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</si>
  <si>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</si>
  <si>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</si>
  <si>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</si>
  <si>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3224 Materijal i dijelovi za tekuće i investicijsko održavanje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</si>
  <si>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</si>
  <si>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</si>
  <si>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</si>
  <si>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</si>
  <si>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</si>
  <si>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3224 Materijal i dijelovi za tekuće i investicijsko održavanje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</si>
  <si>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</si>
  <si>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</si>
  <si>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</si>
  <si>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</si>
  <si>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</si>
  <si>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3227 Službena, radna i zaštitna odjeća i obuća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</si>
  <si>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</si>
  <si>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</si>
  <si>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</si>
  <si>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</si>
  <si>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</si>
  <si>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</si>
  <si>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</si>
  <si>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</si>
  <si>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</si>
  <si>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</si>
  <si>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</si>
  <si>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</si>
  <si>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</si>
  <si>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</si>
  <si>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</si>
  <si>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</si>
  <si>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</si>
  <si>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</si>
  <si>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</si>
  <si>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</si>
  <si>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</si>
  <si>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</si>
  <si>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</si>
  <si>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</si>
  <si>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</si>
  <si>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</si>
  <si>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</si>
  <si>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</si>
  <si>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</si>
  <si>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</si>
  <si>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</si>
  <si>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</si>
  <si>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</si>
  <si>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</si>
  <si>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</si>
  <si>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</si>
  <si>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</si>
  <si>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</si>
  <si>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</si>
  <si>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</si>
  <si>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</si>
  <si>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3233 Usluge promidžbe i informiranja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</si>
  <si>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</si>
  <si>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</si>
  <si>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</si>
  <si>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</si>
  <si>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</si>
  <si>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3233 Usluge promidžbe i informiranja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</si>
  <si>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</si>
  <si>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</si>
  <si>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</si>
  <si>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</si>
  <si>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</si>
  <si>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3234 Komunalne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</si>
  <si>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</si>
  <si>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</si>
  <si>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</si>
  <si>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</si>
  <si>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</si>
  <si>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3234 Komunalne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</si>
  <si>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</si>
  <si>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</si>
  <si>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</si>
  <si>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</si>
  <si>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</si>
  <si>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</si>
  <si>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</si>
  <si>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</si>
  <si>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</si>
  <si>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</si>
  <si>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</si>
  <si>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</si>
  <si>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</si>
  <si>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</si>
  <si>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</si>
  <si>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</si>
  <si>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</si>
  <si>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</si>
  <si>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</si>
  <si>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</si>
  <si>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</si>
  <si>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</si>
  <si>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</si>
  <si>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3236 Zdravstvene i veterinarske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</si>
  <si>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</si>
  <si>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</si>
  <si>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</si>
  <si>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</si>
  <si>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</si>
  <si>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3236 Zdravstvene i veterinarske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</si>
  <si>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</si>
  <si>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</si>
  <si>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</si>
  <si>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</si>
  <si>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</si>
  <si>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</si>
  <si>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</si>
  <si>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</si>
  <si>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</si>
  <si>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</si>
  <si>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</si>
  <si>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</si>
  <si>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</si>
  <si>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</si>
  <si>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</si>
  <si>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</si>
  <si>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</si>
  <si>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</si>
  <si>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</si>
  <si>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</si>
  <si>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</si>
  <si>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</si>
  <si>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</si>
  <si>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3238 Računalne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</si>
  <si>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</si>
  <si>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</si>
  <si>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</si>
  <si>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</si>
  <si>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</si>
  <si>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</si>
  <si>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</si>
  <si>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</si>
  <si>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</si>
  <si>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</si>
  <si>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</si>
  <si>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</si>
  <si>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</si>
  <si>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</si>
  <si>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</si>
  <si>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</si>
  <si>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</si>
  <si>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</si>
  <si>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</si>
  <si>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</si>
  <si>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</si>
  <si>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</si>
  <si>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</si>
  <si>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</si>
  <si>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</si>
  <si>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</si>
  <si>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</si>
  <si>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</si>
  <si>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</si>
  <si>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3241 Naknade troškova osobama izvan radnog odnosa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</si>
  <si>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</si>
  <si>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</si>
  <si>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</si>
  <si>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</si>
  <si>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</si>
  <si>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3241 Naknade troškova osobama izvan radnog odnosa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</si>
  <si>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</si>
  <si>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</si>
  <si>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</si>
  <si>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</si>
  <si>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</si>
  <si>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3292 Premije osiguranja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</si>
  <si>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</si>
  <si>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</si>
  <si>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</si>
  <si>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</si>
  <si>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</si>
  <si>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3292 Premije osiguranja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</si>
  <si>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</si>
  <si>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</si>
  <si>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</si>
  <si>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</si>
  <si>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</si>
  <si>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</si>
  <si>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</si>
  <si>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</si>
  <si>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</si>
  <si>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</si>
  <si>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</si>
  <si>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</si>
  <si>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</si>
  <si>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</si>
  <si>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</si>
  <si>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</si>
  <si>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</si>
  <si>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</si>
  <si>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</si>
  <si>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</si>
  <si>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</si>
  <si>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</si>
  <si>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</si>
  <si>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</si>
  <si>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</si>
  <si>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</si>
  <si>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</si>
  <si>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</si>
  <si>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</si>
  <si>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</si>
  <si>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</si>
  <si>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</si>
  <si>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</si>
  <si>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</si>
  <si>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</si>
  <si>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</si>
  <si>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</si>
  <si>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</si>
  <si>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</si>
  <si>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</si>
  <si>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</si>
  <si>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</si>
  <si>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</si>
  <si>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</si>
  <si>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</si>
  <si>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</si>
  <si>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</si>
  <si>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</si>
  <si>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</si>
  <si>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</si>
  <si>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</si>
  <si>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</si>
  <si>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</si>
  <si>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</si>
  <si>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</si>
  <si>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</si>
  <si>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</si>
  <si>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</si>
  <si>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</si>
  <si>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</si>
  <si>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</si>
  <si>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</si>
  <si>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</si>
  <si>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</si>
  <si>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</si>
  <si>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</si>
  <si>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</si>
  <si>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</si>
  <si>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</si>
  <si>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</si>
  <si>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</si>
  <si>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</si>
  <si>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</si>
  <si>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</si>
  <si>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</si>
  <si>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</si>
  <si>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</si>
  <si>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</si>
  <si>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</si>
  <si>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</si>
  <si>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</si>
  <si>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</si>
  <si>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</si>
  <si>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3431 Bankarske usluge i usluge platnog prometa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</si>
  <si>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</si>
  <si>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</si>
  <si>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</si>
  <si>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</si>
  <si>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</si>
  <si>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3431 Bankarske usluge i usluge platnog prometa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</si>
  <si>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</si>
  <si>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</si>
  <si>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</si>
  <si>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</si>
  <si>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</si>
  <si>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</si>
  <si>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</si>
  <si>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</si>
  <si>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</si>
  <si>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</si>
  <si>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</si>
  <si>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</si>
  <si>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</si>
  <si>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</si>
  <si>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</si>
  <si>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</si>
  <si>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</si>
  <si>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</si>
  <si>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</si>
  <si>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</si>
  <si>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</si>
  <si>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</si>
  <si>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</si>
  <si>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3434 Ostali nespomenuti financijski rashodi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</si>
  <si>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</si>
  <si>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</si>
  <si>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</si>
  <si>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</si>
  <si>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</si>
  <si>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3691 Prijenosi između pror. korisnika istog proračuna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</si>
  <si>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</si>
  <si>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</si>
  <si>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</si>
  <si>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</si>
  <si>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</si>
  <si>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3721 Naknade građanima i kućanstvima u novcu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</si>
  <si>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</si>
  <si>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</si>
  <si>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</si>
  <si>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</si>
  <si>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</si>
  <si>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3722 Naknade građanima i kućanstvima u naravi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</si>
  <si>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</si>
  <si>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</si>
  <si>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</si>
  <si>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</si>
  <si>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</si>
  <si>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</si>
  <si>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</si>
  <si>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</si>
  <si>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</si>
  <si>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</si>
  <si>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</si>
  <si>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</si>
  <si>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</si>
  <si>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</si>
  <si>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</si>
  <si>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</si>
  <si>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</si>
  <si>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</si>
  <si>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</si>
  <si>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</si>
  <si>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</si>
  <si>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</si>
  <si>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</si>
  <si>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</si>
  <si>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</si>
  <si>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</si>
  <si>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</si>
  <si>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</si>
  <si>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</si>
  <si>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3831 Naknade šteta pravnim i fizičkim osobama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</si>
  <si>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</si>
  <si>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</si>
  <si>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</si>
  <si>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</si>
  <si>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</si>
  <si>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4123 Licence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</si>
  <si>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</si>
  <si>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</si>
  <si>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</si>
  <si>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</si>
  <si>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</si>
  <si>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4123 Licence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</si>
  <si>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</si>
  <si>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</si>
  <si>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</si>
  <si>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</si>
  <si>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</si>
  <si>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</si>
  <si>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Prodaja ili zamjena nefinancijske imovine (7)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</si>
  <si>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</si>
  <si>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</si>
  <si>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</si>
  <si>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</si>
  <si>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</si>
  <si>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</si>
  <si>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</si>
  <si>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</si>
  <si>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</si>
  <si>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</si>
  <si>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</si>
  <si>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</si>
  <si>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</si>
  <si>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</si>
  <si>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</si>
  <si>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</si>
  <si>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</si>
  <si>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</si>
  <si>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</si>
  <si>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</si>
  <si>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</si>
  <si>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</si>
  <si>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</si>
  <si>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</si>
  <si>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</si>
  <si>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</si>
  <si>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</si>
  <si>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</si>
  <si>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4222 Komunikacijska oprema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</si>
  <si>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</si>
  <si>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</si>
  <si>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</si>
  <si>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</si>
  <si>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</si>
  <si>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4222 Komunikacijska oprema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</si>
  <si>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</si>
  <si>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</si>
  <si>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</si>
  <si>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</si>
  <si>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</si>
  <si>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4223 Oprema za održavanje i zaštitu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</si>
  <si>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</si>
  <si>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</si>
  <si>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</si>
  <si>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</si>
  <si>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</si>
  <si>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4223 Oprema za održavanje i zaštitu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</si>
  <si>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</si>
  <si>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</si>
  <si>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</si>
  <si>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</si>
  <si>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</si>
  <si>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4224 Medicinska i laboratorijska oprema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</si>
  <si>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</si>
  <si>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</si>
  <si>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</si>
  <si>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</si>
  <si>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</si>
  <si>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4224 Medicinska i laboratorijska oprema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</si>
  <si>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</si>
  <si>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</si>
  <si>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</si>
  <si>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</si>
  <si>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</si>
  <si>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4225 Instrumenti, uređaji i strojevi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</si>
  <si>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</si>
  <si>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</si>
  <si>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</si>
  <si>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</si>
  <si>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</si>
  <si>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4227 Uređaji, strojevi i oprema za ostale namjene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</si>
  <si>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</si>
  <si>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</si>
  <si>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</si>
  <si>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</si>
  <si>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</si>
  <si>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4227 Uređaji, strojevi i oprema za ostale namjene</t>
  </si>
  <si>
    <t>Prodaja ili zamjena nefinancijske imovine (7)</t>
  </si>
  <si>
    <t>202 PLAN RASHODA</t>
  </si>
  <si>
    <t>237 OBRAZOVANJE</t>
  </si>
  <si>
    <t>23705 VISOKO OBRAZOVANJE</t>
  </si>
  <si>
    <t>A621002 REDOVNA DJELATNOST SVEUČILIŠTA U RIJECI-ViNP</t>
  </si>
  <si>
    <t>4233 Prijevozna sredstva u pomorskom i riječnom prometu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</si>
  <si>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</si>
  <si>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</si>
  <si>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</si>
  <si>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</si>
  <si>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</si>
  <si>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</si>
  <si>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</si>
  <si>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</si>
  <si>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</si>
  <si>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</si>
  <si>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</si>
  <si>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</si>
  <si>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</si>
  <si>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</si>
  <si>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</si>
  <si>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</si>
  <si>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</si>
  <si>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</si>
  <si>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</si>
  <si>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</si>
  <si>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</si>
  <si>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</si>
  <si>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</si>
  <si>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</si>
  <si>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</si>
  <si>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</si>
  <si>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</si>
  <si>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</si>
  <si>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</si>
  <si>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4264 Ostala nematerijalna proizvedena imovina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</si>
  <si>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</si>
  <si>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</si>
  <si>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</si>
  <si>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</si>
  <si>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</si>
  <si>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4264 Ostala nematerijalna proizvedena imovina</t>
  </si>
  <si>
    <t>Ostali prihodi za posebne namjene</t>
  </si>
  <si>
    <t>202 PLAN RASHODA</t>
  </si>
  <si>
    <t>237 OBRAZOVANJE</t>
  </si>
  <si>
    <t>23705 VISOKO OBRAZOVANJE</t>
  </si>
  <si>
    <t>A622122 PROGRAMSKO FINANCIRANJE JAVNIH VISOKIH UČILIŠTA</t>
  </si>
  <si>
    <t>3111 PLAĆE ZA REDOVAN RAD - BRUTO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</si>
  <si>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</si>
  <si>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</si>
  <si>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</si>
  <si>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</si>
  <si>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</si>
  <si>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3132 DOPRINOSI ZA OBVEZNO ZDRAVSTVENO OSIGURANJE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</si>
  <si>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</si>
  <si>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</si>
  <si>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</si>
  <si>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</si>
  <si>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</si>
  <si>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3133 DOPRINOSI ZA OBVEZNO OSIGURANJE U SLUČAJU NEZAPOSLENOSTI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</si>
  <si>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</si>
  <si>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</si>
  <si>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</si>
  <si>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</si>
  <si>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</si>
  <si>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3211 Službena putovanja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</si>
  <si>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</si>
  <si>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</si>
  <si>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</si>
  <si>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</si>
  <si>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</si>
  <si>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3213 Stručno usavršavanje zaposlenika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</si>
  <si>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</si>
  <si>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</si>
  <si>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</si>
  <si>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</si>
  <si>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</si>
  <si>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3221 Uredski materijal i ostali materijalni rashodi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</si>
  <si>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</si>
  <si>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</si>
  <si>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</si>
  <si>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</si>
  <si>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</si>
  <si>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3222 Materijal i sirovine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</si>
  <si>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</si>
  <si>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</si>
  <si>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</si>
  <si>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</si>
  <si>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</si>
  <si>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3223 Energija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</si>
  <si>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</si>
  <si>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</si>
  <si>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</si>
  <si>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</si>
  <si>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</si>
  <si>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3224 Materijal i dijelovi za tekuće i investicijsko održavanje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</si>
  <si>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</si>
  <si>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</si>
  <si>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</si>
  <si>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</si>
  <si>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</si>
  <si>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3227 Službena, radna i zaštitna odjeća i obuća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</si>
  <si>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</si>
  <si>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</si>
  <si>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</si>
  <si>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</si>
  <si>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</si>
  <si>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3231 Usluge telefona, pošte i prijevoza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</si>
  <si>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</si>
  <si>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</si>
  <si>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</si>
  <si>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</si>
  <si>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</si>
  <si>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3232 Usluge tekućeg i investicijskog održavanja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</si>
  <si>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</si>
  <si>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</si>
  <si>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</si>
  <si>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</si>
  <si>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</si>
  <si>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3233 Usluge promidžbe i informiranja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</si>
  <si>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</si>
  <si>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</si>
  <si>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</si>
  <si>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</si>
  <si>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</si>
  <si>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3234 Komunalne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</si>
  <si>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</si>
  <si>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</si>
  <si>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</si>
  <si>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</si>
  <si>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</si>
  <si>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3235 Zakupnine i najamnine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</si>
  <si>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</si>
  <si>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</si>
  <si>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</si>
  <si>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</si>
  <si>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</si>
  <si>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3237 Intelektualne i osobne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</si>
  <si>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</si>
  <si>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</si>
  <si>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</si>
  <si>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</si>
  <si>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</si>
  <si>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3238 Računalne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</si>
  <si>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</si>
  <si>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</si>
  <si>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</si>
  <si>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</si>
  <si>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</si>
  <si>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3239 Ostale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</si>
  <si>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</si>
  <si>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</si>
  <si>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</si>
  <si>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</si>
  <si>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</si>
  <si>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3292 Premije osiguranja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</si>
  <si>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</si>
  <si>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</si>
  <si>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</si>
  <si>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</si>
  <si>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</si>
  <si>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3293 Reprezentacija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</si>
  <si>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</si>
  <si>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</si>
  <si>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</si>
  <si>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</si>
  <si>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</si>
  <si>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3294 Članarine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</si>
  <si>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</si>
  <si>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</si>
  <si>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</si>
  <si>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</si>
  <si>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</si>
  <si>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3295 Pristojbe i naknade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</si>
  <si>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</si>
  <si>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</si>
  <si>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</si>
  <si>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</si>
  <si>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</si>
  <si>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3299 Ostali nespomenuti rashodi poslovanja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</si>
  <si>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</si>
  <si>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</si>
  <si>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</si>
  <si>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</si>
  <si>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</si>
  <si>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3431 Bankarske usluge i usluge platnog prometa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</si>
  <si>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</si>
  <si>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</si>
  <si>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</si>
  <si>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</si>
  <si>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</si>
  <si>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3132 DOPRINOSI ZA OBVEZNO ZDRAVSTVENO OSIGURANJE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</si>
  <si>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</si>
  <si>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</si>
  <si>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</si>
  <si>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</si>
  <si>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</si>
  <si>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</si>
  <si>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Vlastiti prihodi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</si>
  <si>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</si>
  <si>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</si>
  <si>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</si>
  <si>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</si>
  <si>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</si>
  <si>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</si>
  <si>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</si>
  <si>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</si>
  <si>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</si>
  <si>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</si>
  <si>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</si>
  <si>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</si>
  <si>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</si>
  <si>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</si>
  <si>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</si>
  <si>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</si>
  <si>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3213 Stručno usavršavanje zaposlenika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</si>
  <si>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</si>
  <si>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</si>
  <si>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</si>
  <si>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</si>
  <si>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</si>
  <si>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3213 Stručno usavršavanje zaposlenika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</si>
  <si>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</si>
  <si>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</si>
  <si>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</si>
  <si>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</si>
  <si>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</si>
  <si>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3221 Uredski materijal i ostali materijalni rashodi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</si>
  <si>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</si>
  <si>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</si>
  <si>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</si>
  <si>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</si>
  <si>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</si>
  <si>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3221 Uredski materijal i ostali materijalni rashodi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</si>
  <si>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</si>
  <si>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</si>
  <si>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</si>
  <si>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</si>
  <si>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</si>
  <si>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3233 Usluge promidžbe i informiranja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</si>
  <si>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</si>
  <si>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</si>
  <si>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</si>
  <si>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</si>
  <si>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</si>
  <si>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3235 Zakupnine i najamnine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</si>
  <si>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</si>
  <si>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</si>
  <si>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</si>
  <si>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</si>
  <si>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</si>
  <si>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</si>
  <si>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</si>
  <si>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</si>
  <si>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</si>
  <si>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</si>
  <si>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</si>
  <si>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</si>
  <si>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</si>
  <si>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</si>
  <si>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</si>
  <si>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</si>
  <si>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</si>
  <si>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</si>
  <si>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</si>
  <si>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</si>
  <si>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</si>
  <si>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</si>
  <si>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</si>
  <si>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3239 Ostale usluge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</si>
  <si>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</si>
  <si>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</si>
  <si>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</si>
  <si>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</si>
  <si>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</si>
  <si>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3239 Ostale usluge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</si>
  <si>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</si>
  <si>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</si>
  <si>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</si>
  <si>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</si>
  <si>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</si>
  <si>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3292 Premije osiguranja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</si>
  <si>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</si>
  <si>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</si>
  <si>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</si>
  <si>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</si>
  <si>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</si>
  <si>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3293 Reprezentacija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</si>
  <si>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</si>
  <si>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</si>
  <si>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</si>
  <si>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</si>
  <si>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</si>
  <si>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3294 Članarine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</si>
  <si>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</si>
  <si>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</si>
  <si>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</si>
  <si>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</si>
  <si>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</si>
  <si>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3431 Bankarske usluge i usluge platnog prometa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</si>
  <si>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</si>
  <si>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</si>
  <si>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</si>
  <si>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</si>
  <si>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</si>
  <si>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3432 Negativne tečajne razlike i razlike zbog primjene valutne klauzule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</si>
  <si>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</si>
  <si>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</si>
  <si>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</si>
  <si>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</si>
  <si>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</si>
  <si>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4221 Uredska oprema i namještaj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</si>
  <si>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</si>
  <si>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</si>
  <si>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</si>
  <si>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</si>
  <si>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</si>
  <si>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4221 Uredska oprema i namještaj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</si>
  <si>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</si>
  <si>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</si>
  <si>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</si>
  <si>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</si>
  <si>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</si>
  <si>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4227 Uređaji, strojevi i oprema za ostale namjene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</si>
  <si>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</si>
  <si>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</si>
  <si>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</si>
  <si>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</si>
  <si>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</si>
  <si>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4241 Knjige</t>
  </si>
  <si>
    <t>Ostali prihodi za posebne namjene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</si>
  <si>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</si>
  <si>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</si>
  <si>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</si>
  <si>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</si>
  <si>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3111 PLAĆE ZA REDOVAN RAD - BRUTO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</si>
  <si>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</si>
  <si>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</si>
  <si>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</si>
  <si>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</si>
  <si>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</si>
  <si>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3111 PLAĆE ZA REDOVAN RAD - BRUTO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</si>
  <si>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</si>
  <si>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</si>
  <si>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</si>
  <si>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</si>
  <si>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</si>
  <si>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3132 DOPRINOSI ZA OBVEZNO ZDRAVSTVENO OSIGURANJE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</si>
  <si>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</si>
  <si>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</si>
  <si>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</si>
  <si>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</si>
  <si>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</si>
  <si>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3133 DOPRINOSI ZA OBVEZNO OSIGURANJE U SLUČAJU NEZAPOSLENOSTI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</si>
  <si>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</si>
  <si>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</si>
  <si>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</si>
  <si>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</si>
  <si>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</si>
  <si>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</si>
  <si>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</si>
  <si>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</si>
  <si>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</si>
  <si>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</si>
  <si>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</si>
  <si>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3237 Intelektualne i osobne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</si>
  <si>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</si>
  <si>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</si>
  <si>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</si>
  <si>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</si>
  <si>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</si>
  <si>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3239 Ostale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</si>
  <si>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</si>
  <si>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</si>
  <si>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</si>
  <si>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</si>
  <si>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</si>
  <si>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3239 Ostale usluge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</si>
  <si>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</si>
  <si>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</si>
  <si>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</si>
  <si>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</si>
  <si>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</si>
  <si>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3235 Zakupnine i najamnine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</si>
  <si>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</si>
  <si>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</si>
  <si>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</si>
  <si>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</si>
  <si>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</si>
  <si>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</si>
  <si>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</si>
  <si>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</si>
  <si>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</si>
  <si>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</si>
  <si>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</si>
  <si>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3241 Naknade troškova osobama izvan radnog odnosa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</si>
  <si>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</si>
  <si>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</si>
  <si>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</si>
  <si>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</si>
  <si>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</si>
  <si>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3293 Reprezentacija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</si>
  <si>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</si>
  <si>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</si>
  <si>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</si>
  <si>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</si>
  <si>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</si>
  <si>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3432 Negativne tečajne razlike i razlike zbog primjene valutne klauzule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</si>
  <si>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</si>
  <si>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</si>
  <si>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</si>
  <si>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</si>
  <si>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</si>
  <si>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3811 Tekuće donacije u novcu</t>
  </si>
  <si>
    <t>Vlastiti prihodi</t>
  </si>
  <si>
    <t>202 PLAN RASHODA</t>
  </si>
  <si>
    <t>238 ZNANOST I TEHNOLOŠKI RAZVOJ</t>
  </si>
  <si>
    <t>23801 ULAGANJE U ZNANSTVENO ISTRAŽIVAČKU DJELATNOST</t>
  </si>
  <si>
    <t>A622006 IZDAVANJE ZNANSTVENIH UDŽBENIKA</t>
  </si>
  <si>
    <t>3111 PLAĆE ZA REDOVAN RAD - BRUTO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</si>
  <si>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</si>
  <si>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</si>
  <si>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</si>
  <si>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</si>
  <si>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</si>
  <si>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3132 DOPRINOSI ZA OBVEZNO ZDRAVSTVENO OSIGURANJE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</si>
  <si>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</si>
  <si>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</si>
  <si>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</si>
  <si>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</si>
  <si>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</si>
  <si>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3237 Intelektualne i osobne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</si>
  <si>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</si>
  <si>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</si>
  <si>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</si>
  <si>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</si>
  <si>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</si>
  <si>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3239 Ostale usluge</t>
  </si>
  <si>
    <t>Ostale pomoći i darovnice (52)</t>
  </si>
  <si>
    <t>Row Labels</t>
  </si>
  <si>
    <t>Grand Total</t>
  </si>
  <si>
    <t>Sum of Realizirani iznos2</t>
  </si>
  <si>
    <t>FINANCIJSKI PLAN 2017.</t>
  </si>
  <si>
    <t>REALIZACIJA 2017.</t>
  </si>
  <si>
    <t>Sum of Planirani iznos2</t>
  </si>
  <si>
    <t>Opći prihodi i primici (11)</t>
  </si>
  <si>
    <t>Ostali prihodi za posebne namjene (43)</t>
  </si>
  <si>
    <t>Vlastiti prihodi (31)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</si>
  <si>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</si>
  <si>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</si>
  <si>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</si>
  <si>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</si>
  <si>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Materijal i sirovine</t>
  </si>
  <si>
    <t>Energija</t>
  </si>
  <si>
    <t>Materijal i dijelovi za tekuće i investicijsko održavanje</t>
  </si>
  <si>
    <t xml:space="preserve"> 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</si>
  <si>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</si>
  <si>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</si>
  <si>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</si>
  <si>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</si>
  <si>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</si>
  <si>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</si>
  <si>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</si>
  <si>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</si>
  <si>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</si>
  <si>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</si>
  <si>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 xml:space="preserve"> Reprezentacija</t>
  </si>
  <si>
    <t>Članarine</t>
  </si>
  <si>
    <t>Pristojbe i naknade</t>
  </si>
  <si>
    <t>Ostali nespomenuti rashodi poslovanja</t>
  </si>
  <si>
    <t>Bankarske usluge i usluge platnog prometa</t>
  </si>
  <si>
    <t>Uredska oprema i namještaj</t>
  </si>
  <si>
    <t>Uređaji, strojevi i oprema za ostale namjene</t>
  </si>
  <si>
    <t>51000 Rijeka</t>
  </si>
  <si>
    <t>Realizacija financijskog plana po izvorima financiranja</t>
  </si>
  <si>
    <t>Izvori financiranja</t>
  </si>
  <si>
    <t>Plan proračuna ukupno</t>
  </si>
  <si>
    <t>Realizacija tekuća godina</t>
  </si>
  <si>
    <t>Preneseni višak / manjak Razred 9</t>
  </si>
  <si>
    <t>Rezultati poslovanja po izvorima</t>
  </si>
  <si>
    <t>Ostvareni prihodi</t>
  </si>
  <si>
    <t>% INDEX</t>
  </si>
  <si>
    <t>Obračunati rashodi</t>
  </si>
  <si>
    <t>Razlika prihodi - rashodi</t>
  </si>
  <si>
    <t>1</t>
  </si>
  <si>
    <t>2</t>
  </si>
  <si>
    <t>4</t>
  </si>
  <si>
    <t>6 = 2-4</t>
  </si>
  <si>
    <t>7</t>
  </si>
  <si>
    <t>8 = 6+7</t>
  </si>
  <si>
    <t>Svi izvori</t>
  </si>
  <si>
    <t>1.</t>
  </si>
  <si>
    <t>OPĆI PRIHODI I PRIMICI</t>
  </si>
  <si>
    <t>3.</t>
  </si>
  <si>
    <t>VLASTITI PRIHODI</t>
  </si>
  <si>
    <t>4.</t>
  </si>
  <si>
    <t>PRIHODI ZA POSEBNE NAMJENE</t>
  </si>
  <si>
    <t>5.</t>
  </si>
  <si>
    <t>POMOĆI</t>
  </si>
  <si>
    <t>6.</t>
  </si>
  <si>
    <t>DONACIJE</t>
  </si>
  <si>
    <t>STUDENTSKA ULICA 2</t>
  </si>
  <si>
    <t>OIB 76722145702</t>
  </si>
  <si>
    <t>7.</t>
  </si>
  <si>
    <t>UKUPNO</t>
  </si>
  <si>
    <t>Plaće za redovan rad</t>
  </si>
  <si>
    <t>Ostali rashodi za zaposlene</t>
  </si>
  <si>
    <t xml:space="preserve"> Stručno usavršavanje zaposlenika</t>
  </si>
  <si>
    <t xml:space="preserve"> Intelektualne i osobne usluge</t>
  </si>
  <si>
    <t xml:space="preserve"> Naknade troškova osobama izvan radnog odnosa</t>
  </si>
  <si>
    <t>Reprezentacija</t>
  </si>
  <si>
    <t xml:space="preserve"> Članarine</t>
  </si>
  <si>
    <t>Negativne tečajne razlike i razlike zbog primjene valutne klauzule</t>
  </si>
  <si>
    <t>Ostali nespomenuti financijski rashodi</t>
  </si>
  <si>
    <t>Prijenosi između pror. korisnika istog proračuna</t>
  </si>
  <si>
    <t xml:space="preserve"> Tekuće donacije u novcu</t>
  </si>
  <si>
    <t xml:space="preserve"> Uredska oprema i namještaj</t>
  </si>
  <si>
    <t>Komunikacijska oprema</t>
  </si>
  <si>
    <t xml:space="preserve"> Oprema za održavanje i zaštitu</t>
  </si>
  <si>
    <t>Knjige</t>
  </si>
  <si>
    <t>Ostala nematerijalna proizvedena imovina</t>
  </si>
  <si>
    <t xml:space="preserve"> Uredski materijal i ostali materijalni rashodi</t>
  </si>
  <si>
    <t xml:space="preserve"> Materijal i dijelovi za tekuće i investicijsko održavanje</t>
  </si>
  <si>
    <t>Službena, radna i zaštitna odjeća i obuća</t>
  </si>
  <si>
    <t>Naknade građanima i kućanstvima u naravi</t>
  </si>
  <si>
    <t>Tekuće donacije u novcu</t>
  </si>
  <si>
    <t>Licence</t>
  </si>
  <si>
    <t>Oprema za održavanje i zaštitu</t>
  </si>
  <si>
    <t>Medicinska i laboratorijska oprema</t>
  </si>
  <si>
    <t>Instrumenti, uređaji i strojevi</t>
  </si>
  <si>
    <t xml:space="preserve"> Službena putovanja</t>
  </si>
  <si>
    <t xml:space="preserve"> Naknade za prijevoz, za rad na terenu i odvojeni život</t>
  </si>
  <si>
    <t xml:space="preserve"> Naknade građanima i kućanstvima u novcu</t>
  </si>
  <si>
    <t xml:space="preserve"> Licence</t>
  </si>
  <si>
    <t xml:space="preserve"> Knjige</t>
  </si>
  <si>
    <t>RASHODI POSLOVANJA</t>
  </si>
  <si>
    <t>Rashodi za zaposlene</t>
  </si>
  <si>
    <t>Plaće</t>
  </si>
  <si>
    <t>Doprinosi na plaće</t>
  </si>
  <si>
    <t>Materijalni rashodi</t>
  </si>
  <si>
    <t>Naknade troškova zaposlenima</t>
  </si>
  <si>
    <t>Konto</t>
  </si>
  <si>
    <t>PRIHODI/IZVOR FINANCIRANJA</t>
  </si>
  <si>
    <t>Prihodi za financiranje rashoda poslovanja</t>
  </si>
  <si>
    <t>Ostali nespomenuti prihodi</t>
  </si>
  <si>
    <t>Ostale kazne</t>
  </si>
  <si>
    <t>Ostali prihodi</t>
  </si>
  <si>
    <t>Tekuće pomoći od institucija i tijela  EU</t>
  </si>
  <si>
    <t>Tekuće pomoći od međunarodnih organizacija</t>
  </si>
  <si>
    <t>Kapitalne pomoći od međunarodnih organizacija</t>
  </si>
  <si>
    <t>Kapitalne pomoći od institucija i tijela  EU</t>
  </si>
  <si>
    <t>Tekuće pomoći od izvanproračunskih korisnika</t>
  </si>
  <si>
    <t>Tekući prijenosi između proračunskih korisnika istog proračuna</t>
  </si>
  <si>
    <t>Stambeni objekti</t>
  </si>
  <si>
    <t>Kamate na oročena sredstva i depozite po viđenju</t>
  </si>
  <si>
    <t>Prihodi od zateznih kamata</t>
  </si>
  <si>
    <t>Prihodi od pozitivnih tečajnih razlika i razlika zbog primjene valutne klauzule</t>
  </si>
  <si>
    <t>Prihodi od pruženih usluga</t>
  </si>
  <si>
    <t>Tekuće donacije</t>
  </si>
  <si>
    <t xml:space="preserve"> Kapitalne donacije</t>
  </si>
  <si>
    <t>UKUPNO:</t>
  </si>
  <si>
    <t>Rashodi za materijal i energiju</t>
  </si>
  <si>
    <t>Rashodi za usluge</t>
  </si>
  <si>
    <t>Financijski rashodi</t>
  </si>
  <si>
    <t>Ostali financijski rashodi</t>
  </si>
  <si>
    <t>Rashodi za nabavu nefinancijske imovine</t>
  </si>
  <si>
    <t>Rashodi za nabavu proizvedene dugotrajne imovine</t>
  </si>
  <si>
    <t>Postrojenja i oprema</t>
  </si>
  <si>
    <t>Nematerijalna proizvedena imovina</t>
  </si>
  <si>
    <t>Knjige, umjetnička djela i ostale izložbene vrijednosti</t>
  </si>
  <si>
    <t>Naknade troškova osobama izvan radnog odnosa</t>
  </si>
  <si>
    <t>Pomoći dane u inozemstvo i unutar opće proračuna</t>
  </si>
  <si>
    <t>Ostali rashodi</t>
  </si>
  <si>
    <t>Naknade građanima i kućanstvima na temelju osiguranja i druge naknade</t>
  </si>
  <si>
    <t>Ostale naknade građainma i kućanstvima iz proračuna</t>
  </si>
  <si>
    <t>Rashodi za nabavu neproizvedene dugotrajne imovine</t>
  </si>
  <si>
    <t>Doprinosi za obvezno zdravstveno osiguranje</t>
  </si>
  <si>
    <t>Doprinosi za obvezno osiguranje u slučaju nezaposlenosti</t>
  </si>
  <si>
    <t>Rashodi poslovanja</t>
  </si>
  <si>
    <t>Prijevozna sredstva u pomorskom i riječnom prometu</t>
  </si>
  <si>
    <t>Aktivnost/Izvor financiranja</t>
  </si>
  <si>
    <t>UKUPNO SVE AKTIVNOSTI</t>
  </si>
  <si>
    <t>-</t>
  </si>
  <si>
    <t>PRIHODI OD PRODAJE NEFIN. IMOVINE</t>
  </si>
  <si>
    <t>Izmjene i dopune financijskog plana za 2017.</t>
  </si>
  <si>
    <t>PRIHODI UKUPNO</t>
  </si>
  <si>
    <t>PRIHODI POSLOVANJA</t>
  </si>
  <si>
    <t>RASHODI UKUPNO</t>
  </si>
  <si>
    <t>RASHODI  POSLOVANJA</t>
  </si>
  <si>
    <t>RASHODI ZA NEFINANCIJSKU IMOVINU</t>
  </si>
  <si>
    <t>RAZLIKA - VIŠAK / MANJAK</t>
  </si>
  <si>
    <t>Prihodi poslovanja</t>
  </si>
  <si>
    <t>I. OPĆI DIO</t>
  </si>
  <si>
    <t>Naziv prihoda</t>
  </si>
  <si>
    <t>Tekući prijenosi između proračunskih korisnika istog proračuna temeljem prijenosa EU sredstava</t>
  </si>
  <si>
    <t>Kapitalne donacije</t>
  </si>
  <si>
    <t>Pomoći iz inozemstva i od subjekata unutar općeg proračuna</t>
  </si>
  <si>
    <t>Pomoći od međunarodnih organizacija, te institucija i tijela EU</t>
  </si>
  <si>
    <t>Pomoći od izvanproračunskih korisnika</t>
  </si>
  <si>
    <t>Prijenosi između proračunskih korisnika istog proračuna</t>
  </si>
  <si>
    <t>Prihodi od financijske imovine</t>
  </si>
  <si>
    <t>Prihodi po posebnim propisima</t>
  </si>
  <si>
    <t>Prihodi od prodaje proizvoda i robe, te pruženih usluga</t>
  </si>
  <si>
    <t>Donacije od fizičkih i pravnih osoba izvan općeg proračuna</t>
  </si>
  <si>
    <t>Prihodi iz nadležnog proračuna za financiranje redovne djelatnosti proračunskih korisnika</t>
  </si>
  <si>
    <t>Kazne i upravne mjere</t>
  </si>
  <si>
    <t>Prihodi od prodaje nefinancijske imovine</t>
  </si>
  <si>
    <t>Prihodi od prodaje dugotrajne proizvedne imovine</t>
  </si>
  <si>
    <t>Prihodi od prodaje građevinskih objekata</t>
  </si>
  <si>
    <t>Stambeni objekti za zaposlene</t>
  </si>
  <si>
    <t>Prihodi od imovine</t>
  </si>
  <si>
    <t>Prihodi od upravnih i administrativnih pristojbi, pristojbi po posebnim propisima i naknada</t>
  </si>
  <si>
    <t>Prihod od prodaje proizvoda i robe, te pruženih usluga i prihodi od donacija</t>
  </si>
  <si>
    <t>Prihodi od nadležnog proračuna i HZZO-a temeljem ugovornih obveza</t>
  </si>
  <si>
    <t>Kazne, upravne mjere i ostali prihodi</t>
  </si>
  <si>
    <t xml:space="preserve"> Usluge telefona, pošte i prijevoza</t>
  </si>
  <si>
    <t xml:space="preserve"> Pristojbe i naknade</t>
  </si>
  <si>
    <t>Naknade građanima i kućanstvima u novcu</t>
  </si>
  <si>
    <t>Prihodi poslovanja i prihodi od prodaje nefinancije imovine ostvareni su kako slijedi:</t>
  </si>
  <si>
    <t>Naziv rashoda</t>
  </si>
  <si>
    <t>Plaće (Bruto)</t>
  </si>
  <si>
    <t>Pomoći dane u inozemstvo i unutar općeg proračuna</t>
  </si>
  <si>
    <t>Rashodi poslovanja i rashodi za nabavu nefinancijske imovine izvršeni su kako slijedi:</t>
  </si>
  <si>
    <t>Rashodi za nabavu neproizvedene nefinancijske imovine</t>
  </si>
  <si>
    <t>Nematerijalna imovina</t>
  </si>
  <si>
    <t>Prijevozna sredstva</t>
  </si>
  <si>
    <t>Nematerijalna proizvedna imovina</t>
  </si>
  <si>
    <t>Rashodi poslovanja i rashodi za nabavu nefinancijske imovine izvršeni su po aktivnostima i programima kako slijedi:</t>
  </si>
  <si>
    <t xml:space="preserve"> Usluge promidžbe i informiranja</t>
  </si>
  <si>
    <t xml:space="preserve"> Instrumenti, uređaji i strojevi</t>
  </si>
  <si>
    <t xml:space="preserve">Plaće za redovan rad  </t>
  </si>
  <si>
    <t>Doprinosi za osiguranje u slučaju nezaposlenosti</t>
  </si>
  <si>
    <t>RASHODI/IZVOR FINANCIRANJA</t>
  </si>
  <si>
    <t>Rashodi poslovanja i rashodi za nabavu nefinancijske imovine izvršeni su prema izvorima financiranja kako slijedi:</t>
  </si>
  <si>
    <t>Prihodi poslovanja i prihodi od prodaje nefinancijske imovine ostvareni su prema izvorima financiranja kako slijedi:</t>
  </si>
  <si>
    <t>Pomoći EU  (51)</t>
  </si>
  <si>
    <t>PRIHODI OD PRODAJE NEFINANCIJSKE IMOVINE</t>
  </si>
  <si>
    <t xml:space="preserve"> Energija</t>
  </si>
  <si>
    <t xml:space="preserve"> Zakupnine i najamnine</t>
  </si>
  <si>
    <t xml:space="preserve"> Računalne usluge</t>
  </si>
  <si>
    <t xml:space="preserve"> Ostali nespomenuti rashodi poslovanja</t>
  </si>
  <si>
    <t>A622005 ORGANIZIRANJE I ODRŽAVANJE ZNANSTVENIH SKUPOVA</t>
  </si>
  <si>
    <t>II. POSEBNI DIO</t>
  </si>
  <si>
    <t>8.</t>
  </si>
  <si>
    <t>NAMJENSKI PRIMICI OD FIN. IMOVINE</t>
  </si>
  <si>
    <t>15557 pogrešno knjiženo na 52, a mt 69</t>
  </si>
  <si>
    <t>prof.dr.sc. Alen Jugović</t>
  </si>
  <si>
    <t>Prihodi od prodanih proizvoda</t>
  </si>
  <si>
    <t>Tekuće donacije u naravi</t>
  </si>
  <si>
    <t>5.1.</t>
  </si>
  <si>
    <t>5.2.</t>
  </si>
  <si>
    <t>Pomoći EU - izvor 51</t>
  </si>
  <si>
    <t>Ostale pomoći  - izvor 52</t>
  </si>
  <si>
    <t xml:space="preserve">SVEUČILIŠTE U RIJECI POMORSKI FAKULTET </t>
  </si>
  <si>
    <t>Indeks          (4/2)</t>
  </si>
  <si>
    <t>Indeks          (4/3)</t>
  </si>
  <si>
    <t>Indeks                (5/3)</t>
  </si>
  <si>
    <t>Indeks (5/4)</t>
  </si>
  <si>
    <t xml:space="preserve">M.P.                                </t>
  </si>
  <si>
    <t xml:space="preserve">   Dekan:</t>
  </si>
  <si>
    <t>Ostale plaće u naravi</t>
  </si>
  <si>
    <t>Zatezne kamate</t>
  </si>
  <si>
    <t>Kazne, penali i naknade štete</t>
  </si>
  <si>
    <t>Naknade štete pravnim i fizičkim licima</t>
  </si>
  <si>
    <t>Ulaganje u računalne programe</t>
  </si>
  <si>
    <t>Ostala nematerijalna imovina</t>
  </si>
  <si>
    <t>Materijal za tekuće i investicijsko održavanje</t>
  </si>
  <si>
    <t>Naknade štete pravnim i fizičkim osobama</t>
  </si>
  <si>
    <t>Naknade osobama izvan radnog odnosa</t>
  </si>
  <si>
    <t>Tekući prijenosi između proračunskih korisnika</t>
  </si>
  <si>
    <t>Izvršenje 2018.</t>
  </si>
  <si>
    <t>3 = 2/1  *100</t>
  </si>
  <si>
    <t>5 = 4/1 *100</t>
  </si>
  <si>
    <t>Ukupno:</t>
  </si>
  <si>
    <t>Kapitalne pomoći od institucija i tijela   EU</t>
  </si>
  <si>
    <t>Ostale kazne (zakasnine biblioteka)</t>
  </si>
  <si>
    <t>Prihodi od prodanih proizvoda (knjige)</t>
  </si>
  <si>
    <t>Ostali nespomenuti prihodi (školarine)</t>
  </si>
  <si>
    <t>Tekući prijenosi između proračunskih korisnika istog proračuna (Sveučilište i MZO)</t>
  </si>
  <si>
    <t>Sveučilište u Rijeci</t>
  </si>
  <si>
    <t>Pomorski fakultet</t>
  </si>
  <si>
    <t>Uniri potpore - Opći prihodi i primici (11)</t>
  </si>
  <si>
    <t>Potpore za objavu radova - Ostali prihodi za posebne namjene (43)</t>
  </si>
  <si>
    <t>Znanstveni projekti PFRI - Ostale pomoći i darovnice  (52)</t>
  </si>
  <si>
    <t>Financijski plan 2019.              I. rebalans</t>
  </si>
  <si>
    <t>Troškovi sudskih postupaka</t>
  </si>
  <si>
    <t>Instrumenti uređaji</t>
  </si>
  <si>
    <t>Dodatna ulaganja na postrojenjima i opremi</t>
  </si>
  <si>
    <t>A600001 PARTICIPACIJA ŠKOLARINA</t>
  </si>
  <si>
    <t>A600002 POSLIJEDIPLOMSKI STUDIJ</t>
  </si>
  <si>
    <t>3111</t>
  </si>
  <si>
    <t>3132</t>
  </si>
  <si>
    <t>3133</t>
  </si>
  <si>
    <t>3213</t>
  </si>
  <si>
    <t>3237</t>
  </si>
  <si>
    <t>3241</t>
  </si>
  <si>
    <t>3432</t>
  </si>
  <si>
    <t>3112</t>
  </si>
  <si>
    <t>3121</t>
  </si>
  <si>
    <t>3221</t>
  </si>
  <si>
    <t>3222</t>
  </si>
  <si>
    <t>3223</t>
  </si>
  <si>
    <t>3224</t>
  </si>
  <si>
    <t>3231</t>
  </si>
  <si>
    <t>3232</t>
  </si>
  <si>
    <t>3233</t>
  </si>
  <si>
    <t>3235</t>
  </si>
  <si>
    <t>3236</t>
  </si>
  <si>
    <t>3238</t>
  </si>
  <si>
    <t>3239</t>
  </si>
  <si>
    <t>3293</t>
  </si>
  <si>
    <t>3295</t>
  </si>
  <si>
    <t>3299</t>
  </si>
  <si>
    <t>3431</t>
  </si>
  <si>
    <t>3691</t>
  </si>
  <si>
    <t>3812</t>
  </si>
  <si>
    <t>4123</t>
  </si>
  <si>
    <t>4221</t>
  </si>
  <si>
    <t>4222</t>
  </si>
  <si>
    <t>4223</t>
  </si>
  <si>
    <t>4224</t>
  </si>
  <si>
    <t>4225</t>
  </si>
  <si>
    <t>4264</t>
  </si>
  <si>
    <t>3211</t>
  </si>
  <si>
    <t>A600003 CJELOŽIVOTNO OBRAZOVANJE - CIP</t>
  </si>
  <si>
    <t>23705 EU PROJEKTI SVEUČILITE U RIJECI</t>
  </si>
  <si>
    <t>A600004 STRUČNA DJELATNOST - PROJEKTI</t>
  </si>
  <si>
    <t>Izvršenje 2019.</t>
  </si>
  <si>
    <t>Pomoći (52)</t>
  </si>
  <si>
    <t>Pomoći ESF (561)</t>
  </si>
  <si>
    <t>K679106 OP UČINKOVITI LJUDSKI POTENCIJALI 2014-2020. PRIORITET 3</t>
  </si>
  <si>
    <t>Plaće u naravi</t>
  </si>
  <si>
    <t>Doprinosi za zapošljavanje</t>
  </si>
  <si>
    <t>Službena radna i zaštitna odjeća</t>
  </si>
  <si>
    <t>Umjetnička djela</t>
  </si>
  <si>
    <t>Instrumenti i uređaji i ostal aoprema</t>
  </si>
  <si>
    <t>Stručno usavršavanje</t>
  </si>
  <si>
    <t>Uredski materijal</t>
  </si>
  <si>
    <t>Ostale nespomenute usluge</t>
  </si>
  <si>
    <t>Ulaganja u računalne programe</t>
  </si>
  <si>
    <t>Usluge promidžbe i informrianja</t>
  </si>
  <si>
    <t>Pomoći EU  (561)</t>
  </si>
  <si>
    <t>Tekuće pomoći od institucija i tijela  ESF</t>
  </si>
  <si>
    <t>Kapitalne pomoći od institucija i tijela   ESF</t>
  </si>
  <si>
    <t>Ulaganja na tuđoj imovini radi prava korištenja</t>
  </si>
  <si>
    <t>Tekući prijenosi temeljem EU sredstava</t>
  </si>
  <si>
    <t>2020.</t>
  </si>
  <si>
    <t>2021.</t>
  </si>
  <si>
    <t>Plaće za prekovremeni rad</t>
  </si>
  <si>
    <t>Naknade osoba izvan radnog odnosa</t>
  </si>
  <si>
    <t>Tekuće I investicijsko održavanje</t>
  </si>
  <si>
    <t>Nacionalno sufinanciranje (12)</t>
  </si>
  <si>
    <t>Stipendije i školarine</t>
  </si>
  <si>
    <t>Prihodi za posebne namjene (43)</t>
  </si>
  <si>
    <t>Donacije (6) Zaklada UNIRI</t>
  </si>
  <si>
    <t>Izvršenje 2019</t>
  </si>
  <si>
    <t>Ulaganje u tuđu imovinu</t>
  </si>
  <si>
    <t>Umjetnička, literarna i znanstvena djela</t>
  </si>
  <si>
    <t>Rashodi za dodatna ulaganja na nefinancijskoj imovini</t>
  </si>
  <si>
    <t>Plan 2019.</t>
  </si>
  <si>
    <t>Laboratorijska oprema</t>
  </si>
  <si>
    <t>Ulaganja u tuđu imovinu</t>
  </si>
  <si>
    <t>Indeks                (5/4)</t>
  </si>
  <si>
    <t>Indeks (5/3)</t>
  </si>
  <si>
    <t>Pomoći (52) -Prihodi od Sveučilišta</t>
  </si>
  <si>
    <t xml:space="preserve">Ostale pomoći i darovnice (52) </t>
  </si>
  <si>
    <t>A6210002 OSTALI VLASTITI I NAMJENSKI PRIHODI</t>
  </si>
  <si>
    <t>23705 VLASTITI I NAMJENSKI PRIHODI</t>
  </si>
  <si>
    <t>23704 OP UČINKOVITI LJUDSKI POTENCIJALI (MEDUSA)</t>
  </si>
  <si>
    <t>IZVRŠENJE FINANCIJSKOG PLANA  ZA 2019. GODINU</t>
  </si>
  <si>
    <t>Financijski plan Pomorskog fakulteta Rijeka izvršen je za razdoblje 1. siječnja - 31. prosinca 2019. godine kako slijedi:</t>
  </si>
  <si>
    <t>Izvršenje  2018.</t>
  </si>
  <si>
    <t>Financijski plan 2019.                                     I. rebalans</t>
  </si>
  <si>
    <t>PRIHODI/RASHODI</t>
  </si>
  <si>
    <t>5.3.</t>
  </si>
  <si>
    <t>ESF - izvor 561</t>
  </si>
  <si>
    <t>1.2.</t>
  </si>
  <si>
    <t>NACIONALNO SUFINANCIRANJE  EU PROJEKATA</t>
  </si>
  <si>
    <t>Za razdoblje od 1.1.2019. do 31.12.2019.</t>
  </si>
  <si>
    <t>Prihodi od prodaje umjetničkih djela</t>
  </si>
  <si>
    <t>Umjetnička i znanstvena djela</t>
  </si>
  <si>
    <t xml:space="preserve">Prihodi od prodaje </t>
  </si>
  <si>
    <t>PRIMICI OD FINANCIJSKE IMOVINE I ZADUŽIVANJA</t>
  </si>
  <si>
    <t>NETO FINANCIRANJE</t>
  </si>
  <si>
    <t>Tekuće pomoći od institucija i tijela EU</t>
  </si>
  <si>
    <t>Kapitalne pomoći od institucija i tijela EU</t>
  </si>
  <si>
    <t>Prihodi od prodaje komunikacijske opreme</t>
  </si>
  <si>
    <t>Prihodi od prodaje postrojenja i opreme</t>
  </si>
  <si>
    <t xml:space="preserve">9. </t>
  </si>
  <si>
    <t>MANJAK PRIHODA OD NEFINANCIJSKE IMOVINE</t>
  </si>
  <si>
    <t>ANALITIKA IZVRŠENJA EU PROJEKATA PO IZVORIMA FINANCIRANJA</t>
  </si>
  <si>
    <t>ERASMUS</t>
  </si>
  <si>
    <t>INTERREG</t>
  </si>
  <si>
    <t>IZVORI</t>
  </si>
  <si>
    <t>Skills on board</t>
  </si>
  <si>
    <t>Skills beyond the sea</t>
  </si>
  <si>
    <t>Seaskill</t>
  </si>
  <si>
    <t>Promares</t>
  </si>
  <si>
    <t>Metro</t>
  </si>
  <si>
    <t>Ecosustain</t>
  </si>
  <si>
    <t>Login</t>
  </si>
  <si>
    <t>E-chain</t>
  </si>
  <si>
    <t>Diglogs</t>
  </si>
  <si>
    <t>Deepsea</t>
  </si>
  <si>
    <t>Competing</t>
  </si>
  <si>
    <t>AthletsFoot</t>
  </si>
  <si>
    <t>Adrireef</t>
  </si>
  <si>
    <t>ACTS</t>
  </si>
  <si>
    <t>ukupno</t>
  </si>
  <si>
    <t>KONTO/IZVOR</t>
  </si>
  <si>
    <t>Naziv</t>
  </si>
  <si>
    <t>Rashodi za plaće</t>
  </si>
  <si>
    <t>Doprinosi za zdrav. osig.</t>
  </si>
  <si>
    <t>Naknade za prijevoz</t>
  </si>
  <si>
    <t>Materijal za tekuće i inv. odr</t>
  </si>
  <si>
    <t>Usluge telefona i poštarine</t>
  </si>
  <si>
    <t>Usluge promidžbe</t>
  </si>
  <si>
    <t>Intelektualne usluge</t>
  </si>
  <si>
    <t>Uredska oprema</t>
  </si>
  <si>
    <t>Ostali uređaji i oprema</t>
  </si>
  <si>
    <t>RASHODI</t>
  </si>
  <si>
    <t>PRIHODI</t>
  </si>
  <si>
    <t>SALDO</t>
  </si>
  <si>
    <t>Vlastita sredstva</t>
  </si>
  <si>
    <t>Prihodi za posebne namjene (školarine)</t>
  </si>
  <si>
    <t>Pomoći EU</t>
  </si>
  <si>
    <t>Izvroi financiranja:</t>
  </si>
  <si>
    <t>DONOS</t>
  </si>
  <si>
    <t>ODNOS</t>
  </si>
  <si>
    <t>IZDACI ZA FINANCIJSKU IMOVINU I DEPOZITE</t>
  </si>
  <si>
    <t>U Rijeci, 28.02.2020</t>
  </si>
  <si>
    <t>A      STUDENTSKI ZBOR</t>
  </si>
  <si>
    <t>Prihodi za posebne namjene (43) Financiranje Fakultet</t>
  </si>
  <si>
    <t>Ostale nespomunte usluge</t>
  </si>
  <si>
    <t>PRENESENI VIŠAK/MANJAK</t>
  </si>
  <si>
    <t>23701 MZOS REDOVNA DJELATNOST (Redovna i dio EU)</t>
  </si>
  <si>
    <t>23703 OSTALE AKTIVNOSTI IZVORA 11 (Programski i UNIRi potpore)</t>
  </si>
  <si>
    <t>Doprinosi za zdravstveno osiguranje</t>
  </si>
  <si>
    <t>Telefon i poštarina</t>
  </si>
  <si>
    <t>Uredska oprema i namjueštaj</t>
  </si>
  <si>
    <t>Uređaji i strojevi za ostale namjene</t>
  </si>
  <si>
    <t>23704 OP UČINKOVITI LJUDSKI POTENCIJALI</t>
  </si>
  <si>
    <t>Stručno usavršavanje i osposobljavanje</t>
  </si>
  <si>
    <t>23705 VINP OSTALE AKTIVNOSTI</t>
  </si>
  <si>
    <t>Materijal i dijelovi za tekuće i invest održavanje</t>
  </si>
  <si>
    <t>Službena i radna odjeća</t>
  </si>
  <si>
    <t>Ostali nespomenuti rashodi</t>
  </si>
  <si>
    <t>Ostali financijski rahodi</t>
  </si>
  <si>
    <t>prijenosi unutar proračuna</t>
  </si>
  <si>
    <t>Naknade osobama van radnog odnosa</t>
  </si>
  <si>
    <t>Negativne tečajne razlike</t>
  </si>
  <si>
    <t>ostali nespounti financijski rashodi</t>
  </si>
  <si>
    <t>Tekući prijenosi</t>
  </si>
  <si>
    <t>Naknade u novcu</t>
  </si>
  <si>
    <t xml:space="preserve">Naknade u naravi </t>
  </si>
  <si>
    <t>Tekuće donacij u naravi</t>
  </si>
  <si>
    <t>Uređaji za održavanje i zaštitu</t>
  </si>
  <si>
    <t>Insturmenti uređaji i strojevi</t>
  </si>
  <si>
    <t>Prijevozna sredstva u pomorskom prometu</t>
  </si>
  <si>
    <t>Dodatna ulaganja u opermu</t>
  </si>
  <si>
    <t>Materijal I sirovine</t>
  </si>
  <si>
    <t>Materijal za tekuće I investicijskog održavanje</t>
  </si>
  <si>
    <t>Usluge za tekuće i investicijsko održavanje</t>
  </si>
  <si>
    <t>Bankarske i usluge platnog prometa</t>
  </si>
  <si>
    <t xml:space="preserve">Financijski plan 2020.             </t>
  </si>
  <si>
    <t>23701 MZOS REDOVNA DJELATNOST</t>
  </si>
  <si>
    <t>A6210 REDOVNA DJELATNOST-Ministarstvo znanosti i obrazovanja</t>
  </si>
  <si>
    <t>23703 OSTALE AKTIVNOSTI IZVORA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</si>
</sst>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\ #,##0.00"/>
  </numFmts>
  <fonts count="3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mo"/>
      <family val="2"/>
    </font>
    <font>
      <sz val="11"/>
      <name val="Calibri"/>
      <family val="2"/>
      <charset val="238"/>
    </font>
    <font>
      <sz val="8"/>
      <color rgb="FF000000"/>
      <name val="Arimo"/>
      <family val="2"/>
    </font>
    <font>
      <b/>
      <sz val="14"/>
      <color rgb="FF000000"/>
      <name val="Arimo"/>
      <family val="2"/>
    </font>
    <font>
      <sz val="10"/>
      <color rgb="FF000000"/>
      <name val="Arimo"/>
      <family val="2"/>
    </font>
    <font>
      <b/>
      <sz val="11"/>
      <color rgb="FF000000"/>
      <name val="Arimo"/>
      <family val="2"/>
    </font>
    <font>
      <b/>
      <sz val="9"/>
      <color rgb="FF000000"/>
      <name val="Arimo"/>
      <family val="2"/>
    </font>
    <font>
      <b/>
      <sz val="10"/>
      <color rgb="FF000000"/>
      <name val="Arimo"/>
      <family val="2"/>
    </font>
    <font>
      <b/>
      <sz val="11"/>
      <name val="Calibri"/>
      <family val="2"/>
      <charset val="238"/>
    </font>
    <font>
      <b/>
      <sz val="9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rgb="FF000000"/>
      <name val="Arimo"/>
      <charset val="238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color rgb="FFFF0000"/>
      <name val="Arimo"/>
      <family val="2"/>
    </font>
    <font>
      <b/>
      <sz val="8"/>
      <name val="Arimo"/>
      <family val="2"/>
    </font>
    <font>
      <sz val="10"/>
      <color indexed="8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sz val="10"/>
      <color rgb="FF000000"/>
      <name val="Open Sans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rgb="FFFFFFFF"/>
      <name val="Arial"/>
      <family val="2"/>
      <charset val="238"/>
    </font>
    <font>
      <sz val="9"/>
      <color rgb="FF0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rgb="FF696969"/>
      </patternFill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0" fillId="0" borderId="0"/>
    <xf numFmtId="0" fontId="21" fillId="0" borderId="0"/>
    <xf numFmtId="0" fontId="26" fillId="0" borderId="0"/>
    <xf numFmtId="4" fontId="29" fillId="0" borderId="26" applyNumberFormat="0" applyProtection="0">
      <alignment horizontal="right" vertical="center"/>
    </xf>
    <xf numFmtId="0" fontId="30" fillId="0" borderId="0"/>
  </cellStyleXfs>
  <cellXfs count="261"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pivotButton="1"/>
    <xf numFmtId="0" fontId="1" fillId="0" borderId="0" xfId="0" applyFont="1" applyAlignment="1">
      <alignment horizontal="right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9" fillId="2" borderId="7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/>
    <xf numFmtId="164" fontId="11" fillId="0" borderId="0" xfId="0" applyNumberFormat="1" applyFont="1" applyFill="1" applyBorder="1" applyAlignment="1">
      <alignment horizontal="right" vertical="center" wrapText="1" readingOrder="1"/>
    </xf>
    <xf numFmtId="0" fontId="0" fillId="0" borderId="11" xfId="0" applyBorder="1"/>
    <xf numFmtId="0" fontId="12" fillId="0" borderId="0" xfId="0" applyFont="1"/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wrapText="1"/>
    </xf>
    <xf numFmtId="0" fontId="15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left" vertical="center" wrapText="1"/>
    </xf>
    <xf numFmtId="0" fontId="14" fillId="5" borderId="11" xfId="1" applyNumberFormat="1" applyFont="1" applyFill="1" applyBorder="1" applyAlignment="1" applyProtection="1">
      <alignment horizontal="center" wrapText="1"/>
    </xf>
    <xf numFmtId="0" fontId="14" fillId="5" borderId="11" xfId="1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left" vertical="center" wrapText="1"/>
    </xf>
    <xf numFmtId="3" fontId="19" fillId="6" borderId="11" xfId="0" applyNumberFormat="1" applyFont="1" applyFill="1" applyBorder="1" applyAlignment="1" applyProtection="1">
      <alignment horizontal="right" vertical="center" wrapText="1"/>
    </xf>
    <xf numFmtId="3" fontId="19" fillId="6" borderId="11" xfId="0" applyNumberFormat="1" applyFont="1" applyFill="1" applyBorder="1" applyAlignment="1">
      <alignment horizontal="right" vertical="center"/>
    </xf>
    <xf numFmtId="0" fontId="12" fillId="0" borderId="11" xfId="0" quotePrefix="1" applyFont="1" applyBorder="1" applyAlignment="1">
      <alignment horizontal="left" vertical="center"/>
    </xf>
    <xf numFmtId="3" fontId="15" fillId="0" borderId="0" xfId="0" applyNumberFormat="1" applyFont="1" applyFill="1" applyBorder="1" applyAlignment="1" applyProtection="1">
      <alignment vertical="center"/>
    </xf>
    <xf numFmtId="0" fontId="12" fillId="0" borderId="11" xfId="0" applyFont="1" applyBorder="1" applyAlignment="1">
      <alignment horizontal="left" vertical="center"/>
    </xf>
    <xf numFmtId="0" fontId="12" fillId="0" borderId="11" xfId="0" quotePrefix="1" applyNumberFormat="1" applyFont="1" applyFill="1" applyBorder="1" applyAlignment="1" applyProtection="1">
      <alignment horizontal="left" vertical="center" wrapText="1"/>
    </xf>
    <xf numFmtId="3" fontId="12" fillId="6" borderId="11" xfId="0" applyNumberFormat="1" applyFont="1" applyFill="1" applyBorder="1" applyAlignment="1" applyProtection="1">
      <alignment horizontal="right" vertical="center" wrapText="1"/>
    </xf>
    <xf numFmtId="0" fontId="3" fillId="0" borderId="0" xfId="2" applyFont="1"/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vertical="center"/>
    </xf>
    <xf numFmtId="49" fontId="3" fillId="0" borderId="0" xfId="2" applyNumberFormat="1" applyFont="1" applyBorder="1" applyAlignment="1"/>
    <xf numFmtId="0" fontId="3" fillId="0" borderId="0" xfId="2" applyFont="1" applyBorder="1" applyAlignment="1"/>
    <xf numFmtId="0" fontId="22" fillId="0" borderId="0" xfId="2" applyFont="1" applyBorder="1"/>
    <xf numFmtId="0" fontId="22" fillId="0" borderId="0" xfId="2" applyFont="1" applyFill="1" applyBorder="1"/>
    <xf numFmtId="0" fontId="22" fillId="0" borderId="0" xfId="2" applyFont="1"/>
    <xf numFmtId="0" fontId="22" fillId="0" borderId="0" xfId="2" applyFont="1" applyBorder="1" applyAlignment="1"/>
    <xf numFmtId="0" fontId="23" fillId="0" borderId="0" xfId="0" applyNumberFormat="1" applyFont="1" applyFill="1" applyBorder="1" applyAlignment="1" applyProtection="1">
      <alignment vertical="center"/>
    </xf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0" fillId="4" borderId="0" xfId="0" applyFill="1"/>
    <xf numFmtId="0" fontId="22" fillId="0" borderId="11" xfId="0" applyNumberFormat="1" applyFont="1" applyFill="1" applyBorder="1" applyAlignment="1" applyProtection="1">
      <alignment horizontal="left" vertical="center" wrapText="1"/>
    </xf>
    <xf numFmtId="3" fontId="15" fillId="6" borderId="11" xfId="0" applyNumberFormat="1" applyFont="1" applyFill="1" applyBorder="1" applyAlignment="1" applyProtection="1">
      <alignment horizontal="right" vertical="center" wrapText="1"/>
    </xf>
    <xf numFmtId="0" fontId="12" fillId="7" borderId="11" xfId="0" applyNumberFormat="1" applyFont="1" applyFill="1" applyBorder="1" applyAlignment="1" applyProtection="1">
      <alignment horizontal="left" vertical="center" wrapText="1"/>
    </xf>
    <xf numFmtId="3" fontId="19" fillId="7" borderId="11" xfId="0" applyNumberFormat="1" applyFont="1" applyFill="1" applyBorder="1" applyAlignment="1" applyProtection="1">
      <alignment horizontal="right" vertical="center" wrapText="1"/>
    </xf>
    <xf numFmtId="0" fontId="0" fillId="4" borderId="11" xfId="0" applyFill="1" applyBorder="1" applyAlignment="1">
      <alignment horizontal="right"/>
    </xf>
    <xf numFmtId="0" fontId="0" fillId="4" borderId="11" xfId="0" applyFill="1" applyBorder="1"/>
    <xf numFmtId="0" fontId="1" fillId="4" borderId="11" xfId="0" applyFont="1" applyFill="1" applyBorder="1" applyAlignment="1">
      <alignment horizontal="left"/>
    </xf>
    <xf numFmtId="0" fontId="1" fillId="4" borderId="11" xfId="0" applyNumberFormat="1" applyFont="1" applyFill="1" applyBorder="1" applyAlignment="1">
      <alignment wrapText="1"/>
    </xf>
    <xf numFmtId="0" fontId="1" fillId="4" borderId="11" xfId="0" applyFont="1" applyFill="1" applyBorder="1" applyAlignment="1"/>
    <xf numFmtId="0" fontId="0" fillId="4" borderId="11" xfId="0" applyFill="1" applyBorder="1" applyAlignment="1"/>
    <xf numFmtId="4" fontId="0" fillId="4" borderId="11" xfId="0" applyNumberFormat="1" applyFill="1" applyBorder="1"/>
    <xf numFmtId="0" fontId="12" fillId="8" borderId="11" xfId="0" applyNumberFormat="1" applyFont="1" applyFill="1" applyBorder="1" applyAlignment="1" applyProtection="1">
      <alignment horizontal="left" vertical="center" wrapText="1"/>
    </xf>
    <xf numFmtId="3" fontId="19" fillId="8" borderId="11" xfId="0" applyNumberFormat="1" applyFont="1" applyFill="1" applyBorder="1" applyAlignment="1" applyProtection="1">
      <alignment horizontal="right" vertical="center" wrapText="1"/>
    </xf>
    <xf numFmtId="3" fontId="1" fillId="6" borderId="11" xfId="0" applyNumberFormat="1" applyFont="1" applyFill="1" applyBorder="1"/>
    <xf numFmtId="3" fontId="0" fillId="6" borderId="11" xfId="0" applyNumberFormat="1" applyFill="1" applyBorder="1"/>
    <xf numFmtId="3" fontId="1" fillId="6" borderId="11" xfId="0" applyNumberFormat="1" applyFont="1" applyFill="1" applyBorder="1" applyAlignment="1">
      <alignment horizontal="right"/>
    </xf>
    <xf numFmtId="3" fontId="12" fillId="8" borderId="11" xfId="0" applyNumberFormat="1" applyFont="1" applyFill="1" applyBorder="1" applyAlignment="1" applyProtection="1">
      <alignment horizontal="right" vertical="center" wrapText="1"/>
    </xf>
    <xf numFmtId="0" fontId="14" fillId="5" borderId="22" xfId="1" applyNumberFormat="1" applyFont="1" applyFill="1" applyBorder="1" applyAlignment="1" applyProtection="1">
      <alignment horizontal="center" vertical="center" wrapText="1"/>
    </xf>
    <xf numFmtId="0" fontId="14" fillId="5" borderId="11" xfId="0" applyFont="1" applyFill="1" applyBorder="1" applyAlignment="1">
      <alignment horizontal="left" vertical="center" wrapText="1"/>
    </xf>
    <xf numFmtId="3" fontId="14" fillId="5" borderId="11" xfId="0" applyNumberFormat="1" applyFont="1" applyFill="1" applyBorder="1" applyAlignment="1">
      <alignment horizontal="right" vertical="center" wrapText="1"/>
    </xf>
    <xf numFmtId="3" fontId="12" fillId="7" borderId="11" xfId="0" applyNumberFormat="1" applyFont="1" applyFill="1" applyBorder="1" applyAlignment="1" applyProtection="1">
      <alignment horizontal="right" vertical="center" wrapText="1"/>
    </xf>
    <xf numFmtId="3" fontId="0" fillId="4" borderId="11" xfId="0" applyNumberFormat="1" applyFont="1" applyFill="1" applyBorder="1"/>
    <xf numFmtId="3" fontId="0" fillId="6" borderId="11" xfId="0" applyNumberFormat="1" applyFont="1" applyFill="1" applyBorder="1"/>
    <xf numFmtId="3" fontId="0" fillId="4" borderId="11" xfId="0" applyNumberFormat="1" applyFill="1" applyBorder="1"/>
    <xf numFmtId="0" fontId="3" fillId="0" borderId="11" xfId="0" applyFont="1" applyFill="1" applyBorder="1"/>
    <xf numFmtId="4" fontId="19" fillId="6" borderId="11" xfId="0" applyNumberFormat="1" applyFont="1" applyFill="1" applyBorder="1" applyAlignment="1" applyProtection="1">
      <alignment horizontal="right" vertical="center" wrapText="1"/>
    </xf>
    <xf numFmtId="0" fontId="14" fillId="5" borderId="0" xfId="0" quotePrefix="1" applyFont="1" applyFill="1" applyBorder="1" applyAlignment="1">
      <alignment horizontal="center" wrapText="1"/>
    </xf>
    <xf numFmtId="0" fontId="12" fillId="0" borderId="11" xfId="0" applyNumberFormat="1" applyFont="1" applyFill="1" applyBorder="1" applyAlignment="1" applyProtection="1">
      <alignment horizontal="right" vertical="center" wrapText="1"/>
    </xf>
    <xf numFmtId="2" fontId="19" fillId="6" borderId="11" xfId="0" applyNumberFormat="1" applyFont="1" applyFill="1" applyBorder="1" applyAlignment="1" applyProtection="1">
      <alignment horizontal="right" vertical="center" wrapText="1"/>
    </xf>
    <xf numFmtId="2" fontId="19" fillId="8" borderId="11" xfId="0" applyNumberFormat="1" applyFont="1" applyFill="1" applyBorder="1" applyAlignment="1" applyProtection="1">
      <alignment horizontal="right" vertical="center" wrapText="1"/>
    </xf>
    <xf numFmtId="2" fontId="0" fillId="6" borderId="11" xfId="0" applyNumberFormat="1" applyFill="1" applyBorder="1"/>
    <xf numFmtId="2" fontId="0" fillId="6" borderId="11" xfId="0" applyNumberFormat="1" applyFont="1" applyFill="1" applyBorder="1"/>
    <xf numFmtId="2" fontId="19" fillId="7" borderId="11" xfId="0" applyNumberFormat="1" applyFont="1" applyFill="1" applyBorder="1" applyAlignment="1" applyProtection="1">
      <alignment horizontal="right" vertical="center" wrapText="1"/>
    </xf>
    <xf numFmtId="4" fontId="19" fillId="7" borderId="11" xfId="0" applyNumberFormat="1" applyFont="1" applyFill="1" applyBorder="1" applyAlignment="1" applyProtection="1">
      <alignment horizontal="right" vertical="center" wrapText="1"/>
    </xf>
    <xf numFmtId="4" fontId="19" fillId="8" borderId="11" xfId="0" applyNumberFormat="1" applyFont="1" applyFill="1" applyBorder="1" applyAlignment="1" applyProtection="1">
      <alignment horizontal="right" vertical="center" wrapText="1"/>
    </xf>
    <xf numFmtId="4" fontId="14" fillId="5" borderId="11" xfId="1" applyNumberFormat="1" applyFont="1" applyFill="1" applyBorder="1" applyAlignment="1" applyProtection="1">
      <alignment horizontal="right" wrapText="1"/>
    </xf>
    <xf numFmtId="0" fontId="14" fillId="5" borderId="11" xfId="0" quotePrefix="1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left" vertical="center" wrapText="1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2" fillId="2" borderId="0" xfId="0" applyNumberFormat="1" applyFont="1" applyFill="1" applyBorder="1" applyAlignment="1" applyProtection="1">
      <alignment vertical="center" wrapText="1"/>
      <protection locked="0"/>
    </xf>
    <xf numFmtId="3" fontId="14" fillId="5" borderId="11" xfId="0" applyNumberFormat="1" applyFont="1" applyFill="1" applyBorder="1" applyAlignment="1">
      <alignment horizontal="right" wrapText="1"/>
    </xf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 applyAlignment="1">
      <alignment wrapText="1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15" fillId="6" borderId="11" xfId="0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1" fillId="0" borderId="0" xfId="0" applyFont="1"/>
    <xf numFmtId="0" fontId="0" fillId="4" borderId="11" xfId="0" applyFont="1" applyFill="1" applyBorder="1" applyAlignment="1">
      <alignment horizontal="right"/>
    </xf>
    <xf numFmtId="0" fontId="0" fillId="4" borderId="11" xfId="0" applyFont="1" applyFill="1" applyBorder="1"/>
    <xf numFmtId="3" fontId="25" fillId="2" borderId="0" xfId="0" applyNumberFormat="1" applyFont="1" applyFill="1" applyBorder="1" applyAlignment="1" applyProtection="1">
      <alignment horizontal="left" vertical="center" wrapText="1"/>
    </xf>
    <xf numFmtId="2" fontId="9" fillId="2" borderId="7" xfId="0" applyNumberFormat="1" applyFont="1" applyFill="1" applyBorder="1" applyAlignment="1" applyProtection="1">
      <alignment horizontal="right" vertical="center" wrapText="1"/>
    </xf>
    <xf numFmtId="2" fontId="9" fillId="2" borderId="0" xfId="0" applyNumberFormat="1" applyFont="1" applyFill="1" applyBorder="1" applyAlignment="1" applyProtection="1">
      <alignment horizontal="right" vertical="center" wrapText="1"/>
    </xf>
    <xf numFmtId="3" fontId="22" fillId="6" borderId="11" xfId="0" applyNumberFormat="1" applyFont="1" applyFill="1" applyBorder="1"/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0" fillId="4" borderId="11" xfId="0" applyFill="1" applyBorder="1" applyAlignment="1">
      <alignment wrapText="1"/>
    </xf>
    <xf numFmtId="3" fontId="0" fillId="4" borderId="11" xfId="0" applyNumberFormat="1" applyFill="1" applyBorder="1" applyAlignment="1">
      <alignment wrapText="1"/>
    </xf>
    <xf numFmtId="0" fontId="14" fillId="5" borderId="25" xfId="1" applyNumberFormat="1" applyFont="1" applyFill="1" applyBorder="1" applyAlignment="1" applyProtection="1">
      <alignment horizontal="center" vertical="center" wrapText="1"/>
    </xf>
    <xf numFmtId="0" fontId="14" fillId="5" borderId="11" xfId="0" quotePrefix="1" applyFont="1" applyFill="1" applyBorder="1" applyAlignment="1">
      <alignment horizontal="center" wrapText="1"/>
    </xf>
    <xf numFmtId="4" fontId="2" fillId="2" borderId="0" xfId="0" applyNumberFormat="1" applyFont="1" applyFill="1" applyBorder="1" applyAlignment="1" applyProtection="1">
      <alignment horizontal="right" vertical="center" wrapText="1"/>
    </xf>
    <xf numFmtId="4" fontId="13" fillId="2" borderId="9" xfId="0" applyNumberFormat="1" applyFont="1" applyFill="1" applyBorder="1" applyAlignment="1" applyProtection="1">
      <alignment horizontal="right" vertical="center" wrapText="1"/>
    </xf>
    <xf numFmtId="0" fontId="27" fillId="0" borderId="0" xfId="0" applyNumberFormat="1" applyFont="1" applyFill="1" applyBorder="1" applyAlignment="1" applyProtection="1">
      <alignment vertical="center"/>
    </xf>
    <xf numFmtId="3" fontId="28" fillId="6" borderId="11" xfId="0" applyNumberFormat="1" applyFont="1" applyFill="1" applyBorder="1"/>
    <xf numFmtId="0" fontId="14" fillId="9" borderId="11" xfId="0" applyFont="1" applyFill="1" applyBorder="1" applyAlignment="1">
      <alignment horizontal="left" vertical="center" wrapText="1"/>
    </xf>
    <xf numFmtId="3" fontId="14" fillId="9" borderId="11" xfId="0" applyNumberFormat="1" applyFont="1" applyFill="1" applyBorder="1" applyAlignment="1">
      <alignment horizontal="right" wrapText="1"/>
    </xf>
    <xf numFmtId="4" fontId="14" fillId="9" borderId="11" xfId="1" applyNumberFormat="1" applyFont="1" applyFill="1" applyBorder="1" applyAlignment="1" applyProtection="1">
      <alignment horizontal="right" wrapText="1"/>
    </xf>
    <xf numFmtId="3" fontId="3" fillId="0" borderId="0" xfId="0" applyNumberFormat="1" applyFont="1" applyFill="1" applyBorder="1"/>
    <xf numFmtId="3" fontId="10" fillId="0" borderId="0" xfId="0" applyNumberFormat="1" applyFont="1" applyFill="1" applyBorder="1"/>
    <xf numFmtId="0" fontId="0" fillId="0" borderId="0" xfId="0" applyAlignment="1">
      <alignment horizontal="right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1" xfId="0" applyFont="1" applyFill="1" applyBorder="1"/>
    <xf numFmtId="3" fontId="1" fillId="4" borderId="11" xfId="0" applyNumberFormat="1" applyFont="1" applyFill="1" applyBorder="1"/>
    <xf numFmtId="0" fontId="3" fillId="0" borderId="11" xfId="0" applyFont="1" applyFill="1" applyBorder="1" applyAlignment="1">
      <alignment horizontal="right"/>
    </xf>
    <xf numFmtId="4" fontId="22" fillId="6" borderId="11" xfId="0" applyNumberFormat="1" applyFont="1" applyFill="1" applyBorder="1"/>
    <xf numFmtId="4" fontId="12" fillId="8" borderId="11" xfId="0" applyNumberFormat="1" applyFont="1" applyFill="1" applyBorder="1" applyAlignment="1" applyProtection="1">
      <alignment horizontal="right" vertical="center" wrapText="1"/>
    </xf>
    <xf numFmtId="4" fontId="12" fillId="6" borderId="11" xfId="0" applyNumberFormat="1" applyFont="1" applyFill="1" applyBorder="1"/>
    <xf numFmtId="4" fontId="12" fillId="7" borderId="11" xfId="0" applyNumberFormat="1" applyFont="1" applyFill="1" applyBorder="1" applyAlignment="1" applyProtection="1">
      <alignment horizontal="right" vertical="center" wrapText="1"/>
    </xf>
    <xf numFmtId="4" fontId="22" fillId="6" borderId="11" xfId="0" applyNumberFormat="1" applyFont="1" applyFill="1" applyBorder="1" applyAlignment="1">
      <alignment horizontal="right"/>
    </xf>
    <xf numFmtId="4" fontId="12" fillId="6" borderId="11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" fontId="22" fillId="6" borderId="11" xfId="0" applyNumberFormat="1" applyFont="1" applyFill="1" applyBorder="1" applyAlignment="1" applyProtection="1">
      <alignment horizontal="right" vertical="center" wrapText="1"/>
    </xf>
    <xf numFmtId="0" fontId="10" fillId="0" borderId="11" xfId="5" applyFont="1" applyBorder="1" applyAlignment="1" applyProtection="1">
      <alignment horizontal="left" vertical="center" wrapText="1"/>
    </xf>
    <xf numFmtId="3" fontId="12" fillId="6" borderId="11" xfId="0" applyNumberFormat="1" applyFont="1" applyFill="1" applyBorder="1"/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 applyAlignment="1">
      <alignment wrapText="1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25" fillId="2" borderId="0" xfId="0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0" fontId="0" fillId="0" borderId="0" xfId="0" applyAlignment="1"/>
    <xf numFmtId="0" fontId="0" fillId="0" borderId="0" xfId="0" applyAlignment="1">
      <alignment horizontal="center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3" fillId="2" borderId="9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 applyAlignment="1">
      <alignment wrapText="1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4" fillId="5" borderId="11" xfId="1" applyNumberFormat="1" applyFont="1" applyFill="1" applyBorder="1" applyAlignment="1" applyProtection="1">
      <alignment horizontal="right" wrapText="1"/>
    </xf>
    <xf numFmtId="0" fontId="31" fillId="4" borderId="11" xfId="0" applyFont="1" applyFill="1" applyBorder="1" applyAlignment="1">
      <alignment wrapText="1"/>
    </xf>
    <xf numFmtId="0" fontId="31" fillId="4" borderId="11" xfId="0" applyFont="1" applyFill="1" applyBorder="1" applyAlignment="1">
      <alignment horizontal="center" wrapText="1"/>
    </xf>
    <xf numFmtId="0" fontId="31" fillId="4" borderId="11" xfId="0" applyFont="1" applyFill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4" borderId="11" xfId="0" applyFont="1" applyFill="1" applyBorder="1"/>
    <xf numFmtId="3" fontId="31" fillId="4" borderId="11" xfId="0" applyNumberFormat="1" applyFont="1" applyFill="1" applyBorder="1"/>
    <xf numFmtId="3" fontId="31" fillId="0" borderId="11" xfId="0" applyNumberFormat="1" applyFont="1" applyBorder="1"/>
    <xf numFmtId="0" fontId="33" fillId="4" borderId="11" xfId="0" applyFont="1" applyFill="1" applyBorder="1"/>
    <xf numFmtId="3" fontId="33" fillId="4" borderId="11" xfId="0" applyNumberFormat="1" applyFont="1" applyFill="1" applyBorder="1"/>
    <xf numFmtId="0" fontId="32" fillId="4" borderId="11" xfId="0" applyFont="1" applyFill="1" applyBorder="1"/>
    <xf numFmtId="3" fontId="32" fillId="4" borderId="11" xfId="0" applyNumberFormat="1" applyFont="1" applyFill="1" applyBorder="1"/>
    <xf numFmtId="3" fontId="32" fillId="0" borderId="11" xfId="0" applyNumberFormat="1" applyFont="1" applyBorder="1"/>
    <xf numFmtId="0" fontId="34" fillId="4" borderId="11" xfId="0" applyFont="1" applyFill="1" applyBorder="1"/>
    <xf numFmtId="3" fontId="34" fillId="4" borderId="11" xfId="0" applyNumberFormat="1" applyFont="1" applyFill="1" applyBorder="1"/>
    <xf numFmtId="3" fontId="0" fillId="4" borderId="0" xfId="0" applyNumberFormat="1" applyFill="1"/>
    <xf numFmtId="0" fontId="32" fillId="10" borderId="11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right" vertical="center" wrapText="1"/>
    </xf>
    <xf numFmtId="0" fontId="14" fillId="9" borderId="11" xfId="0" applyFont="1" applyFill="1" applyBorder="1" applyAlignment="1">
      <alignment horizontal="right" vertical="center" wrapText="1"/>
    </xf>
    <xf numFmtId="0" fontId="12" fillId="8" borderId="11" xfId="0" applyNumberFormat="1" applyFont="1" applyFill="1" applyBorder="1" applyAlignment="1" applyProtection="1">
      <alignment horizontal="right" vertical="center" wrapText="1"/>
    </xf>
    <xf numFmtId="0" fontId="12" fillId="7" borderId="1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/>
    <xf numFmtId="4" fontId="32" fillId="4" borderId="11" xfId="0" applyNumberFormat="1" applyFont="1" applyFill="1" applyBorder="1" applyAlignment="1">
      <alignment wrapText="1"/>
    </xf>
    <xf numFmtId="0" fontId="22" fillId="0" borderId="0" xfId="0" applyFont="1"/>
    <xf numFmtId="0" fontId="22" fillId="5" borderId="22" xfId="1" applyNumberFormat="1" applyFont="1" applyFill="1" applyBorder="1" applyAlignment="1" applyProtection="1">
      <alignment horizontal="center" vertical="center" wrapText="1"/>
    </xf>
    <xf numFmtId="0" fontId="35" fillId="5" borderId="11" xfId="0" applyFont="1" applyFill="1" applyBorder="1" applyAlignment="1">
      <alignment horizontal="center" vertical="center" wrapText="1"/>
    </xf>
    <xf numFmtId="0" fontId="35" fillId="5" borderId="22" xfId="1" applyNumberFormat="1" applyFont="1" applyFill="1" applyBorder="1" applyAlignment="1" applyProtection="1">
      <alignment horizontal="center" vertical="center" wrapText="1"/>
    </xf>
    <xf numFmtId="0" fontId="14" fillId="5" borderId="22" xfId="1" applyNumberFormat="1" applyFont="1" applyFill="1" applyBorder="1" applyAlignment="1" applyProtection="1">
      <alignment horizontal="right" vertical="center" wrapText="1"/>
    </xf>
    <xf numFmtId="3" fontId="22" fillId="9" borderId="11" xfId="0" applyNumberFormat="1" applyFont="1" applyFill="1" applyBorder="1" applyAlignment="1">
      <alignment horizontal="right" wrapText="1"/>
    </xf>
    <xf numFmtId="3" fontId="22" fillId="8" borderId="11" xfId="0" applyNumberFormat="1" applyFont="1" applyFill="1" applyBorder="1" applyAlignment="1" applyProtection="1">
      <alignment horizontal="right" vertical="center" wrapText="1"/>
    </xf>
    <xf numFmtId="4" fontId="0" fillId="6" borderId="11" xfId="0" applyNumberFormat="1" applyFont="1" applyFill="1" applyBorder="1" applyAlignment="1">
      <alignment horizontal="right"/>
    </xf>
    <xf numFmtId="3" fontId="12" fillId="9" borderId="11" xfId="0" applyNumberFormat="1" applyFont="1" applyFill="1" applyBorder="1" applyAlignment="1">
      <alignment horizontal="right" wrapText="1"/>
    </xf>
    <xf numFmtId="0" fontId="3" fillId="0" borderId="11" xfId="0" applyFont="1" applyFill="1" applyBorder="1" applyAlignment="1">
      <alignment horizontal="left"/>
    </xf>
    <xf numFmtId="4" fontId="12" fillId="4" borderId="11" xfId="0" applyNumberFormat="1" applyFont="1" applyFill="1" applyBorder="1"/>
    <xf numFmtId="4" fontId="1" fillId="4" borderId="11" xfId="0" applyNumberFormat="1" applyFont="1" applyFill="1" applyBorder="1" applyAlignment="1">
      <alignment horizontal="right"/>
    </xf>
    <xf numFmtId="164" fontId="36" fillId="11" borderId="0" xfId="0" applyNumberFormat="1" applyFont="1" applyFill="1" applyBorder="1" applyAlignment="1">
      <alignment horizontal="right" vertical="center" wrapText="1" readingOrder="1"/>
    </xf>
    <xf numFmtId="164" fontId="37" fillId="0" borderId="0" xfId="0" applyNumberFormat="1" applyFont="1" applyFill="1" applyBorder="1" applyAlignment="1">
      <alignment horizontal="right" vertical="center" wrapText="1" readingOrder="1"/>
    </xf>
    <xf numFmtId="164" fontId="11" fillId="12" borderId="0" xfId="0" applyNumberFormat="1" applyFont="1" applyFill="1" applyBorder="1" applyAlignment="1">
      <alignment horizontal="right" vertical="center" wrapText="1" readingOrder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22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right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9" xfId="0" applyBorder="1" applyAlignment="1"/>
    <xf numFmtId="2" fontId="0" fillId="0" borderId="0" xfId="0" applyNumberFormat="1" applyAlignment="1">
      <alignment horizontal="center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8" xfId="0" applyNumberFormat="1" applyFont="1" applyFill="1" applyBorder="1" applyAlignment="1" applyProtection="1">
      <alignment horizontal="left" vertical="center" wrapText="1"/>
    </xf>
    <xf numFmtId="0" fontId="7" fillId="2" borderId="9" xfId="0" applyNumberFormat="1" applyFont="1" applyFill="1" applyBorder="1" applyAlignment="1" applyProtection="1">
      <alignment horizontal="left" vertical="center" wrapText="1"/>
      <protection locked="0"/>
    </xf>
    <xf numFmtId="3" fontId="13" fillId="2" borderId="9" xfId="0" applyNumberFormat="1" applyFont="1" applyFill="1" applyBorder="1" applyAlignment="1" applyProtection="1">
      <alignment horizontal="right" vertical="center" wrapText="1"/>
    </xf>
    <xf numFmtId="3" fontId="13" fillId="2" borderId="9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9" xfId="0" applyNumberFormat="1" applyFont="1" applyFill="1" applyBorder="1" applyAlignment="1" applyProtection="1">
      <alignment horizontal="right" vertical="center" wrapText="1"/>
    </xf>
    <xf numFmtId="3" fontId="2" fillId="2" borderId="24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 applyAlignment="1">
      <alignment wrapText="1"/>
    </xf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2" borderId="5" xfId="0" applyNumberFormat="1" applyFont="1" applyFill="1" applyBorder="1" applyAlignment="1" applyProtection="1">
      <alignment horizontal="left" vertical="center" wrapText="1"/>
      <protection locked="0"/>
    </xf>
    <xf numFmtId="0" fontId="7" fillId="2" borderId="6" xfId="0" applyNumberFormat="1" applyFont="1" applyFill="1" applyBorder="1" applyAlignment="1" applyProtection="1">
      <alignment horizontal="left" vertical="center" wrapText="1"/>
      <protection locked="0"/>
    </xf>
    <xf numFmtId="0" fontId="7" fillId="3" borderId="15" xfId="0" applyNumberFormat="1" applyFont="1" applyFill="1" applyBorder="1" applyAlignment="1" applyProtection="1">
      <alignment horizontal="center" vertical="center" wrapText="1"/>
    </xf>
    <xf numFmtId="0" fontId="7" fillId="3" borderId="19" xfId="0" applyNumberFormat="1" applyFont="1" applyFill="1" applyBorder="1" applyAlignment="1" applyProtection="1">
      <alignment horizontal="center" vertical="center" wrapText="1"/>
    </xf>
    <xf numFmtId="0" fontId="7" fillId="3" borderId="16" xfId="0" applyNumberFormat="1" applyFont="1" applyFill="1" applyBorder="1" applyAlignment="1" applyProtection="1">
      <alignment horizontal="center" vertical="center" wrapText="1"/>
    </xf>
    <xf numFmtId="0" fontId="7" fillId="3" borderId="17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7" fillId="3" borderId="18" xfId="0" applyNumberFormat="1" applyFont="1" applyFill="1" applyBorder="1" applyAlignment="1" applyProtection="1">
      <alignment horizontal="center" vertical="center" wrapText="1"/>
    </xf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 wrapText="1"/>
    </xf>
    <xf numFmtId="0" fontId="8" fillId="3" borderId="14" xfId="0" applyNumberFormat="1" applyFont="1" applyFill="1" applyBorder="1" applyAlignment="1" applyProtection="1">
      <alignment horizontal="center" vertical="center" wrapText="1"/>
    </xf>
    <xf numFmtId="0" fontId="7" fillId="3" borderId="12" xfId="0" applyNumberFormat="1" applyFont="1" applyFill="1" applyBorder="1" applyAlignment="1" applyProtection="1">
      <alignment horizontal="center" vertical="center" wrapText="1"/>
    </xf>
    <xf numFmtId="0" fontId="7" fillId="3" borderId="13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7" fillId="3" borderId="20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2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right" vertical="top" wrapText="1"/>
    </xf>
    <xf numFmtId="0" fontId="4" fillId="2" borderId="0" xfId="0" applyNumberFormat="1" applyFont="1" applyFill="1" applyBorder="1" applyAlignment="1" applyProtection="1">
      <alignment horizontal="right" vertical="top" wrapText="1"/>
      <protection locked="0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NumberFormat="1" applyFont="1" applyFill="1" applyBorder="1" applyAlignment="1" applyProtection="1">
      <alignment horizontal="center" vertical="top" wrapText="1"/>
    </xf>
    <xf numFmtId="0" fontId="5" fillId="2" borderId="0" xfId="0" applyNumberFormat="1" applyFont="1" applyFill="1" applyBorder="1" applyAlignment="1" applyProtection="1">
      <alignment horizontal="center" vertical="top" wrapText="1"/>
      <protection locked="0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wrapText="1"/>
    </xf>
    <xf numFmtId="0" fontId="6" fillId="2" borderId="0" xfId="0" applyNumberFormat="1" applyFont="1" applyFill="1" applyBorder="1" applyAlignment="1" applyProtection="1">
      <alignment horizontal="center" vertical="top" wrapText="1"/>
    </xf>
    <xf numFmtId="0" fontId="6" fillId="2" borderId="0" xfId="0" applyNumberFormat="1" applyFont="1" applyFill="1" applyBorder="1" applyAlignment="1" applyProtection="1">
      <alignment horizontal="center" vertical="top" wrapText="1"/>
      <protection locked="0"/>
    </xf>
    <xf numFmtId="4" fontId="24" fillId="2" borderId="0" xfId="0" applyNumberFormat="1" applyFont="1" applyFill="1" applyBorder="1" applyAlignment="1" applyProtection="1">
      <alignment horizontal="right" vertical="center" wrapText="1"/>
    </xf>
    <xf numFmtId="4" fontId="24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32" fillId="10" borderId="27" xfId="0" applyFont="1" applyFill="1" applyBorder="1" applyAlignment="1">
      <alignment horizontal="center"/>
    </xf>
    <xf numFmtId="0" fontId="32" fillId="10" borderId="28" xfId="0" applyFont="1" applyFill="1" applyBorder="1" applyAlignment="1">
      <alignment horizontal="center"/>
    </xf>
    <xf numFmtId="0" fontId="32" fillId="10" borderId="25" xfId="0" applyFont="1" applyFill="1" applyBorder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25" xfId="0" applyFont="1" applyFill="1" applyBorder="1" applyAlignment="1">
      <alignment horizontal="center" wrapText="1"/>
    </xf>
    <xf numFmtId="0" fontId="31" fillId="10" borderId="4" xfId="0" applyFont="1" applyFill="1" applyBorder="1" applyAlignment="1"/>
    <xf numFmtId="0" fontId="31" fillId="10" borderId="6" xfId="0" applyFont="1" applyFill="1" applyBorder="1" applyAlignment="1"/>
    <xf numFmtId="0" fontId="31" fillId="10" borderId="8" xfId="0" applyFont="1" applyFill="1" applyBorder="1" applyAlignment="1"/>
    <xf numFmtId="0" fontId="31" fillId="10" borderId="24" xfId="0" applyFont="1" applyFill="1" applyBorder="1" applyAlignment="1"/>
    <xf numFmtId="0" fontId="14" fillId="5" borderId="11" xfId="1" applyNumberFormat="1" applyFont="1" applyFill="1" applyBorder="1" applyAlignment="1" applyProtection="1">
      <alignment horizontal="right" vertical="center" wrapText="1"/>
    </xf>
    <xf numFmtId="0" fontId="14" fillId="5" borderId="22" xfId="1" applyNumberFormat="1" applyFont="1" applyFill="1" applyBorder="1" applyAlignment="1" applyProtection="1">
      <alignment horizontal="center" wrapText="1"/>
    </xf>
  </cellXfs>
  <cellStyles count="6">
    <cellStyle name="Normal" xfId="0" builtinId="0"/>
    <cellStyle name="Normal 2 2" xfId="1" xr:uid="{00000000-0005-0000-0000-000001000000}"/>
    <cellStyle name="Normal 3 3" xfId="2" xr:uid="{00000000-0005-0000-0000-000002000000}"/>
    <cellStyle name="Normal 6" xfId="5" xr:uid="{21AA44A9-EBE6-48CC-A1E1-4425728134DD}"/>
    <cellStyle name="Obično_List4" xfId="3" xr:uid="{00000000-0005-0000-0000-000003000000}"/>
    <cellStyle name="SAPBEXstdData" xfId="4" xr:uid="{00000000-0005-0000-0000-000004000000}"/>
  </cellStyles>
  <dxfs count="1"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670560</xdr:colOff>
      <xdr:row>1</xdr:row>
      <xdr:rowOff>106680</xdr:rowOff>
    </xdr:to>
    <xdr:pic>
      <xdr:nvPicPr>
        <xdr:cNvPr id="2" name="Picture 1" descr="uniri kolor.wm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056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670560</xdr:colOff>
      <xdr:row>1</xdr:row>
      <xdr:rowOff>106680</xdr:rowOff>
    </xdr:to>
    <xdr:pic>
      <xdr:nvPicPr>
        <xdr:cNvPr id="4" name="Picture 3" descr="uniri kolor.wmf">
          <a:extLst>
            <a:ext uri="{FF2B5EF4-FFF2-40B4-BE49-F238E27FC236}">
              <a16:creationId xmlns:a16="http://schemas.microsoft.com/office/drawing/2014/main" id="{004D679B-7D8E-443B-9F71-32A3F9B68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056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latka/MZOS/FINANCIJSKI%20PLANOVI/planovi%202019/IZVR&#352;ENJE/Izvr&#353;enje%20financijskog%20plana%20za%202019%20godin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latka/MZOS/FINANCIJSKI%20PLANOVI/planovi%202017/IZVR&#352;ENJE/Vlatka/MZOS/FINANCIJSKI%20PLANOVI/planovi%202017/REBALANS%202017/Pomorski__izvr&#353;enj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 2"/>
      <sheetName val="Opći dio"/>
      <sheetName val="Opći dio prihodi"/>
      <sheetName val="Prihodi po izvorima fin."/>
      <sheetName val="Opći dio rashodi"/>
      <sheetName val="Rashodi po izvorima fin."/>
      <sheetName val="Rashodi po aktiv. i izv.fin."/>
      <sheetName val="ZBIRNO PLAN SVEUČILIŠTA"/>
      <sheetName val="Izvori financiranja"/>
    </sheetNames>
    <sheetDataSet>
      <sheetData sheetId="0"/>
      <sheetData sheetId="1"/>
      <sheetData sheetId="2"/>
      <sheetData sheetId="3">
        <row r="5">
          <cell r="C5">
            <v>37273424</v>
          </cell>
          <cell r="D5">
            <v>41270107</v>
          </cell>
          <cell r="E5">
            <v>39165337.479999997</v>
          </cell>
        </row>
        <row r="14">
          <cell r="E14">
            <v>38529</v>
          </cell>
        </row>
        <row r="40">
          <cell r="C40">
            <v>16541</v>
          </cell>
          <cell r="D40">
            <v>12000</v>
          </cell>
          <cell r="E40">
            <v>7904.9</v>
          </cell>
        </row>
        <row r="49">
          <cell r="C49">
            <v>37289965</v>
          </cell>
          <cell r="D49">
            <v>41282107</v>
          </cell>
          <cell r="E49">
            <v>39173242.379999995</v>
          </cell>
        </row>
      </sheetData>
      <sheetData sheetId="4"/>
      <sheetData sheetId="5">
        <row r="5">
          <cell r="C5">
            <v>34535621.540000007</v>
          </cell>
          <cell r="D5">
            <v>38360757</v>
          </cell>
          <cell r="E5">
            <v>38372141.859999992</v>
          </cell>
        </row>
        <row r="64">
          <cell r="C64">
            <v>1311385.8900000001</v>
          </cell>
          <cell r="D64">
            <v>5380300</v>
          </cell>
          <cell r="E64">
            <v>4384251.1999999993</v>
          </cell>
        </row>
        <row r="88">
          <cell r="C88">
            <v>35847007.430000007</v>
          </cell>
          <cell r="D88">
            <v>43741057</v>
          </cell>
          <cell r="E88">
            <v>42756393.059999987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DIO"/>
      <sheetName val="PLAN PRIHODA"/>
      <sheetName val="PLAN RASHODA I IZDATAKA ORG"/>
      <sheetName val="PLAN RASHODA I IZDATAKA EK."/>
    </sheetNames>
    <sheetDataSet>
      <sheetData sheetId="0" refreshError="1"/>
      <sheetData sheetId="1" refreshError="1">
        <row r="28">
          <cell r="N28">
            <v>0</v>
          </cell>
        </row>
      </sheetData>
      <sheetData sheetId="2" refreshError="1"/>
      <sheetData sheetId="3" refreshError="1">
        <row r="11">
          <cell r="C11">
            <v>35271743</v>
          </cell>
          <cell r="N11" t="e">
            <v>#REF!</v>
          </cell>
        </row>
        <row r="30">
          <cell r="N30">
            <v>-1097868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haela" refreshedDate="43165.612805324075" createdVersion="3" refreshedVersion="3" minRefreshableVersion="3" recordCount="207" xr:uid="{00000000-000A-0000-FFFF-FFFF00000000}">
  <cacheSource type="worksheet">
    <worksheetSource ref="A3:L210" sheet="Sheet1"/>
  </cacheSource>
  <cacheFields count="12">
    <cacheField name="Naziv1" numFmtId="0">
      <sharedItems/>
    </cacheField>
    <cacheField name="Naziv2" numFmtId="0">
      <sharedItems/>
    </cacheField>
    <cacheField name="Naziv3" numFmtId="0">
      <sharedItems/>
    </cacheField>
    <cacheField name="Naziv4" numFmtId="0">
      <sharedItems count="8">
        <s v="A679047 Europske integracije"/>
        <s v="A6210 REDOVNA DJELATNOST-MZOS"/>
        <s v="A621002 REDOVNA DJELATNOST SVEUČILIŠTA U RIJECI-ViNP"/>
        <s v="A622122 PROGRAMSKO FINANCIRANJE JAVNIH VISOKIH UČILIŠTA"/>
        <s v="A622003 PROGRAMI I PROJEKTI ZNANSTVENOISTRAŽIVAČKE DJELATNOSTI"/>
        <s v="A622004 IZDAVANJE DOMAĆIH ZNANSTVENIH ČASOPISA"/>
        <s v="A622005 Organiziranje i održavanje znanstvenih skupova"/>
        <s v="A622006 IZDAVANJE ZNANSTVENIH UDŽBENIKA"/>
      </sharedItems>
    </cacheField>
    <cacheField name="Naziv5" numFmtId="0">
      <sharedItems count="45">
        <s v="3111 PLAĆE ZA REDOVAN RAD - BRUTO"/>
        <s v="3121 OSTALI RASHODI ZA ZAPOSLENE"/>
        <s v="3132 DOPRINOSI ZA OBVEZNO ZDRAVSTVENO OSIGURANJE"/>
        <s v="3133 DOPRINOSI ZA OBVEZNO OSIGURANJE U SLUČAJU NEZAPOSLENOSTI"/>
        <s v="3211 Službena putovanja"/>
        <s v="3212 Naknade za prijevoz, za rad na terenu i odvojeni život"/>
        <s v="3213 Stručno usavršavanje zaposlenika"/>
        <s v="3221 Uredski materijal i ostali materijalni rashodi"/>
        <s v="3231 Usluge telefona, pošte i prijevoza"/>
        <s v="3235 Zakupnine i najamnine"/>
        <s v="3237 Intelektualne i osobne usluge"/>
        <s v="3239 Ostale usluge"/>
        <s v="3293 Reprezentacija"/>
        <s v="3295 Pristojbe i naknade"/>
        <s v="3432 Negativne tečajne razlike i razlike zbog primjene valutne klauzule"/>
        <s v="3721 Naknade građanima i kućanstvima u novcu"/>
        <s v="4221 Uredska oprema i namještaj"/>
        <s v="3236 Zdravstvene i veterinarske usluge"/>
        <s v="3222 Materijal i sirovine"/>
        <s v="3223 Energija"/>
        <s v="3224 Materijal i dijelovi za tekuće i investicijsko održavanje"/>
        <s v="3227 Službena, radna i zaštitna odjeća i obuća"/>
        <s v="3232 Usluge tekućeg i investicijskog održavanja"/>
        <s v="3233 Usluge promidžbe i informiranja"/>
        <s v="3234 Komunalne usluge"/>
        <s v="3238 Računalne usluge"/>
        <s v="3241 Naknade troškova osobama izvan radnog odnosa"/>
        <s v="3292 Premije osiguranja"/>
        <s v="3294 Članarine"/>
        <s v="3299 Ostali nespomenuti rashodi poslovanja"/>
        <s v="3431 Bankarske usluge i usluge platnog prometa"/>
        <s v="3434 Ostali nespomenuti financijski rashodi"/>
        <s v="3691 Prijenosi između pror. korisnika istog proračuna"/>
        <s v="3722 Naknade građanima i kućanstvima u naravi"/>
        <s v="3811 Tekuće donacije u novcu"/>
        <s v="3831 Naknade šteta pravnim i fizičkim osobama"/>
        <s v="4123 Licence"/>
        <s v="4222 Komunikacijska oprema"/>
        <s v="4223 Oprema za održavanje i zaštitu"/>
        <s v="4224 Medicinska i laboratorijska oprema"/>
        <s v="4225 Instrumenti, uređaji i strojevi"/>
        <s v="4227 Uređaji, strojevi i oprema za ostale namjene"/>
        <s v="4233 Prijevozna sredstva u pomorskom i riječnom prometu"/>
        <s v="4241 Knjige"/>
        <s v="4264 Ostala nematerijalna proizvedena imovina"/>
      </sharedItems>
    </cacheField>
    <cacheField name="Planirani iznos" numFmtId="4">
      <sharedItems containsSemiMixedTypes="0" containsString="0" containsNumber="1" containsInteger="1" minValue="0" maxValue="15323000"/>
    </cacheField>
    <cacheField name="Realizirani iznos" numFmtId="4">
      <sharedItems containsSemiMixedTypes="0" containsString="0" containsNumber="1" minValue="0" maxValue="15217683.58"/>
    </cacheField>
    <cacheField name="Plaćeni iznos" numFmtId="4">
      <sharedItems containsSemiMixedTypes="0" containsString="0" containsNumber="1" containsInteger="1" minValue="0" maxValue="0"/>
    </cacheField>
    <cacheField name="Izvor financiranja" numFmtId="0">
      <sharedItems count="7">
        <s v="Pomoći EU (51)"/>
        <s v="Opći prihodi i primici"/>
        <s v="Vlastiti prihodi"/>
        <s v="Ostale pomoći i darovnice (52)"/>
        <s v="Ostali prihodi za posebne namjene"/>
        <s v="Donacije (6)"/>
        <s v="Prodaja ili zamjena nefinancijske imovine (7)"/>
      </sharedItems>
    </cacheField>
    <cacheField name="Planirani iznos2" numFmtId="4">
      <sharedItems containsSemiMixedTypes="0" containsString="0" containsNumber="1" containsInteger="1" minValue="0" maxValue="15323000"/>
    </cacheField>
    <cacheField name="Realizirani iznos2" numFmtId="4">
      <sharedItems containsSemiMixedTypes="0" containsString="0" containsNumber="1" minValue="0" maxValue="15217683.58"/>
    </cacheField>
    <cacheField name="Plaćeni iznos2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7">
  <r>
    <s v="202 PLAN RASHODA"/>
    <s v="237 OBRAZOVANJE"/>
    <s v="23701 RAZVOJ ODGOJNO OBRAZOVNOG SUSTAVA"/>
    <x v="0"/>
    <x v="0"/>
    <n v="395000"/>
    <n v="653178.09"/>
    <n v="0"/>
    <x v="0"/>
    <n v="88000"/>
    <n v="175381.91"/>
    <n v="0"/>
  </r>
  <r>
    <s v="202 PLAN RASHODA"/>
    <s v="237 OBRAZOVANJE"/>
    <s v="23701 RAZVOJ ODGOJNO OBRAZOVNOG SUSTAVA"/>
    <x v="0"/>
    <x v="0"/>
    <n v="0"/>
    <n v="0"/>
    <n v="0"/>
    <x v="1"/>
    <n v="0"/>
    <n v="100929.11"/>
    <n v="0"/>
  </r>
  <r>
    <s v="202 PLAN RASHODA"/>
    <s v="237 OBRAZOVANJE"/>
    <s v="23701 RAZVOJ ODGOJNO OBRAZOVNOG SUSTAVA"/>
    <x v="0"/>
    <x v="0"/>
    <n v="0"/>
    <n v="0"/>
    <n v="0"/>
    <x v="2"/>
    <n v="307000"/>
    <n v="376867.07"/>
    <n v="0"/>
  </r>
  <r>
    <s v="202 PLAN RASHODA"/>
    <s v="237 OBRAZOVANJE"/>
    <s v="23701 RAZVOJ ODGOJNO OBRAZOVNOG SUSTAVA"/>
    <x v="0"/>
    <x v="1"/>
    <n v="2500"/>
    <n v="2500"/>
    <n v="0"/>
    <x v="2"/>
    <n v="2500"/>
    <n v="2500"/>
    <n v="0"/>
  </r>
  <r>
    <s v="202 PLAN RASHODA"/>
    <s v="237 OBRAZOVANJE"/>
    <s v="23701 RAZVOJ ODGOJNO OBRAZOVNOG SUSTAVA"/>
    <x v="0"/>
    <x v="2"/>
    <n v="73600"/>
    <n v="101242.6"/>
    <n v="0"/>
    <x v="2"/>
    <n v="60000"/>
    <n v="58414.41"/>
    <n v="0"/>
  </r>
  <r>
    <s v="202 PLAN RASHODA"/>
    <s v="237 OBRAZOVANJE"/>
    <s v="23701 RAZVOJ ODGOJNO OBRAZOVNOG SUSTAVA"/>
    <x v="0"/>
    <x v="2"/>
    <n v="0"/>
    <n v="0"/>
    <n v="0"/>
    <x v="0"/>
    <n v="13600"/>
    <n v="27184.19"/>
    <n v="0"/>
  </r>
  <r>
    <s v="202 PLAN RASHODA"/>
    <s v="237 OBRAZOVANJE"/>
    <s v="23701 RAZVOJ ODGOJNO OBRAZOVNOG SUSTAVA"/>
    <x v="0"/>
    <x v="2"/>
    <n v="0"/>
    <n v="0"/>
    <n v="0"/>
    <x v="1"/>
    <n v="0"/>
    <n v="15644"/>
    <n v="0"/>
  </r>
  <r>
    <s v="202 PLAN RASHODA"/>
    <s v="237 OBRAZOVANJE"/>
    <s v="23701 RAZVOJ ODGOJNO OBRAZOVNOG SUSTAVA"/>
    <x v="0"/>
    <x v="3"/>
    <n v="7700"/>
    <n v="11104.04"/>
    <n v="0"/>
    <x v="1"/>
    <n v="0"/>
    <n v="1715.79"/>
    <n v="0"/>
  </r>
  <r>
    <s v="202 PLAN RASHODA"/>
    <s v="237 OBRAZOVANJE"/>
    <s v="23701 RAZVOJ ODGOJNO OBRAZOVNOG SUSTAVA"/>
    <x v="0"/>
    <x v="3"/>
    <n v="0"/>
    <n v="0"/>
    <n v="0"/>
    <x v="0"/>
    <n v="1500"/>
    <n v="2981.5"/>
    <n v="0"/>
  </r>
  <r>
    <s v="202 PLAN RASHODA"/>
    <s v="237 OBRAZOVANJE"/>
    <s v="23701 RAZVOJ ODGOJNO OBRAZOVNOG SUSTAVA"/>
    <x v="0"/>
    <x v="3"/>
    <n v="0"/>
    <n v="0"/>
    <n v="0"/>
    <x v="2"/>
    <n v="6200"/>
    <n v="6406.75"/>
    <n v="0"/>
  </r>
  <r>
    <s v="202 PLAN RASHODA"/>
    <s v="237 OBRAZOVANJE"/>
    <s v="23701 RAZVOJ ODGOJNO OBRAZOVNOG SUSTAVA"/>
    <x v="0"/>
    <x v="4"/>
    <n v="40200"/>
    <n v="59643.65"/>
    <n v="0"/>
    <x v="2"/>
    <n v="30000"/>
    <n v="51884.76"/>
    <n v="0"/>
  </r>
  <r>
    <s v="202 PLAN RASHODA"/>
    <s v="237 OBRAZOVANJE"/>
    <s v="23701 RAZVOJ ODGOJNO OBRAZOVNOG SUSTAVA"/>
    <x v="0"/>
    <x v="4"/>
    <n v="0"/>
    <n v="0"/>
    <n v="0"/>
    <x v="0"/>
    <n v="10200"/>
    <n v="7758.89"/>
    <n v="0"/>
  </r>
  <r>
    <s v="202 PLAN RASHODA"/>
    <s v="237 OBRAZOVANJE"/>
    <s v="23701 RAZVOJ ODGOJNO OBRAZOVNOG SUSTAVA"/>
    <x v="0"/>
    <x v="5"/>
    <n v="2500"/>
    <n v="2511.63"/>
    <n v="0"/>
    <x v="2"/>
    <n v="2500"/>
    <n v="2511.63"/>
    <n v="0"/>
  </r>
  <r>
    <s v="202 PLAN RASHODA"/>
    <s v="237 OBRAZOVANJE"/>
    <s v="23701 RAZVOJ ODGOJNO OBRAZOVNOG SUSTAVA"/>
    <x v="0"/>
    <x v="6"/>
    <n v="1900"/>
    <n v="0"/>
    <n v="0"/>
    <x v="0"/>
    <n v="1900"/>
    <n v="0"/>
    <n v="0"/>
  </r>
  <r>
    <s v="202 PLAN RASHODA"/>
    <s v="237 OBRAZOVANJE"/>
    <s v="23701 RAZVOJ ODGOJNO OBRAZOVNOG SUSTAVA"/>
    <x v="0"/>
    <x v="7"/>
    <n v="500"/>
    <n v="250"/>
    <n v="0"/>
    <x v="0"/>
    <n v="500"/>
    <n v="0"/>
    <n v="0"/>
  </r>
  <r>
    <s v="202 PLAN RASHODA"/>
    <s v="237 OBRAZOVANJE"/>
    <s v="23701 RAZVOJ ODGOJNO OBRAZOVNOG SUSTAVA"/>
    <x v="0"/>
    <x v="7"/>
    <n v="0"/>
    <n v="0"/>
    <n v="0"/>
    <x v="2"/>
    <n v="0"/>
    <n v="250"/>
    <n v="0"/>
  </r>
  <r>
    <s v="202 PLAN RASHODA"/>
    <s v="237 OBRAZOVANJE"/>
    <s v="23701 RAZVOJ ODGOJNO OBRAZOVNOG SUSTAVA"/>
    <x v="0"/>
    <x v="8"/>
    <n v="1000"/>
    <n v="675.85"/>
    <n v="0"/>
    <x v="2"/>
    <n v="1000"/>
    <n v="675.85"/>
    <n v="0"/>
  </r>
  <r>
    <s v="202 PLAN RASHODA"/>
    <s v="237 OBRAZOVANJE"/>
    <s v="23701 RAZVOJ ODGOJNO OBRAZOVNOG SUSTAVA"/>
    <x v="0"/>
    <x v="9"/>
    <n v="4300"/>
    <n v="0"/>
    <n v="0"/>
    <x v="0"/>
    <n v="4300"/>
    <n v="0"/>
    <n v="0"/>
  </r>
  <r>
    <s v="202 PLAN RASHODA"/>
    <s v="237 OBRAZOVANJE"/>
    <s v="23701 RAZVOJ ODGOJNO OBRAZOVNOG SUSTAVA"/>
    <x v="0"/>
    <x v="10"/>
    <n v="6000"/>
    <n v="3850"/>
    <n v="0"/>
    <x v="2"/>
    <n v="4000"/>
    <n v="3850"/>
    <n v="0"/>
  </r>
  <r>
    <s v="202 PLAN RASHODA"/>
    <s v="237 OBRAZOVANJE"/>
    <s v="23701 RAZVOJ ODGOJNO OBRAZOVNOG SUSTAVA"/>
    <x v="0"/>
    <x v="10"/>
    <n v="0"/>
    <n v="0"/>
    <n v="0"/>
    <x v="0"/>
    <n v="2000"/>
    <n v="0"/>
    <n v="0"/>
  </r>
  <r>
    <s v="202 PLAN RASHODA"/>
    <s v="237 OBRAZOVANJE"/>
    <s v="23701 RAZVOJ ODGOJNO OBRAZOVNOG SUSTAVA"/>
    <x v="0"/>
    <x v="11"/>
    <n v="1000"/>
    <n v="562.5"/>
    <n v="0"/>
    <x v="2"/>
    <n v="1000"/>
    <n v="562.5"/>
    <n v="0"/>
  </r>
  <r>
    <s v="202 PLAN RASHODA"/>
    <s v="237 OBRAZOVANJE"/>
    <s v="23701 RAZVOJ ODGOJNO OBRAZOVNOG SUSTAVA"/>
    <x v="0"/>
    <x v="12"/>
    <n v="12600"/>
    <n v="9286.5"/>
    <n v="0"/>
    <x v="2"/>
    <n v="5400"/>
    <n v="5309"/>
    <n v="0"/>
  </r>
  <r>
    <s v="202 PLAN RASHODA"/>
    <s v="237 OBRAZOVANJE"/>
    <s v="23701 RAZVOJ ODGOJNO OBRAZOVNOG SUSTAVA"/>
    <x v="0"/>
    <x v="12"/>
    <n v="0"/>
    <n v="0"/>
    <n v="0"/>
    <x v="0"/>
    <n v="7200"/>
    <n v="3977.5"/>
    <n v="0"/>
  </r>
  <r>
    <s v="202 PLAN RASHODA"/>
    <s v="237 OBRAZOVANJE"/>
    <s v="23701 RAZVOJ ODGOJNO OBRAZOVNOG SUSTAVA"/>
    <x v="0"/>
    <x v="13"/>
    <n v="100"/>
    <n v="50"/>
    <n v="0"/>
    <x v="2"/>
    <n v="0"/>
    <n v="50"/>
    <n v="0"/>
  </r>
  <r>
    <s v="202 PLAN RASHODA"/>
    <s v="237 OBRAZOVANJE"/>
    <s v="23701 RAZVOJ ODGOJNO OBRAZOVNOG SUSTAVA"/>
    <x v="0"/>
    <x v="13"/>
    <n v="0"/>
    <n v="0"/>
    <n v="0"/>
    <x v="0"/>
    <n v="100"/>
    <n v="0"/>
    <n v="0"/>
  </r>
  <r>
    <s v="202 PLAN RASHODA"/>
    <s v="237 OBRAZOVANJE"/>
    <s v="23701 RAZVOJ ODGOJNO OBRAZOVNOG SUSTAVA"/>
    <x v="0"/>
    <x v="14"/>
    <n v="0"/>
    <n v="15.57"/>
    <n v="0"/>
    <x v="0"/>
    <n v="0"/>
    <n v="15.57"/>
    <n v="0"/>
  </r>
  <r>
    <s v="202 PLAN RASHODA"/>
    <s v="237 OBRAZOVANJE"/>
    <s v="23701 RAZVOJ ODGOJNO OBRAZOVNOG SUSTAVA"/>
    <x v="0"/>
    <x v="15"/>
    <n v="11400"/>
    <n v="0"/>
    <n v="0"/>
    <x v="3"/>
    <n v="11400"/>
    <n v="0"/>
    <n v="0"/>
  </r>
  <r>
    <s v="202 PLAN RASHODA"/>
    <s v="237 OBRAZOVANJE"/>
    <s v="23701 RAZVOJ ODGOJNO OBRAZOVNOG SUSTAVA"/>
    <x v="0"/>
    <x v="16"/>
    <n v="27000"/>
    <n v="26098"/>
    <n v="0"/>
    <x v="2"/>
    <n v="27000"/>
    <n v="26098"/>
    <n v="0"/>
  </r>
  <r>
    <s v="202 PLAN RASHODA"/>
    <s v="237 OBRAZOVANJE"/>
    <s v="23705 VISOKO OBRAZOVANJE"/>
    <x v="1"/>
    <x v="0"/>
    <n v="15323000"/>
    <n v="15217683.58"/>
    <n v="0"/>
    <x v="1"/>
    <n v="15323000"/>
    <n v="15217683.58"/>
    <n v="0"/>
  </r>
  <r>
    <s v="202 PLAN RASHODA"/>
    <s v="237 OBRAZOVANJE"/>
    <s v="23705 VISOKO OBRAZOVANJE"/>
    <x v="1"/>
    <x v="1"/>
    <n v="409210"/>
    <n v="408384.63"/>
    <n v="0"/>
    <x v="1"/>
    <n v="409210"/>
    <n v="408384.63"/>
    <n v="0"/>
  </r>
  <r>
    <s v="202 PLAN RASHODA"/>
    <s v="237 OBRAZOVANJE"/>
    <s v="23705 VISOKO OBRAZOVANJE"/>
    <x v="1"/>
    <x v="2"/>
    <n v="2360000"/>
    <n v="2358428.75"/>
    <n v="0"/>
    <x v="1"/>
    <n v="2360000"/>
    <n v="2358428.75"/>
    <n v="0"/>
  </r>
  <r>
    <s v="202 PLAN RASHODA"/>
    <s v="237 OBRAZOVANJE"/>
    <s v="23705 VISOKO OBRAZOVANJE"/>
    <x v="1"/>
    <x v="3"/>
    <n v="256000"/>
    <n v="258625.02"/>
    <n v="0"/>
    <x v="1"/>
    <n v="256000"/>
    <n v="258625.02"/>
    <n v="0"/>
  </r>
  <r>
    <s v="202 PLAN RASHODA"/>
    <s v="237 OBRAZOVANJE"/>
    <s v="23705 VISOKO OBRAZOVANJE"/>
    <x v="1"/>
    <x v="5"/>
    <n v="327853"/>
    <n v="328699.65999999997"/>
    <n v="0"/>
    <x v="1"/>
    <n v="327853"/>
    <n v="328699.65999999997"/>
    <n v="0"/>
  </r>
  <r>
    <s v="202 PLAN RASHODA"/>
    <s v="237 OBRAZOVANJE"/>
    <s v="23705 VISOKO OBRAZOVANJE"/>
    <x v="1"/>
    <x v="17"/>
    <n v="22770"/>
    <n v="7500"/>
    <n v="0"/>
    <x v="1"/>
    <n v="22770"/>
    <n v="7500"/>
    <n v="0"/>
  </r>
  <r>
    <s v="202 PLAN RASHODA"/>
    <s v="237 OBRAZOVANJE"/>
    <s v="23705 VISOKO OBRAZOVANJE"/>
    <x v="1"/>
    <x v="13"/>
    <n v="35240"/>
    <n v="35240.400000000001"/>
    <n v="0"/>
    <x v="1"/>
    <n v="35240"/>
    <n v="35240.400000000001"/>
    <n v="0"/>
  </r>
  <r>
    <s v="202 PLAN RASHODA"/>
    <s v="237 OBRAZOVANJE"/>
    <s v="23705 VISOKO OBRAZOVANJE"/>
    <x v="2"/>
    <x v="0"/>
    <n v="3900000"/>
    <n v="3898921.02"/>
    <n v="0"/>
    <x v="4"/>
    <n v="1970000"/>
    <n v="1842681.88"/>
    <n v="0"/>
  </r>
  <r>
    <s v="202 PLAN RASHODA"/>
    <s v="237 OBRAZOVANJE"/>
    <s v="23705 VISOKO OBRAZOVANJE"/>
    <x v="2"/>
    <x v="0"/>
    <n v="0"/>
    <n v="0"/>
    <n v="0"/>
    <x v="3"/>
    <n v="30000"/>
    <n v="26877.14"/>
    <n v="0"/>
  </r>
  <r>
    <s v="202 PLAN RASHODA"/>
    <s v="237 OBRAZOVANJE"/>
    <s v="23705 VISOKO OBRAZOVANJE"/>
    <x v="2"/>
    <x v="0"/>
    <n v="0"/>
    <n v="0"/>
    <n v="0"/>
    <x v="2"/>
    <n v="1900000"/>
    <n v="2029362"/>
    <n v="0"/>
  </r>
  <r>
    <s v="202 PLAN RASHODA"/>
    <s v="237 OBRAZOVANJE"/>
    <s v="23705 VISOKO OBRAZOVANJE"/>
    <x v="2"/>
    <x v="1"/>
    <n v="110000"/>
    <n v="41260"/>
    <n v="0"/>
    <x v="4"/>
    <n v="20000"/>
    <n v="0"/>
    <n v="0"/>
  </r>
  <r>
    <s v="202 PLAN RASHODA"/>
    <s v="237 OBRAZOVANJE"/>
    <s v="23705 VISOKO OBRAZOVANJE"/>
    <x v="2"/>
    <x v="1"/>
    <n v="0"/>
    <n v="0"/>
    <n v="0"/>
    <x v="2"/>
    <n v="90000"/>
    <n v="41260"/>
    <n v="0"/>
  </r>
  <r>
    <s v="202 PLAN RASHODA"/>
    <s v="237 OBRAZOVANJE"/>
    <s v="23705 VISOKO OBRAZOVANJE"/>
    <x v="2"/>
    <x v="2"/>
    <n v="590000"/>
    <n v="605420.68999999994"/>
    <n v="0"/>
    <x v="4"/>
    <n v="290000"/>
    <n v="285956.63"/>
    <n v="0"/>
  </r>
  <r>
    <s v="202 PLAN RASHODA"/>
    <s v="237 OBRAZOVANJE"/>
    <s v="23705 VISOKO OBRAZOVANJE"/>
    <x v="2"/>
    <x v="2"/>
    <n v="0"/>
    <n v="0"/>
    <n v="0"/>
    <x v="3"/>
    <n v="5000"/>
    <n v="4165.95"/>
    <n v="0"/>
  </r>
  <r>
    <s v="202 PLAN RASHODA"/>
    <s v="237 OBRAZOVANJE"/>
    <s v="23705 VISOKO OBRAZOVANJE"/>
    <x v="2"/>
    <x v="2"/>
    <n v="0"/>
    <n v="0"/>
    <n v="0"/>
    <x v="2"/>
    <n v="295000"/>
    <n v="315298.11"/>
    <n v="0"/>
  </r>
  <r>
    <s v="202 PLAN RASHODA"/>
    <s v="237 OBRAZOVANJE"/>
    <s v="23705 VISOKO OBRAZOVANJE"/>
    <x v="2"/>
    <x v="3"/>
    <n v="74000"/>
    <n v="66319.070000000007"/>
    <n v="0"/>
    <x v="3"/>
    <n v="2000"/>
    <n v="456.92"/>
    <n v="0"/>
  </r>
  <r>
    <s v="202 PLAN RASHODA"/>
    <s v="237 OBRAZOVANJE"/>
    <s v="23705 VISOKO OBRAZOVANJE"/>
    <x v="2"/>
    <x v="3"/>
    <n v="0"/>
    <n v="0"/>
    <n v="0"/>
    <x v="2"/>
    <n v="32000"/>
    <n v="34499.24"/>
    <n v="0"/>
  </r>
  <r>
    <s v="202 PLAN RASHODA"/>
    <s v="237 OBRAZOVANJE"/>
    <s v="23705 VISOKO OBRAZOVANJE"/>
    <x v="2"/>
    <x v="3"/>
    <n v="0"/>
    <n v="0"/>
    <n v="0"/>
    <x v="4"/>
    <n v="40000"/>
    <n v="31362.91"/>
    <n v="0"/>
  </r>
  <r>
    <s v="202 PLAN RASHODA"/>
    <s v="237 OBRAZOVANJE"/>
    <s v="23705 VISOKO OBRAZOVANJE"/>
    <x v="2"/>
    <x v="4"/>
    <n v="605000"/>
    <n v="517468.38"/>
    <n v="0"/>
    <x v="2"/>
    <n v="255000"/>
    <n v="311773.65999999997"/>
    <n v="0"/>
  </r>
  <r>
    <s v="202 PLAN RASHODA"/>
    <s v="237 OBRAZOVANJE"/>
    <s v="23705 VISOKO OBRAZOVANJE"/>
    <x v="2"/>
    <x v="4"/>
    <n v="0"/>
    <n v="0"/>
    <n v="0"/>
    <x v="4"/>
    <n v="260000"/>
    <n v="122608.24"/>
    <n v="0"/>
  </r>
  <r>
    <s v="202 PLAN RASHODA"/>
    <s v="237 OBRAZOVANJE"/>
    <s v="23705 VISOKO OBRAZOVANJE"/>
    <x v="2"/>
    <x v="4"/>
    <n v="0"/>
    <n v="0"/>
    <n v="0"/>
    <x v="3"/>
    <n v="90000"/>
    <n v="83086.48"/>
    <n v="0"/>
  </r>
  <r>
    <s v="202 PLAN RASHODA"/>
    <s v="237 OBRAZOVANJE"/>
    <s v="23705 VISOKO OBRAZOVANJE"/>
    <x v="2"/>
    <x v="5"/>
    <n v="7000"/>
    <n v="4120.3599999999997"/>
    <n v="0"/>
    <x v="2"/>
    <n v="5000"/>
    <n v="4120.3599999999997"/>
    <n v="0"/>
  </r>
  <r>
    <s v="202 PLAN RASHODA"/>
    <s v="237 OBRAZOVANJE"/>
    <s v="23705 VISOKO OBRAZOVANJE"/>
    <x v="2"/>
    <x v="5"/>
    <n v="0"/>
    <n v="0"/>
    <n v="0"/>
    <x v="3"/>
    <n v="2000"/>
    <n v="0"/>
    <n v="0"/>
  </r>
  <r>
    <s v="202 PLAN RASHODA"/>
    <s v="237 OBRAZOVANJE"/>
    <s v="23705 VISOKO OBRAZOVANJE"/>
    <x v="2"/>
    <x v="6"/>
    <n v="116000"/>
    <n v="114909.47"/>
    <n v="0"/>
    <x v="4"/>
    <n v="60000"/>
    <n v="64022.22"/>
    <n v="0"/>
  </r>
  <r>
    <s v="202 PLAN RASHODA"/>
    <s v="237 OBRAZOVANJE"/>
    <s v="23705 VISOKO OBRAZOVANJE"/>
    <x v="2"/>
    <x v="6"/>
    <n v="0"/>
    <n v="0"/>
    <n v="0"/>
    <x v="3"/>
    <n v="6000"/>
    <n v="5453.51"/>
    <n v="0"/>
  </r>
  <r>
    <s v="202 PLAN RASHODA"/>
    <s v="237 OBRAZOVANJE"/>
    <s v="23705 VISOKO OBRAZOVANJE"/>
    <x v="2"/>
    <x v="6"/>
    <n v="0"/>
    <n v="0"/>
    <n v="0"/>
    <x v="2"/>
    <n v="50000"/>
    <n v="45433.74"/>
    <n v="0"/>
  </r>
  <r>
    <s v="202 PLAN RASHODA"/>
    <s v="237 OBRAZOVANJE"/>
    <s v="23705 VISOKO OBRAZOVANJE"/>
    <x v="2"/>
    <x v="7"/>
    <n v="320000"/>
    <n v="279462.26"/>
    <n v="0"/>
    <x v="3"/>
    <n v="10000"/>
    <n v="5642.6"/>
    <n v="0"/>
  </r>
  <r>
    <s v="202 PLAN RASHODA"/>
    <s v="237 OBRAZOVANJE"/>
    <s v="23705 VISOKO OBRAZOVANJE"/>
    <x v="2"/>
    <x v="7"/>
    <n v="0"/>
    <n v="0"/>
    <n v="0"/>
    <x v="2"/>
    <n v="60000"/>
    <n v="50443.360000000001"/>
    <n v="0"/>
  </r>
  <r>
    <s v="202 PLAN RASHODA"/>
    <s v="237 OBRAZOVANJE"/>
    <s v="23705 VISOKO OBRAZOVANJE"/>
    <x v="2"/>
    <x v="7"/>
    <n v="0"/>
    <n v="0"/>
    <n v="0"/>
    <x v="4"/>
    <n v="250000"/>
    <n v="223376.3"/>
    <n v="0"/>
  </r>
  <r>
    <s v="202 PLAN RASHODA"/>
    <s v="237 OBRAZOVANJE"/>
    <s v="23705 VISOKO OBRAZOVANJE"/>
    <x v="2"/>
    <x v="18"/>
    <n v="2000"/>
    <n v="1056.25"/>
    <n v="0"/>
    <x v="2"/>
    <n v="2000"/>
    <n v="1056.25"/>
    <n v="0"/>
  </r>
  <r>
    <s v="202 PLAN RASHODA"/>
    <s v="237 OBRAZOVANJE"/>
    <s v="23705 VISOKO OBRAZOVANJE"/>
    <x v="2"/>
    <x v="19"/>
    <n v="55300"/>
    <n v="14298.2"/>
    <n v="0"/>
    <x v="4"/>
    <n v="20000"/>
    <n v="13588.45"/>
    <n v="0"/>
  </r>
  <r>
    <s v="202 PLAN RASHODA"/>
    <s v="237 OBRAZOVANJE"/>
    <s v="23705 VISOKO OBRAZOVANJE"/>
    <x v="2"/>
    <x v="19"/>
    <n v="0"/>
    <n v="0"/>
    <n v="0"/>
    <x v="2"/>
    <n v="3000"/>
    <n v="709.75"/>
    <n v="0"/>
  </r>
  <r>
    <s v="202 PLAN RASHODA"/>
    <s v="237 OBRAZOVANJE"/>
    <s v="23705 VISOKO OBRAZOVANJE"/>
    <x v="2"/>
    <x v="19"/>
    <n v="0"/>
    <n v="0"/>
    <n v="0"/>
    <x v="3"/>
    <n v="32300"/>
    <n v="0"/>
    <n v="0"/>
  </r>
  <r>
    <s v="202 PLAN RASHODA"/>
    <s v="237 OBRAZOVANJE"/>
    <s v="23705 VISOKO OBRAZOVANJE"/>
    <x v="2"/>
    <x v="20"/>
    <n v="48000"/>
    <n v="66272.28"/>
    <n v="0"/>
    <x v="2"/>
    <n v="10000"/>
    <n v="29217.68"/>
    <n v="0"/>
  </r>
  <r>
    <s v="202 PLAN RASHODA"/>
    <s v="237 OBRAZOVANJE"/>
    <s v="23705 VISOKO OBRAZOVANJE"/>
    <x v="2"/>
    <x v="20"/>
    <n v="0"/>
    <n v="0"/>
    <n v="0"/>
    <x v="4"/>
    <n v="38000"/>
    <n v="37054.6"/>
    <n v="0"/>
  </r>
  <r>
    <s v="202 PLAN RASHODA"/>
    <s v="237 OBRAZOVANJE"/>
    <s v="23705 VISOKO OBRAZOVANJE"/>
    <x v="2"/>
    <x v="21"/>
    <n v="20000"/>
    <n v="19485.16"/>
    <n v="0"/>
    <x v="4"/>
    <n v="20000"/>
    <n v="19485.16"/>
    <n v="0"/>
  </r>
  <r>
    <s v="202 PLAN RASHODA"/>
    <s v="237 OBRAZOVANJE"/>
    <s v="23705 VISOKO OBRAZOVANJE"/>
    <x v="2"/>
    <x v="8"/>
    <n v="95000"/>
    <n v="60479.48"/>
    <n v="0"/>
    <x v="4"/>
    <n v="60000"/>
    <n v="44399.87"/>
    <n v="0"/>
  </r>
  <r>
    <s v="202 PLAN RASHODA"/>
    <s v="237 OBRAZOVANJE"/>
    <s v="23705 VISOKO OBRAZOVANJE"/>
    <x v="2"/>
    <x v="8"/>
    <n v="0"/>
    <n v="0"/>
    <n v="0"/>
    <x v="2"/>
    <n v="25000"/>
    <n v="9014.84"/>
    <n v="0"/>
  </r>
  <r>
    <s v="202 PLAN RASHODA"/>
    <s v="237 OBRAZOVANJE"/>
    <s v="23705 VISOKO OBRAZOVANJE"/>
    <x v="2"/>
    <x v="8"/>
    <n v="0"/>
    <n v="0"/>
    <n v="0"/>
    <x v="3"/>
    <n v="10000"/>
    <n v="7064.77"/>
    <n v="0"/>
  </r>
  <r>
    <s v="202 PLAN RASHODA"/>
    <s v="237 OBRAZOVANJE"/>
    <s v="23705 VISOKO OBRAZOVANJE"/>
    <x v="2"/>
    <x v="22"/>
    <n v="700000"/>
    <n v="694140"/>
    <n v="0"/>
    <x v="4"/>
    <n v="615000"/>
    <n v="619590.22"/>
    <n v="0"/>
  </r>
  <r>
    <s v="202 PLAN RASHODA"/>
    <s v="237 OBRAZOVANJE"/>
    <s v="23705 VISOKO OBRAZOVANJE"/>
    <x v="2"/>
    <x v="22"/>
    <n v="0"/>
    <n v="0"/>
    <n v="0"/>
    <x v="2"/>
    <n v="35000"/>
    <n v="30197.72"/>
    <n v="0"/>
  </r>
  <r>
    <s v="202 PLAN RASHODA"/>
    <s v="237 OBRAZOVANJE"/>
    <s v="23705 VISOKO OBRAZOVANJE"/>
    <x v="2"/>
    <x v="22"/>
    <n v="0"/>
    <n v="0"/>
    <n v="0"/>
    <x v="3"/>
    <n v="50000"/>
    <n v="44352.06"/>
    <n v="0"/>
  </r>
  <r>
    <s v="202 PLAN RASHODA"/>
    <s v="237 OBRAZOVANJE"/>
    <s v="23705 VISOKO OBRAZOVANJE"/>
    <x v="2"/>
    <x v="23"/>
    <n v="51000"/>
    <n v="14330.79"/>
    <n v="0"/>
    <x v="2"/>
    <n v="1000"/>
    <n v="1321.91"/>
    <n v="0"/>
  </r>
  <r>
    <s v="202 PLAN RASHODA"/>
    <s v="237 OBRAZOVANJE"/>
    <s v="23705 VISOKO OBRAZOVANJE"/>
    <x v="2"/>
    <x v="23"/>
    <n v="0"/>
    <n v="0"/>
    <n v="0"/>
    <x v="4"/>
    <n v="50000"/>
    <n v="13008.88"/>
    <n v="0"/>
  </r>
  <r>
    <s v="202 PLAN RASHODA"/>
    <s v="237 OBRAZOVANJE"/>
    <s v="23705 VISOKO OBRAZOVANJE"/>
    <x v="2"/>
    <x v="24"/>
    <n v="97250"/>
    <n v="37684.85"/>
    <n v="0"/>
    <x v="2"/>
    <n v="10000"/>
    <n v="3988.13"/>
    <n v="0"/>
  </r>
  <r>
    <s v="202 PLAN RASHODA"/>
    <s v="237 OBRAZOVANJE"/>
    <s v="23705 VISOKO OBRAZOVANJE"/>
    <x v="2"/>
    <x v="24"/>
    <n v="0"/>
    <n v="0"/>
    <n v="0"/>
    <x v="4"/>
    <n v="87250"/>
    <n v="33696.720000000001"/>
    <n v="0"/>
  </r>
  <r>
    <s v="202 PLAN RASHODA"/>
    <s v="237 OBRAZOVANJE"/>
    <s v="23705 VISOKO OBRAZOVANJE"/>
    <x v="2"/>
    <x v="9"/>
    <n v="258152"/>
    <n v="327435.57"/>
    <n v="0"/>
    <x v="3"/>
    <n v="17152"/>
    <n v="4222.58"/>
    <n v="0"/>
  </r>
  <r>
    <s v="202 PLAN RASHODA"/>
    <s v="237 OBRAZOVANJE"/>
    <s v="23705 VISOKO OBRAZOVANJE"/>
    <x v="2"/>
    <x v="9"/>
    <n v="0"/>
    <n v="0"/>
    <n v="0"/>
    <x v="4"/>
    <n v="121000"/>
    <n v="151428.54999999999"/>
    <n v="0"/>
  </r>
  <r>
    <s v="202 PLAN RASHODA"/>
    <s v="237 OBRAZOVANJE"/>
    <s v="23705 VISOKO OBRAZOVANJE"/>
    <x v="2"/>
    <x v="9"/>
    <n v="0"/>
    <n v="0"/>
    <n v="0"/>
    <x v="2"/>
    <n v="120000"/>
    <n v="171784.44"/>
    <n v="0"/>
  </r>
  <r>
    <s v="202 PLAN RASHODA"/>
    <s v="237 OBRAZOVANJE"/>
    <s v="23705 VISOKO OBRAZOVANJE"/>
    <x v="2"/>
    <x v="17"/>
    <n v="3000"/>
    <n v="9985"/>
    <n v="0"/>
    <x v="2"/>
    <n v="3000"/>
    <n v="3685"/>
    <n v="0"/>
  </r>
  <r>
    <s v="202 PLAN RASHODA"/>
    <s v="237 OBRAZOVANJE"/>
    <s v="23705 VISOKO OBRAZOVANJE"/>
    <x v="2"/>
    <x v="17"/>
    <n v="0"/>
    <n v="0"/>
    <n v="0"/>
    <x v="4"/>
    <n v="0"/>
    <n v="6300"/>
    <n v="0"/>
  </r>
  <r>
    <s v="202 PLAN RASHODA"/>
    <s v="237 OBRAZOVANJE"/>
    <s v="23705 VISOKO OBRAZOVANJE"/>
    <x v="2"/>
    <x v="10"/>
    <n v="2619100"/>
    <n v="2579719.83"/>
    <n v="0"/>
    <x v="4"/>
    <n v="1405000"/>
    <n v="449199.08"/>
    <n v="0"/>
  </r>
  <r>
    <s v="202 PLAN RASHODA"/>
    <s v="237 OBRAZOVANJE"/>
    <s v="23705 VISOKO OBRAZOVANJE"/>
    <x v="2"/>
    <x v="10"/>
    <n v="0"/>
    <n v="0"/>
    <n v="0"/>
    <x v="2"/>
    <n v="949100"/>
    <n v="2027362.68"/>
    <n v="0"/>
  </r>
  <r>
    <s v="202 PLAN RASHODA"/>
    <s v="237 OBRAZOVANJE"/>
    <s v="23705 VISOKO OBRAZOVANJE"/>
    <x v="2"/>
    <x v="10"/>
    <n v="0"/>
    <n v="0"/>
    <n v="0"/>
    <x v="3"/>
    <n v="265000"/>
    <n v="103158.07"/>
    <n v="0"/>
  </r>
  <r>
    <s v="202 PLAN RASHODA"/>
    <s v="237 OBRAZOVANJE"/>
    <s v="23705 VISOKO OBRAZOVANJE"/>
    <x v="2"/>
    <x v="25"/>
    <n v="20000"/>
    <n v="40610.06"/>
    <n v="0"/>
    <x v="4"/>
    <n v="20000"/>
    <n v="40610.06"/>
    <n v="0"/>
  </r>
  <r>
    <s v="202 PLAN RASHODA"/>
    <s v="237 OBRAZOVANJE"/>
    <s v="23705 VISOKO OBRAZOVANJE"/>
    <x v="2"/>
    <x v="11"/>
    <n v="165000"/>
    <n v="152695.17000000001"/>
    <n v="0"/>
    <x v="3"/>
    <n v="15000"/>
    <n v="8762.5"/>
    <n v="0"/>
  </r>
  <r>
    <s v="202 PLAN RASHODA"/>
    <s v="237 OBRAZOVANJE"/>
    <s v="23705 VISOKO OBRAZOVANJE"/>
    <x v="2"/>
    <x v="11"/>
    <n v="0"/>
    <n v="0"/>
    <n v="0"/>
    <x v="5"/>
    <n v="20000"/>
    <n v="0"/>
    <n v="0"/>
  </r>
  <r>
    <s v="202 PLAN RASHODA"/>
    <s v="237 OBRAZOVANJE"/>
    <s v="23705 VISOKO OBRAZOVANJE"/>
    <x v="2"/>
    <x v="11"/>
    <n v="0"/>
    <n v="0"/>
    <n v="0"/>
    <x v="4"/>
    <n v="75000"/>
    <n v="75399.75"/>
    <n v="0"/>
  </r>
  <r>
    <s v="202 PLAN RASHODA"/>
    <s v="237 OBRAZOVANJE"/>
    <s v="23705 VISOKO OBRAZOVANJE"/>
    <x v="2"/>
    <x v="11"/>
    <n v="0"/>
    <n v="0"/>
    <n v="0"/>
    <x v="2"/>
    <n v="55000"/>
    <n v="68532.92"/>
    <n v="0"/>
  </r>
  <r>
    <s v="202 PLAN RASHODA"/>
    <s v="237 OBRAZOVANJE"/>
    <s v="23705 VISOKO OBRAZOVANJE"/>
    <x v="2"/>
    <x v="26"/>
    <n v="17848"/>
    <n v="30824.45"/>
    <n v="0"/>
    <x v="3"/>
    <n v="7848"/>
    <n v="27189.56"/>
    <n v="0"/>
  </r>
  <r>
    <s v="202 PLAN RASHODA"/>
    <s v="237 OBRAZOVANJE"/>
    <s v="23705 VISOKO OBRAZOVANJE"/>
    <x v="2"/>
    <x v="26"/>
    <n v="0"/>
    <n v="0"/>
    <n v="0"/>
    <x v="2"/>
    <n v="10000"/>
    <n v="3634.89"/>
    <n v="0"/>
  </r>
  <r>
    <s v="202 PLAN RASHODA"/>
    <s v="237 OBRAZOVANJE"/>
    <s v="23705 VISOKO OBRAZOVANJE"/>
    <x v="2"/>
    <x v="27"/>
    <n v="500"/>
    <n v="19476.27"/>
    <n v="0"/>
    <x v="4"/>
    <n v="0"/>
    <n v="540.32000000000005"/>
    <n v="0"/>
  </r>
  <r>
    <s v="202 PLAN RASHODA"/>
    <s v="237 OBRAZOVANJE"/>
    <s v="23705 VISOKO OBRAZOVANJE"/>
    <x v="2"/>
    <x v="27"/>
    <n v="0"/>
    <n v="0"/>
    <n v="0"/>
    <x v="2"/>
    <n v="500"/>
    <n v="18935.95"/>
    <n v="0"/>
  </r>
  <r>
    <s v="202 PLAN RASHODA"/>
    <s v="237 OBRAZOVANJE"/>
    <s v="23705 VISOKO OBRAZOVANJE"/>
    <x v="2"/>
    <x v="12"/>
    <n v="230900"/>
    <n v="155131.69"/>
    <n v="0"/>
    <x v="5"/>
    <n v="0"/>
    <n v="6071.5"/>
    <n v="0"/>
  </r>
  <r>
    <s v="202 PLAN RASHODA"/>
    <s v="237 OBRAZOVANJE"/>
    <s v="23705 VISOKO OBRAZOVANJE"/>
    <x v="2"/>
    <x v="12"/>
    <n v="0"/>
    <n v="0"/>
    <n v="0"/>
    <x v="3"/>
    <n v="10000"/>
    <n v="9816.76"/>
    <n v="0"/>
  </r>
  <r>
    <s v="202 PLAN RASHODA"/>
    <s v="237 OBRAZOVANJE"/>
    <s v="23705 VISOKO OBRAZOVANJE"/>
    <x v="2"/>
    <x v="12"/>
    <n v="0"/>
    <n v="0"/>
    <n v="0"/>
    <x v="2"/>
    <n v="155900"/>
    <n v="123140.13"/>
    <n v="0"/>
  </r>
  <r>
    <s v="202 PLAN RASHODA"/>
    <s v="237 OBRAZOVANJE"/>
    <s v="23705 VISOKO OBRAZOVANJE"/>
    <x v="2"/>
    <x v="12"/>
    <n v="0"/>
    <n v="0"/>
    <n v="0"/>
    <x v="4"/>
    <n v="65000"/>
    <n v="16103.3"/>
    <n v="0"/>
  </r>
  <r>
    <s v="202 PLAN RASHODA"/>
    <s v="237 OBRAZOVANJE"/>
    <s v="23705 VISOKO OBRAZOVANJE"/>
    <x v="2"/>
    <x v="28"/>
    <n v="38000"/>
    <n v="73181.61"/>
    <n v="0"/>
    <x v="3"/>
    <n v="0"/>
    <n v="70"/>
    <n v="0"/>
  </r>
  <r>
    <s v="202 PLAN RASHODA"/>
    <s v="237 OBRAZOVANJE"/>
    <s v="23705 VISOKO OBRAZOVANJE"/>
    <x v="2"/>
    <x v="28"/>
    <n v="0"/>
    <n v="0"/>
    <n v="0"/>
    <x v="4"/>
    <n v="28000"/>
    <n v="62101.81"/>
    <n v="0"/>
  </r>
  <r>
    <s v="202 PLAN RASHODA"/>
    <s v="237 OBRAZOVANJE"/>
    <s v="23705 VISOKO OBRAZOVANJE"/>
    <x v="2"/>
    <x v="28"/>
    <n v="0"/>
    <n v="0"/>
    <n v="0"/>
    <x v="2"/>
    <n v="10000"/>
    <n v="11009.8"/>
    <n v="0"/>
  </r>
  <r>
    <s v="202 PLAN RASHODA"/>
    <s v="237 OBRAZOVANJE"/>
    <s v="23705 VISOKO OBRAZOVANJE"/>
    <x v="2"/>
    <x v="13"/>
    <n v="18200"/>
    <n v="11478.5"/>
    <n v="0"/>
    <x v="2"/>
    <n v="15000"/>
    <n v="11126"/>
    <n v="0"/>
  </r>
  <r>
    <s v="202 PLAN RASHODA"/>
    <s v="237 OBRAZOVANJE"/>
    <s v="23705 VISOKO OBRAZOVANJE"/>
    <x v="2"/>
    <x v="13"/>
    <n v="0"/>
    <n v="0"/>
    <n v="0"/>
    <x v="3"/>
    <n v="3000"/>
    <n v="0"/>
    <n v="0"/>
  </r>
  <r>
    <s v="202 PLAN RASHODA"/>
    <s v="237 OBRAZOVANJE"/>
    <s v="23705 VISOKO OBRAZOVANJE"/>
    <x v="2"/>
    <x v="13"/>
    <n v="0"/>
    <n v="0"/>
    <n v="0"/>
    <x v="4"/>
    <n v="200"/>
    <n v="352.5"/>
    <n v="0"/>
  </r>
  <r>
    <s v="202 PLAN RASHODA"/>
    <s v="237 OBRAZOVANJE"/>
    <s v="23705 VISOKO OBRAZOVANJE"/>
    <x v="2"/>
    <x v="29"/>
    <n v="288000"/>
    <n v="156373.43"/>
    <n v="0"/>
    <x v="4"/>
    <n v="150000"/>
    <n v="124751.23"/>
    <n v="0"/>
  </r>
  <r>
    <s v="202 PLAN RASHODA"/>
    <s v="237 OBRAZOVANJE"/>
    <s v="23705 VISOKO OBRAZOVANJE"/>
    <x v="2"/>
    <x v="29"/>
    <n v="0"/>
    <n v="0"/>
    <n v="0"/>
    <x v="2"/>
    <n v="120000"/>
    <n v="16296.74"/>
    <n v="0"/>
  </r>
  <r>
    <s v="202 PLAN RASHODA"/>
    <s v="237 OBRAZOVANJE"/>
    <s v="23705 VISOKO OBRAZOVANJE"/>
    <x v="2"/>
    <x v="29"/>
    <n v="0"/>
    <n v="0"/>
    <n v="0"/>
    <x v="3"/>
    <n v="18000"/>
    <n v="15325.46"/>
    <n v="0"/>
  </r>
  <r>
    <s v="202 PLAN RASHODA"/>
    <s v="237 OBRAZOVANJE"/>
    <s v="23705 VISOKO OBRAZOVANJE"/>
    <x v="2"/>
    <x v="30"/>
    <n v="28550"/>
    <n v="24130.33"/>
    <n v="0"/>
    <x v="2"/>
    <n v="28000"/>
    <n v="22034.57"/>
    <n v="0"/>
  </r>
  <r>
    <s v="202 PLAN RASHODA"/>
    <s v="237 OBRAZOVANJE"/>
    <s v="23705 VISOKO OBRAZOVANJE"/>
    <x v="2"/>
    <x v="30"/>
    <n v="0"/>
    <n v="0"/>
    <n v="0"/>
    <x v="4"/>
    <n v="550"/>
    <n v="2095.7600000000002"/>
    <n v="0"/>
  </r>
  <r>
    <s v="202 PLAN RASHODA"/>
    <s v="237 OBRAZOVANJE"/>
    <s v="23705 VISOKO OBRAZOVANJE"/>
    <x v="2"/>
    <x v="14"/>
    <n v="12000"/>
    <n v="16780.54"/>
    <n v="0"/>
    <x v="2"/>
    <n v="12000"/>
    <n v="14784.66"/>
    <n v="0"/>
  </r>
  <r>
    <s v="202 PLAN RASHODA"/>
    <s v="237 OBRAZOVANJE"/>
    <s v="23705 VISOKO OBRAZOVANJE"/>
    <x v="2"/>
    <x v="14"/>
    <n v="0"/>
    <n v="0"/>
    <n v="0"/>
    <x v="4"/>
    <n v="0"/>
    <n v="1812.54"/>
    <n v="0"/>
  </r>
  <r>
    <s v="202 PLAN RASHODA"/>
    <s v="237 OBRAZOVANJE"/>
    <s v="23705 VISOKO OBRAZOVANJE"/>
    <x v="2"/>
    <x v="14"/>
    <n v="0"/>
    <n v="0"/>
    <n v="0"/>
    <x v="3"/>
    <n v="0"/>
    <n v="183.34"/>
    <n v="0"/>
  </r>
  <r>
    <s v="202 PLAN RASHODA"/>
    <s v="237 OBRAZOVANJE"/>
    <s v="23705 VISOKO OBRAZOVANJE"/>
    <x v="2"/>
    <x v="31"/>
    <n v="0"/>
    <n v="111"/>
    <n v="0"/>
    <x v="2"/>
    <n v="0"/>
    <n v="111"/>
    <n v="0"/>
  </r>
  <r>
    <s v="202 PLAN RASHODA"/>
    <s v="237 OBRAZOVANJE"/>
    <s v="23705 VISOKO OBRAZOVANJE"/>
    <x v="2"/>
    <x v="32"/>
    <n v="0"/>
    <n v="299960"/>
    <n v="0"/>
    <x v="2"/>
    <n v="0"/>
    <n v="299960"/>
    <n v="0"/>
  </r>
  <r>
    <s v="202 PLAN RASHODA"/>
    <s v="237 OBRAZOVANJE"/>
    <s v="23705 VISOKO OBRAZOVANJE"/>
    <x v="2"/>
    <x v="15"/>
    <n v="0"/>
    <n v="11400"/>
    <n v="0"/>
    <x v="3"/>
    <n v="0"/>
    <n v="11400"/>
    <n v="0"/>
  </r>
  <r>
    <s v="202 PLAN RASHODA"/>
    <s v="237 OBRAZOVANJE"/>
    <s v="23705 VISOKO OBRAZOVANJE"/>
    <x v="2"/>
    <x v="33"/>
    <n v="30000"/>
    <n v="35661.25"/>
    <n v="0"/>
    <x v="4"/>
    <n v="30000"/>
    <n v="35661.25"/>
    <n v="0"/>
  </r>
  <r>
    <s v="202 PLAN RASHODA"/>
    <s v="237 OBRAZOVANJE"/>
    <s v="23705 VISOKO OBRAZOVANJE"/>
    <x v="2"/>
    <x v="34"/>
    <n v="53000"/>
    <n v="55300"/>
    <n v="0"/>
    <x v="5"/>
    <n v="0"/>
    <n v="1000"/>
    <n v="0"/>
  </r>
  <r>
    <s v="202 PLAN RASHODA"/>
    <s v="237 OBRAZOVANJE"/>
    <s v="23705 VISOKO OBRAZOVANJE"/>
    <x v="2"/>
    <x v="34"/>
    <n v="0"/>
    <n v="0"/>
    <n v="0"/>
    <x v="4"/>
    <n v="27000"/>
    <n v="42000"/>
    <n v="0"/>
  </r>
  <r>
    <s v="202 PLAN RASHODA"/>
    <s v="237 OBRAZOVANJE"/>
    <s v="23705 VISOKO OBRAZOVANJE"/>
    <x v="2"/>
    <x v="34"/>
    <n v="0"/>
    <n v="0"/>
    <n v="0"/>
    <x v="2"/>
    <n v="25000"/>
    <n v="12300"/>
    <n v="0"/>
  </r>
  <r>
    <s v="202 PLAN RASHODA"/>
    <s v="237 OBRAZOVANJE"/>
    <s v="23705 VISOKO OBRAZOVANJE"/>
    <x v="2"/>
    <x v="34"/>
    <n v="0"/>
    <n v="0"/>
    <n v="0"/>
    <x v="3"/>
    <n v="1000"/>
    <n v="0"/>
    <n v="0"/>
  </r>
  <r>
    <s v="202 PLAN RASHODA"/>
    <s v="237 OBRAZOVANJE"/>
    <s v="23705 VISOKO OBRAZOVANJE"/>
    <x v="2"/>
    <x v="35"/>
    <n v="0"/>
    <n v="125.66"/>
    <n v="0"/>
    <x v="2"/>
    <n v="0"/>
    <n v="125.66"/>
    <n v="0"/>
  </r>
  <r>
    <s v="202 PLAN RASHODA"/>
    <s v="237 OBRAZOVANJE"/>
    <s v="23705 VISOKO OBRAZOVANJE"/>
    <x v="2"/>
    <x v="36"/>
    <n v="235000"/>
    <n v="225911.86"/>
    <n v="0"/>
    <x v="3"/>
    <n v="150000"/>
    <n v="143568.75"/>
    <n v="0"/>
  </r>
  <r>
    <s v="202 PLAN RASHODA"/>
    <s v="237 OBRAZOVANJE"/>
    <s v="23705 VISOKO OBRAZOVANJE"/>
    <x v="2"/>
    <x v="36"/>
    <n v="0"/>
    <n v="0"/>
    <n v="0"/>
    <x v="4"/>
    <n v="85000"/>
    <n v="82343.11"/>
    <n v="0"/>
  </r>
  <r>
    <s v="202 PLAN RASHODA"/>
    <s v="237 OBRAZOVANJE"/>
    <s v="23705 VISOKO OBRAZOVANJE"/>
    <x v="2"/>
    <x v="16"/>
    <n v="620000"/>
    <n v="612266.86"/>
    <n v="0"/>
    <x v="6"/>
    <n v="0"/>
    <n v="5954.65"/>
    <n v="0"/>
  </r>
  <r>
    <s v="202 PLAN RASHODA"/>
    <s v="237 OBRAZOVANJE"/>
    <s v="23705 VISOKO OBRAZOVANJE"/>
    <x v="2"/>
    <x v="16"/>
    <n v="0"/>
    <n v="0"/>
    <n v="0"/>
    <x v="4"/>
    <n v="520000"/>
    <n v="557022.62"/>
    <n v="0"/>
  </r>
  <r>
    <s v="202 PLAN RASHODA"/>
    <s v="237 OBRAZOVANJE"/>
    <s v="23705 VISOKO OBRAZOVANJE"/>
    <x v="2"/>
    <x v="16"/>
    <n v="0"/>
    <n v="0"/>
    <n v="0"/>
    <x v="3"/>
    <n v="15000"/>
    <n v="14812.5"/>
    <n v="0"/>
  </r>
  <r>
    <s v="202 PLAN RASHODA"/>
    <s v="237 OBRAZOVANJE"/>
    <s v="23705 VISOKO OBRAZOVANJE"/>
    <x v="2"/>
    <x v="16"/>
    <n v="0"/>
    <n v="0"/>
    <n v="0"/>
    <x v="5"/>
    <n v="45000"/>
    <n v="0"/>
    <n v="0"/>
  </r>
  <r>
    <s v="202 PLAN RASHODA"/>
    <s v="237 OBRAZOVANJE"/>
    <s v="23705 VISOKO OBRAZOVANJE"/>
    <x v="2"/>
    <x v="16"/>
    <n v="0"/>
    <n v="0"/>
    <n v="0"/>
    <x v="2"/>
    <n v="40000"/>
    <n v="34477.089999999997"/>
    <n v="0"/>
  </r>
  <r>
    <s v="202 PLAN RASHODA"/>
    <s v="237 OBRAZOVANJE"/>
    <s v="23705 VISOKO OBRAZOVANJE"/>
    <x v="2"/>
    <x v="37"/>
    <n v="25000"/>
    <n v="21295.89"/>
    <n v="0"/>
    <x v="2"/>
    <n v="15000"/>
    <n v="12154.63"/>
    <n v="0"/>
  </r>
  <r>
    <s v="202 PLAN RASHODA"/>
    <s v="237 OBRAZOVANJE"/>
    <s v="23705 VISOKO OBRAZOVANJE"/>
    <x v="2"/>
    <x v="37"/>
    <n v="0"/>
    <n v="0"/>
    <n v="0"/>
    <x v="4"/>
    <n v="10000"/>
    <n v="9141.26"/>
    <n v="0"/>
  </r>
  <r>
    <s v="202 PLAN RASHODA"/>
    <s v="237 OBRAZOVANJE"/>
    <s v="23705 VISOKO OBRAZOVANJE"/>
    <x v="2"/>
    <x v="38"/>
    <n v="38000"/>
    <n v="30927.32"/>
    <n v="0"/>
    <x v="4"/>
    <n v="30000"/>
    <n v="29466.880000000001"/>
    <n v="0"/>
  </r>
  <r>
    <s v="202 PLAN RASHODA"/>
    <s v="237 OBRAZOVANJE"/>
    <s v="23705 VISOKO OBRAZOVANJE"/>
    <x v="2"/>
    <x v="38"/>
    <n v="0"/>
    <n v="0"/>
    <n v="0"/>
    <x v="2"/>
    <n v="8000"/>
    <n v="1460.44"/>
    <n v="0"/>
  </r>
  <r>
    <s v="202 PLAN RASHODA"/>
    <s v="237 OBRAZOVANJE"/>
    <s v="23705 VISOKO OBRAZOVANJE"/>
    <x v="2"/>
    <x v="39"/>
    <n v="300000"/>
    <n v="379950.03"/>
    <n v="0"/>
    <x v="4"/>
    <n v="300000"/>
    <n v="253844.97"/>
    <n v="0"/>
  </r>
  <r>
    <s v="202 PLAN RASHODA"/>
    <s v="237 OBRAZOVANJE"/>
    <s v="23705 VISOKO OBRAZOVANJE"/>
    <x v="2"/>
    <x v="39"/>
    <n v="0"/>
    <n v="0"/>
    <n v="0"/>
    <x v="3"/>
    <n v="0"/>
    <n v="126105.06"/>
    <n v="0"/>
  </r>
  <r>
    <s v="202 PLAN RASHODA"/>
    <s v="237 OBRAZOVANJE"/>
    <s v="23705 VISOKO OBRAZOVANJE"/>
    <x v="2"/>
    <x v="40"/>
    <n v="60000"/>
    <n v="53413.38"/>
    <n v="0"/>
    <x v="4"/>
    <n v="60000"/>
    <n v="53413.38"/>
    <n v="0"/>
  </r>
  <r>
    <s v="202 PLAN RASHODA"/>
    <s v="237 OBRAZOVANJE"/>
    <s v="23705 VISOKO OBRAZOVANJE"/>
    <x v="2"/>
    <x v="41"/>
    <n v="133000"/>
    <n v="0"/>
    <n v="0"/>
    <x v="3"/>
    <n v="125000"/>
    <n v="0"/>
    <n v="0"/>
  </r>
  <r>
    <s v="202 PLAN RASHODA"/>
    <s v="237 OBRAZOVANJE"/>
    <s v="23705 VISOKO OBRAZOVANJE"/>
    <x v="2"/>
    <x v="41"/>
    <n v="0"/>
    <n v="0"/>
    <n v="0"/>
    <x v="6"/>
    <n v="8000"/>
    <n v="0"/>
    <n v="0"/>
  </r>
  <r>
    <s v="202 PLAN RASHODA"/>
    <s v="237 OBRAZOVANJE"/>
    <s v="23705 VISOKO OBRAZOVANJE"/>
    <x v="2"/>
    <x v="42"/>
    <n v="18000"/>
    <n v="17525"/>
    <n v="0"/>
    <x v="4"/>
    <n v="18000"/>
    <n v="17525"/>
    <n v="0"/>
  </r>
  <r>
    <s v="202 PLAN RASHODA"/>
    <s v="237 OBRAZOVANJE"/>
    <s v="23705 VISOKO OBRAZOVANJE"/>
    <x v="2"/>
    <x v="43"/>
    <n v="48900"/>
    <n v="56426.73"/>
    <n v="0"/>
    <x v="5"/>
    <n v="0"/>
    <n v="9168.2000000000007"/>
    <n v="0"/>
  </r>
  <r>
    <s v="202 PLAN RASHODA"/>
    <s v="237 OBRAZOVANJE"/>
    <s v="23705 VISOKO OBRAZOVANJE"/>
    <x v="2"/>
    <x v="43"/>
    <n v="0"/>
    <n v="0"/>
    <n v="0"/>
    <x v="4"/>
    <n v="40000"/>
    <n v="46838.53"/>
    <n v="0"/>
  </r>
  <r>
    <s v="202 PLAN RASHODA"/>
    <s v="237 OBRAZOVANJE"/>
    <s v="23705 VISOKO OBRAZOVANJE"/>
    <x v="2"/>
    <x v="43"/>
    <n v="0"/>
    <n v="0"/>
    <n v="0"/>
    <x v="3"/>
    <n v="4000"/>
    <n v="0"/>
    <n v="0"/>
  </r>
  <r>
    <s v="202 PLAN RASHODA"/>
    <s v="237 OBRAZOVANJE"/>
    <s v="23705 VISOKO OBRAZOVANJE"/>
    <x v="2"/>
    <x v="43"/>
    <n v="0"/>
    <n v="0"/>
    <n v="0"/>
    <x v="2"/>
    <n v="4900"/>
    <n v="420"/>
    <n v="0"/>
  </r>
  <r>
    <s v="202 PLAN RASHODA"/>
    <s v="237 OBRAZOVANJE"/>
    <s v="23705 VISOKO OBRAZOVANJE"/>
    <x v="2"/>
    <x v="44"/>
    <n v="0"/>
    <n v="15000"/>
    <n v="0"/>
    <x v="2"/>
    <n v="0"/>
    <n v="2750"/>
    <n v="0"/>
  </r>
  <r>
    <s v="202 PLAN RASHODA"/>
    <s v="237 OBRAZOVANJE"/>
    <s v="23705 VISOKO OBRAZOVANJE"/>
    <x v="2"/>
    <x v="44"/>
    <n v="0"/>
    <n v="0"/>
    <n v="0"/>
    <x v="4"/>
    <n v="0"/>
    <n v="12250"/>
    <n v="0"/>
  </r>
  <r>
    <s v="202 PLAN RASHODA"/>
    <s v="237 OBRAZOVANJE"/>
    <s v="23705 VISOKO OBRAZOVANJE"/>
    <x v="3"/>
    <x v="0"/>
    <n v="1435000"/>
    <n v="1434365.27"/>
    <n v="0"/>
    <x v="1"/>
    <n v="1435000"/>
    <n v="1434365.27"/>
    <n v="0"/>
  </r>
  <r>
    <s v="202 PLAN RASHODA"/>
    <s v="237 OBRAZOVANJE"/>
    <s v="23705 VISOKO OBRAZOVANJE"/>
    <x v="3"/>
    <x v="2"/>
    <n v="223000"/>
    <n v="222326.61"/>
    <n v="0"/>
    <x v="1"/>
    <n v="223000"/>
    <n v="222326.61"/>
    <n v="0"/>
  </r>
  <r>
    <s v="202 PLAN RASHODA"/>
    <s v="237 OBRAZOVANJE"/>
    <s v="23705 VISOKO OBRAZOVANJE"/>
    <x v="3"/>
    <x v="3"/>
    <n v="24000"/>
    <n v="24384.16"/>
    <n v="0"/>
    <x v="1"/>
    <n v="24000"/>
    <n v="24384.16"/>
    <n v="0"/>
  </r>
  <r>
    <s v="202 PLAN RASHODA"/>
    <s v="237 OBRAZOVANJE"/>
    <s v="23705 VISOKO OBRAZOVANJE"/>
    <x v="3"/>
    <x v="4"/>
    <n v="26000"/>
    <n v="32659.91"/>
    <n v="0"/>
    <x v="1"/>
    <n v="26000"/>
    <n v="32659.91"/>
    <n v="0"/>
  </r>
  <r>
    <s v="202 PLAN RASHODA"/>
    <s v="237 OBRAZOVANJE"/>
    <s v="23705 VISOKO OBRAZOVANJE"/>
    <x v="3"/>
    <x v="6"/>
    <n v="35000"/>
    <n v="46247.5"/>
    <n v="0"/>
    <x v="1"/>
    <n v="35000"/>
    <n v="46247.5"/>
    <n v="0"/>
  </r>
  <r>
    <s v="202 PLAN RASHODA"/>
    <s v="237 OBRAZOVANJE"/>
    <s v="23705 VISOKO OBRAZOVANJE"/>
    <x v="3"/>
    <x v="7"/>
    <n v="82000"/>
    <n v="82935.649999999994"/>
    <n v="0"/>
    <x v="1"/>
    <n v="82000"/>
    <n v="82935.649999999994"/>
    <n v="0"/>
  </r>
  <r>
    <s v="202 PLAN RASHODA"/>
    <s v="237 OBRAZOVANJE"/>
    <s v="23705 VISOKO OBRAZOVANJE"/>
    <x v="3"/>
    <x v="18"/>
    <n v="0"/>
    <n v="642.83000000000004"/>
    <n v="0"/>
    <x v="1"/>
    <n v="0"/>
    <n v="642.83000000000004"/>
    <n v="0"/>
  </r>
  <r>
    <s v="202 PLAN RASHODA"/>
    <s v="237 OBRAZOVANJE"/>
    <s v="23705 VISOKO OBRAZOVANJE"/>
    <x v="3"/>
    <x v="19"/>
    <n v="354209"/>
    <n v="397719.01"/>
    <n v="0"/>
    <x v="1"/>
    <n v="354209"/>
    <n v="397719.01"/>
    <n v="0"/>
  </r>
  <r>
    <s v="202 PLAN RASHODA"/>
    <s v="237 OBRAZOVANJE"/>
    <s v="23705 VISOKO OBRAZOVANJE"/>
    <x v="3"/>
    <x v="20"/>
    <n v="10000"/>
    <n v="7325.63"/>
    <n v="0"/>
    <x v="1"/>
    <n v="10000"/>
    <n v="7325.63"/>
    <n v="0"/>
  </r>
  <r>
    <s v="202 PLAN RASHODA"/>
    <s v="237 OBRAZOVANJE"/>
    <s v="23705 VISOKO OBRAZOVANJE"/>
    <x v="3"/>
    <x v="21"/>
    <n v="6000"/>
    <n v="4407.88"/>
    <n v="0"/>
    <x v="1"/>
    <n v="6000"/>
    <n v="4407.88"/>
    <n v="0"/>
  </r>
  <r>
    <s v="202 PLAN RASHODA"/>
    <s v="237 OBRAZOVANJE"/>
    <s v="23705 VISOKO OBRAZOVANJE"/>
    <x v="3"/>
    <x v="8"/>
    <n v="35000"/>
    <n v="35198.480000000003"/>
    <n v="0"/>
    <x v="1"/>
    <n v="35000"/>
    <n v="35198.480000000003"/>
    <n v="0"/>
  </r>
  <r>
    <s v="202 PLAN RASHODA"/>
    <s v="237 OBRAZOVANJE"/>
    <s v="23705 VISOKO OBRAZOVANJE"/>
    <x v="3"/>
    <x v="22"/>
    <n v="75000"/>
    <n v="18755.009999999998"/>
    <n v="0"/>
    <x v="1"/>
    <n v="75000"/>
    <n v="18755.009999999998"/>
    <n v="0"/>
  </r>
  <r>
    <s v="202 PLAN RASHODA"/>
    <s v="237 OBRAZOVANJE"/>
    <s v="23705 VISOKO OBRAZOVANJE"/>
    <x v="3"/>
    <x v="23"/>
    <n v="60000"/>
    <n v="75251.87"/>
    <n v="0"/>
    <x v="1"/>
    <n v="60000"/>
    <n v="75251.87"/>
    <n v="0"/>
  </r>
  <r>
    <s v="202 PLAN RASHODA"/>
    <s v="237 OBRAZOVANJE"/>
    <s v="23705 VISOKO OBRAZOVANJE"/>
    <x v="3"/>
    <x v="24"/>
    <n v="119791"/>
    <n v="183354.2"/>
    <n v="0"/>
    <x v="1"/>
    <n v="119791"/>
    <n v="183354.2"/>
    <n v="0"/>
  </r>
  <r>
    <s v="202 PLAN RASHODA"/>
    <s v="237 OBRAZOVANJE"/>
    <s v="23705 VISOKO OBRAZOVANJE"/>
    <x v="3"/>
    <x v="9"/>
    <n v="45000"/>
    <n v="52119.5"/>
    <n v="0"/>
    <x v="1"/>
    <n v="45000"/>
    <n v="52119.5"/>
    <n v="0"/>
  </r>
  <r>
    <s v="202 PLAN RASHODA"/>
    <s v="237 OBRAZOVANJE"/>
    <s v="23705 VISOKO OBRAZOVANJE"/>
    <x v="3"/>
    <x v="10"/>
    <n v="500000"/>
    <n v="504470.13"/>
    <n v="0"/>
    <x v="1"/>
    <n v="500000"/>
    <n v="504470.13"/>
    <n v="0"/>
  </r>
  <r>
    <s v="202 PLAN RASHODA"/>
    <s v="237 OBRAZOVANJE"/>
    <s v="23705 VISOKO OBRAZOVANJE"/>
    <x v="3"/>
    <x v="25"/>
    <n v="70000"/>
    <n v="70204.59"/>
    <n v="0"/>
    <x v="1"/>
    <n v="70000"/>
    <n v="70204.59"/>
    <n v="0"/>
  </r>
  <r>
    <s v="202 PLAN RASHODA"/>
    <s v="237 OBRAZOVANJE"/>
    <s v="23705 VISOKO OBRAZOVANJE"/>
    <x v="3"/>
    <x v="11"/>
    <n v="0"/>
    <n v="450"/>
    <n v="0"/>
    <x v="1"/>
    <n v="0"/>
    <n v="450"/>
    <n v="0"/>
  </r>
  <r>
    <s v="202 PLAN RASHODA"/>
    <s v="237 OBRAZOVANJE"/>
    <s v="23705 VISOKO OBRAZOVANJE"/>
    <x v="3"/>
    <x v="27"/>
    <n v="120000"/>
    <n v="92747"/>
    <n v="0"/>
    <x v="1"/>
    <n v="120000"/>
    <n v="92747"/>
    <n v="0"/>
  </r>
  <r>
    <s v="202 PLAN RASHODA"/>
    <s v="237 OBRAZOVANJE"/>
    <s v="23705 VISOKO OBRAZOVANJE"/>
    <x v="3"/>
    <x v="12"/>
    <n v="40000"/>
    <n v="0"/>
    <n v="0"/>
    <x v="1"/>
    <n v="40000"/>
    <n v="0"/>
    <n v="0"/>
  </r>
  <r>
    <s v="202 PLAN RASHODA"/>
    <s v="237 OBRAZOVANJE"/>
    <s v="23705 VISOKO OBRAZOVANJE"/>
    <x v="3"/>
    <x v="28"/>
    <n v="20000"/>
    <n v="9756.5"/>
    <n v="0"/>
    <x v="1"/>
    <n v="20000"/>
    <n v="9756.5"/>
    <n v="0"/>
  </r>
  <r>
    <s v="202 PLAN RASHODA"/>
    <s v="237 OBRAZOVANJE"/>
    <s v="23705 VISOKO OBRAZOVANJE"/>
    <x v="3"/>
    <x v="13"/>
    <n v="0"/>
    <n v="362.5"/>
    <n v="0"/>
    <x v="1"/>
    <n v="0"/>
    <n v="362.5"/>
    <n v="0"/>
  </r>
  <r>
    <s v="202 PLAN RASHODA"/>
    <s v="237 OBRAZOVANJE"/>
    <s v="23705 VISOKO OBRAZOVANJE"/>
    <x v="3"/>
    <x v="29"/>
    <n v="100000"/>
    <n v="97993.5"/>
    <n v="0"/>
    <x v="1"/>
    <n v="100000"/>
    <n v="97993.5"/>
    <n v="0"/>
  </r>
  <r>
    <s v="202 PLAN RASHODA"/>
    <s v="237 OBRAZOVANJE"/>
    <s v="23705 VISOKO OBRAZOVANJE"/>
    <x v="3"/>
    <x v="30"/>
    <n v="20000"/>
    <n v="16903.27"/>
    <n v="0"/>
    <x v="1"/>
    <n v="20000"/>
    <n v="16903.27"/>
    <n v="0"/>
  </r>
  <r>
    <s v="202 PLAN RASHODA"/>
    <s v="238 ZNANOST I TEHNOLOŠKI RAZVOJ"/>
    <s v="23801 ULAGANJE U ZNANSTVENO ISTRAŽIVAČKU DJELATNOST"/>
    <x v="4"/>
    <x v="2"/>
    <n v="0"/>
    <n v="137.27000000000001"/>
    <n v="0"/>
    <x v="4"/>
    <n v="0"/>
    <n v="137.27000000000001"/>
    <n v="0"/>
  </r>
  <r>
    <s v="202 PLAN RASHODA"/>
    <s v="238 ZNANOST I TEHNOLOŠKI RAZVOJ"/>
    <s v="23801 ULAGANJE U ZNANSTVENO ISTRAŽIVAČKU DJELATNOST"/>
    <x v="4"/>
    <x v="4"/>
    <n v="60342"/>
    <n v="69747.48"/>
    <n v="0"/>
    <x v="2"/>
    <n v="0"/>
    <n v="0"/>
    <n v="0"/>
  </r>
  <r>
    <s v="202 PLAN RASHODA"/>
    <s v="238 ZNANOST I TEHNOLOŠKI RAZVOJ"/>
    <s v="23801 ULAGANJE U ZNANSTVENO ISTRAŽIVAČKU DJELATNOST"/>
    <x v="4"/>
    <x v="4"/>
    <n v="0"/>
    <n v="0"/>
    <n v="0"/>
    <x v="4"/>
    <n v="42000"/>
    <n v="41748.839999999997"/>
    <n v="0"/>
  </r>
  <r>
    <s v="202 PLAN RASHODA"/>
    <s v="238 ZNANOST I TEHNOLOŠKI RAZVOJ"/>
    <s v="23801 ULAGANJE U ZNANSTVENO ISTRAŽIVAČKU DJELATNOST"/>
    <x v="4"/>
    <x v="4"/>
    <n v="0"/>
    <n v="0"/>
    <n v="0"/>
    <x v="1"/>
    <n v="18342"/>
    <n v="27998.639999999999"/>
    <n v="0"/>
  </r>
  <r>
    <s v="202 PLAN RASHODA"/>
    <s v="238 ZNANOST I TEHNOLOŠKI RAZVOJ"/>
    <s v="23801 ULAGANJE U ZNANSTVENO ISTRAŽIVAČKU DJELATNOST"/>
    <x v="4"/>
    <x v="6"/>
    <n v="19359"/>
    <n v="22492.11"/>
    <n v="0"/>
    <x v="4"/>
    <n v="4000"/>
    <n v="3000"/>
    <n v="0"/>
  </r>
  <r>
    <s v="202 PLAN RASHODA"/>
    <s v="238 ZNANOST I TEHNOLOŠKI RAZVOJ"/>
    <s v="23801 ULAGANJE U ZNANSTVENO ISTRAŽIVAČKU DJELATNOST"/>
    <x v="4"/>
    <x v="6"/>
    <n v="0"/>
    <n v="0"/>
    <n v="0"/>
    <x v="1"/>
    <n v="15359"/>
    <n v="19492.11"/>
    <n v="0"/>
  </r>
  <r>
    <s v="202 PLAN RASHODA"/>
    <s v="238 ZNANOST I TEHNOLOŠKI RAZVOJ"/>
    <s v="23801 ULAGANJE U ZNANSTVENO ISTRAŽIVAČKU DJELATNOST"/>
    <x v="4"/>
    <x v="7"/>
    <n v="2403"/>
    <n v="2116.54"/>
    <n v="0"/>
    <x v="1"/>
    <n v="403"/>
    <n v="403.86"/>
    <n v="0"/>
  </r>
  <r>
    <s v="202 PLAN RASHODA"/>
    <s v="238 ZNANOST I TEHNOLOŠKI RAZVOJ"/>
    <s v="23801 ULAGANJE U ZNANSTVENO ISTRAŽIVAČKU DJELATNOST"/>
    <x v="4"/>
    <x v="7"/>
    <n v="0"/>
    <n v="0"/>
    <n v="0"/>
    <x v="4"/>
    <n v="2000"/>
    <n v="1712.68"/>
    <n v="0"/>
  </r>
  <r>
    <s v="202 PLAN RASHODA"/>
    <s v="238 ZNANOST I TEHNOLOŠKI RAZVOJ"/>
    <s v="23801 ULAGANJE U ZNANSTVENO ISTRAŽIVAČKU DJELATNOST"/>
    <x v="4"/>
    <x v="23"/>
    <n v="0"/>
    <n v="18750"/>
    <n v="0"/>
    <x v="4"/>
    <n v="0"/>
    <n v="18750"/>
    <n v="0"/>
  </r>
  <r>
    <s v="202 PLAN RASHODA"/>
    <s v="238 ZNANOST I TEHNOLOŠKI RAZVOJ"/>
    <s v="23801 ULAGANJE U ZNANSTVENO ISTRAŽIVAČKU DJELATNOST"/>
    <x v="4"/>
    <x v="9"/>
    <n v="2548"/>
    <n v="2548"/>
    <n v="0"/>
    <x v="1"/>
    <n v="2548"/>
    <n v="2548"/>
    <n v="0"/>
  </r>
  <r>
    <s v="202 PLAN RASHODA"/>
    <s v="238 ZNANOST I TEHNOLOŠKI RAZVOJ"/>
    <s v="23801 ULAGANJE U ZNANSTVENO ISTRAŽIVAČKU DJELATNOST"/>
    <x v="4"/>
    <x v="10"/>
    <n v="20476"/>
    <n v="23564.49"/>
    <n v="0"/>
    <x v="1"/>
    <n v="7476"/>
    <n v="10686.68"/>
    <n v="0"/>
  </r>
  <r>
    <s v="202 PLAN RASHODA"/>
    <s v="238 ZNANOST I TEHNOLOŠKI RAZVOJ"/>
    <s v="23801 ULAGANJE U ZNANSTVENO ISTRAŽIVAČKU DJELATNOST"/>
    <x v="4"/>
    <x v="10"/>
    <n v="0"/>
    <n v="0"/>
    <n v="0"/>
    <x v="2"/>
    <n v="10000"/>
    <n v="10000"/>
    <n v="0"/>
  </r>
  <r>
    <s v="202 PLAN RASHODA"/>
    <s v="238 ZNANOST I TEHNOLOŠKI RAZVOJ"/>
    <s v="23801 ULAGANJE U ZNANSTVENO ISTRAŽIVAČKU DJELATNOST"/>
    <x v="4"/>
    <x v="10"/>
    <n v="0"/>
    <n v="0"/>
    <n v="0"/>
    <x v="4"/>
    <n v="3000"/>
    <n v="2877.81"/>
    <n v="0"/>
  </r>
  <r>
    <s v="202 PLAN RASHODA"/>
    <s v="238 ZNANOST I TEHNOLOŠKI RAZVOJ"/>
    <s v="23801 ULAGANJE U ZNANSTVENO ISTRAŽIVAČKU DJELATNOST"/>
    <x v="4"/>
    <x v="11"/>
    <n v="28412"/>
    <n v="9412.5"/>
    <n v="0"/>
    <x v="1"/>
    <n v="9412"/>
    <n v="9412.5"/>
    <n v="0"/>
  </r>
  <r>
    <s v="202 PLAN RASHODA"/>
    <s v="238 ZNANOST I TEHNOLOŠKI RAZVOJ"/>
    <s v="23801 ULAGANJE U ZNANSTVENO ISTRAŽIVAČKU DJELATNOST"/>
    <x v="4"/>
    <x v="11"/>
    <n v="0"/>
    <n v="0"/>
    <n v="0"/>
    <x v="4"/>
    <n v="19000"/>
    <n v="0"/>
    <n v="0"/>
  </r>
  <r>
    <s v="202 PLAN RASHODA"/>
    <s v="238 ZNANOST I TEHNOLOŠKI RAZVOJ"/>
    <s v="23801 ULAGANJE U ZNANSTVENO ISTRAŽIVAČKU DJELATNOST"/>
    <x v="4"/>
    <x v="27"/>
    <n v="0"/>
    <n v="190"/>
    <n v="0"/>
    <x v="4"/>
    <n v="0"/>
    <n v="190"/>
    <n v="0"/>
  </r>
  <r>
    <s v="202 PLAN RASHODA"/>
    <s v="238 ZNANOST I TEHNOLOŠKI RAZVOJ"/>
    <s v="23801 ULAGANJE U ZNANSTVENO ISTRAŽIVAČKU DJELATNOST"/>
    <x v="4"/>
    <x v="12"/>
    <n v="1500"/>
    <n v="255"/>
    <n v="0"/>
    <x v="4"/>
    <n v="1500"/>
    <n v="255"/>
    <n v="0"/>
  </r>
  <r>
    <s v="202 PLAN RASHODA"/>
    <s v="238 ZNANOST I TEHNOLOŠKI RAZVOJ"/>
    <s v="23801 ULAGANJE U ZNANSTVENO ISTRAŽIVAČKU DJELATNOST"/>
    <x v="4"/>
    <x v="28"/>
    <n v="1000"/>
    <n v="347.54"/>
    <n v="0"/>
    <x v="4"/>
    <n v="1000"/>
    <n v="347.54"/>
    <n v="0"/>
  </r>
  <r>
    <s v="202 PLAN RASHODA"/>
    <s v="238 ZNANOST I TEHNOLOŠKI RAZVOJ"/>
    <s v="23801 ULAGANJE U ZNANSTVENO ISTRAŽIVAČKU DJELATNOST"/>
    <x v="4"/>
    <x v="30"/>
    <n v="130"/>
    <n v="130"/>
    <n v="0"/>
    <x v="1"/>
    <n v="130"/>
    <n v="130"/>
    <n v="0"/>
  </r>
  <r>
    <s v="202 PLAN RASHODA"/>
    <s v="238 ZNANOST I TEHNOLOŠKI RAZVOJ"/>
    <s v="23801 ULAGANJE U ZNANSTVENO ISTRAŽIVAČKU DJELATNOST"/>
    <x v="4"/>
    <x v="14"/>
    <n v="0"/>
    <n v="4.1500000000000004"/>
    <n v="0"/>
    <x v="4"/>
    <n v="0"/>
    <n v="4.1500000000000004"/>
    <n v="0"/>
  </r>
  <r>
    <s v="202 PLAN RASHODA"/>
    <s v="238 ZNANOST I TEHNOLOŠKI RAZVOJ"/>
    <s v="23801 ULAGANJE U ZNANSTVENO ISTRAŽIVAČKU DJELATNOST"/>
    <x v="4"/>
    <x v="16"/>
    <n v="62121"/>
    <n v="118316.91"/>
    <n v="0"/>
    <x v="1"/>
    <n v="37121"/>
    <n v="79486.16"/>
    <n v="0"/>
  </r>
  <r>
    <s v="202 PLAN RASHODA"/>
    <s v="238 ZNANOST I TEHNOLOŠKI RAZVOJ"/>
    <s v="23801 ULAGANJE U ZNANSTVENO ISTRAŽIVAČKU DJELATNOST"/>
    <x v="4"/>
    <x v="16"/>
    <n v="0"/>
    <n v="0"/>
    <n v="0"/>
    <x v="4"/>
    <n v="25000"/>
    <n v="38830.75"/>
    <n v="0"/>
  </r>
  <r>
    <s v="202 PLAN RASHODA"/>
    <s v="238 ZNANOST I TEHNOLOŠKI RAZVOJ"/>
    <s v="23801 ULAGANJE U ZNANSTVENO ISTRAŽIVAČKU DJELATNOST"/>
    <x v="4"/>
    <x v="41"/>
    <n v="89209"/>
    <n v="0"/>
    <n v="0"/>
    <x v="1"/>
    <n v="89209"/>
    <n v="0"/>
    <n v="0"/>
  </r>
  <r>
    <s v="202 PLAN RASHODA"/>
    <s v="238 ZNANOST I TEHNOLOŠKI RAZVOJ"/>
    <s v="23801 ULAGANJE U ZNANSTVENO ISTRAŽIVAČKU DJELATNOST"/>
    <x v="4"/>
    <x v="43"/>
    <n v="1500"/>
    <n v="0"/>
    <n v="0"/>
    <x v="4"/>
    <n v="1500"/>
    <n v="0"/>
    <n v="0"/>
  </r>
  <r>
    <s v="202 PLAN RASHODA"/>
    <s v="238 ZNANOST I TEHNOLOŠKI RAZVOJ"/>
    <s v="23801 ULAGANJE U ZNANSTVENO ISTRAŽIVAČKU DJELATNOST"/>
    <x v="5"/>
    <x v="0"/>
    <n v="18000"/>
    <n v="17954.89"/>
    <n v="0"/>
    <x v="2"/>
    <n v="18000"/>
    <n v="14912.57"/>
    <n v="0"/>
  </r>
  <r>
    <s v="202 PLAN RASHODA"/>
    <s v="238 ZNANOST I TEHNOLOŠKI RAZVOJ"/>
    <s v="23801 ULAGANJE U ZNANSTVENO ISTRAŽIVAČKU DJELATNOST"/>
    <x v="5"/>
    <x v="0"/>
    <n v="0"/>
    <n v="0"/>
    <n v="0"/>
    <x v="3"/>
    <n v="0"/>
    <n v="3042.32"/>
    <n v="0"/>
  </r>
  <r>
    <s v="202 PLAN RASHODA"/>
    <s v="238 ZNANOST I TEHNOLOŠKI RAZVOJ"/>
    <s v="23801 ULAGANJE U ZNANSTVENO ISTRAŽIVAČKU DJELATNOST"/>
    <x v="5"/>
    <x v="2"/>
    <n v="2750"/>
    <n v="2783"/>
    <n v="0"/>
    <x v="2"/>
    <n v="2750"/>
    <n v="2783"/>
    <n v="0"/>
  </r>
  <r>
    <s v="202 PLAN RASHODA"/>
    <s v="238 ZNANOST I TEHNOLOŠKI RAZVOJ"/>
    <s v="23801 ULAGANJE U ZNANSTVENO ISTRAŽIVAČKU DJELATNOST"/>
    <x v="5"/>
    <x v="3"/>
    <n v="300"/>
    <n v="305.26"/>
    <n v="0"/>
    <x v="2"/>
    <n v="300"/>
    <n v="305.26"/>
    <n v="0"/>
  </r>
  <r>
    <s v="202 PLAN RASHODA"/>
    <s v="238 ZNANOST I TEHNOLOŠKI RAZVOJ"/>
    <s v="23801 ULAGANJE U ZNANSTVENO ISTRAŽIVAČKU DJELATNOST"/>
    <x v="5"/>
    <x v="10"/>
    <n v="14000"/>
    <n v="28312.21"/>
    <n v="0"/>
    <x v="2"/>
    <n v="3591"/>
    <n v="0"/>
    <n v="0"/>
  </r>
  <r>
    <s v="202 PLAN RASHODA"/>
    <s v="238 ZNANOST I TEHNOLOŠKI RAZVOJ"/>
    <s v="23801 ULAGANJE U ZNANSTVENO ISTRAŽIVAČKU DJELATNOST"/>
    <x v="5"/>
    <x v="10"/>
    <n v="0"/>
    <n v="0"/>
    <n v="0"/>
    <x v="3"/>
    <n v="10409"/>
    <n v="28312.21"/>
    <n v="0"/>
  </r>
  <r>
    <s v="202 PLAN RASHODA"/>
    <s v="238 ZNANOST I TEHNOLOŠKI RAZVOJ"/>
    <s v="23801 ULAGANJE U ZNANSTVENO ISTRAŽIVAČKU DJELATNOST"/>
    <x v="5"/>
    <x v="11"/>
    <n v="21000"/>
    <n v="21025"/>
    <n v="0"/>
    <x v="3"/>
    <n v="21000"/>
    <n v="0"/>
    <n v="0"/>
  </r>
  <r>
    <s v="202 PLAN RASHODA"/>
    <s v="238 ZNANOST I TEHNOLOŠKI RAZVOJ"/>
    <s v="23801 ULAGANJE U ZNANSTVENO ISTRAŽIVAČKU DJELATNOST"/>
    <x v="5"/>
    <x v="11"/>
    <n v="0"/>
    <n v="0"/>
    <n v="0"/>
    <x v="2"/>
    <n v="0"/>
    <n v="21025"/>
    <n v="0"/>
  </r>
  <r>
    <s v="202 PLAN RASHODA"/>
    <s v="238 ZNANOST I TEHNOLOŠKI RAZVOJ"/>
    <s v="23801 ULAGANJE U ZNANSTVENO ISTRAŽIVAČKU DJELATNOST"/>
    <x v="6"/>
    <x v="9"/>
    <n v="0"/>
    <n v="10900"/>
    <n v="0"/>
    <x v="2"/>
    <n v="0"/>
    <n v="10900"/>
    <n v="0"/>
  </r>
  <r>
    <s v="202 PLAN RASHODA"/>
    <s v="238 ZNANOST I TEHNOLOŠKI RAZVOJ"/>
    <s v="23801 ULAGANJE U ZNANSTVENO ISTRAŽIVAČKU DJELATNOST"/>
    <x v="6"/>
    <x v="10"/>
    <n v="0"/>
    <n v="785.81"/>
    <n v="0"/>
    <x v="2"/>
    <n v="0"/>
    <n v="785.81"/>
    <n v="0"/>
  </r>
  <r>
    <s v="202 PLAN RASHODA"/>
    <s v="238 ZNANOST I TEHNOLOŠKI RAZVOJ"/>
    <s v="23801 ULAGANJE U ZNANSTVENO ISTRAŽIVAČKU DJELATNOST"/>
    <x v="6"/>
    <x v="26"/>
    <n v="0"/>
    <n v="13999.11"/>
    <n v="0"/>
    <x v="2"/>
    <n v="0"/>
    <n v="13999.11"/>
    <n v="0"/>
  </r>
  <r>
    <s v="202 PLAN RASHODA"/>
    <s v="238 ZNANOST I TEHNOLOŠKI RAZVOJ"/>
    <s v="23801 ULAGANJE U ZNANSTVENO ISTRAŽIVAČKU DJELATNOST"/>
    <x v="6"/>
    <x v="12"/>
    <n v="0"/>
    <n v="127746.4"/>
    <n v="0"/>
    <x v="2"/>
    <n v="0"/>
    <n v="127746.4"/>
    <n v="0"/>
  </r>
  <r>
    <s v="202 PLAN RASHODA"/>
    <s v="238 ZNANOST I TEHNOLOŠKI RAZVOJ"/>
    <s v="23801 ULAGANJE U ZNANSTVENO ISTRAŽIVAČKU DJELATNOST"/>
    <x v="6"/>
    <x v="14"/>
    <n v="0"/>
    <n v="5.39"/>
    <n v="0"/>
    <x v="2"/>
    <n v="0"/>
    <n v="5.39"/>
    <n v="0"/>
  </r>
  <r>
    <s v="202 PLAN RASHODA"/>
    <s v="238 ZNANOST I TEHNOLOŠKI RAZVOJ"/>
    <s v="23801 ULAGANJE U ZNANSTVENO ISTRAŽIVAČKU DJELATNOST"/>
    <x v="6"/>
    <x v="34"/>
    <n v="0"/>
    <n v="50000"/>
    <n v="0"/>
    <x v="2"/>
    <n v="0"/>
    <n v="50000"/>
    <n v="0"/>
  </r>
  <r>
    <s v="202 PLAN RASHODA"/>
    <s v="238 ZNANOST I TEHNOLOŠKI RAZVOJ"/>
    <s v="23801 ULAGANJE U ZNANSTVENO ISTRAŽIVAČKU DJELATNOST"/>
    <x v="7"/>
    <x v="0"/>
    <n v="6500"/>
    <n v="0"/>
    <n v="0"/>
    <x v="3"/>
    <n v="6500"/>
    <n v="0"/>
    <n v="0"/>
  </r>
  <r>
    <s v="202 PLAN RASHODA"/>
    <s v="238 ZNANOST I TEHNOLOŠKI RAZVOJ"/>
    <s v="23801 ULAGANJE U ZNANSTVENO ISTRAŽIVAČKU DJELATNOST"/>
    <x v="7"/>
    <x v="2"/>
    <n v="1000"/>
    <n v="0"/>
    <n v="0"/>
    <x v="3"/>
    <n v="1000"/>
    <n v="0"/>
    <n v="0"/>
  </r>
  <r>
    <s v="202 PLAN RASHODA"/>
    <s v="238 ZNANOST I TEHNOLOŠKI RAZVOJ"/>
    <s v="23801 ULAGANJE U ZNANSTVENO ISTRAŽIVAČKU DJELATNOST"/>
    <x v="7"/>
    <x v="10"/>
    <n v="17500"/>
    <n v="15683.73"/>
    <n v="0"/>
    <x v="3"/>
    <n v="17500"/>
    <n v="15683.73"/>
    <n v="0"/>
  </r>
  <r>
    <s v="202 PLAN RASHODA"/>
    <s v="238 ZNANOST I TEHNOLOŠKI RAZVOJ"/>
    <s v="23801 ULAGANJE U ZNANSTVENO ISTRAŽIVAČKU DJELATNOST"/>
    <x v="7"/>
    <x v="11"/>
    <n v="11000"/>
    <n v="5425.88"/>
    <n v="0"/>
    <x v="3"/>
    <n v="11000"/>
    <n v="5425.8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FINANCIJSKI PLAN 2017." updatedVersion="3" minRefreshableVersion="3" showCalcMbrs="0" useAutoFormatting="1" itemPrintTitles="1" createdVersion="3" indent="0" outline="1" outlineData="1" multipleFieldFilters="0">
  <location ref="A3:C50" firstHeaderRow="1" firstDataRow="2" firstDataCol="1"/>
  <pivotFields count="12">
    <pivotField showAll="0"/>
    <pivotField showAll="0"/>
    <pivotField showAll="0"/>
    <pivotField showAll="0">
      <items count="9">
        <item x="1"/>
        <item x="2"/>
        <item x="4"/>
        <item x="5"/>
        <item x="6"/>
        <item x="7"/>
        <item x="3"/>
        <item x="0"/>
        <item t="default"/>
      </items>
    </pivotField>
    <pivotField axis="axisRow" showAll="0">
      <items count="46">
        <item x="0"/>
        <item x="1"/>
        <item x="2"/>
        <item x="3"/>
        <item x="4"/>
        <item x="5"/>
        <item x="6"/>
        <item x="7"/>
        <item x="18"/>
        <item x="19"/>
        <item x="20"/>
        <item x="21"/>
        <item x="8"/>
        <item x="22"/>
        <item x="23"/>
        <item x="24"/>
        <item x="9"/>
        <item x="17"/>
        <item x="10"/>
        <item x="25"/>
        <item x="11"/>
        <item x="26"/>
        <item x="27"/>
        <item x="12"/>
        <item x="28"/>
        <item x="13"/>
        <item x="29"/>
        <item x="30"/>
        <item x="14"/>
        <item x="31"/>
        <item x="32"/>
        <item x="15"/>
        <item x="33"/>
        <item x="34"/>
        <item x="35"/>
        <item x="36"/>
        <item x="16"/>
        <item x="37"/>
        <item x="38"/>
        <item x="39"/>
        <item x="40"/>
        <item x="41"/>
        <item x="42"/>
        <item x="43"/>
        <item x="44"/>
        <item t="default"/>
      </items>
    </pivotField>
    <pivotField numFmtId="4" showAll="0"/>
    <pivotField numFmtId="4" showAll="0"/>
    <pivotField numFmtId="4" showAll="0"/>
    <pivotField showAll="0">
      <items count="8">
        <item x="5"/>
        <item x="1"/>
        <item x="3"/>
        <item x="4"/>
        <item x="0"/>
        <item x="6"/>
        <item x="2"/>
        <item t="default"/>
      </items>
    </pivotField>
    <pivotField dataField="1" numFmtId="4" showAll="0"/>
    <pivotField dataField="1" numFmtId="4" showAll="0"/>
    <pivotField numFmtId="4" showAll="0"/>
  </pivotFields>
  <rowFields count="1">
    <field x="4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lanirani iznos2" fld="9" baseField="0" baseItem="0"/>
    <dataField name="Sum of Realizirani iznos2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3"/>
  <sheetViews>
    <sheetView workbookViewId="0">
      <selection activeCell="E30" sqref="E30"/>
    </sheetView>
  </sheetViews>
  <sheetFormatPr defaultColWidth="16.85546875" defaultRowHeight="15"/>
  <cols>
    <col min="1" max="1" width="16.85546875" style="4"/>
    <col min="3" max="3" width="16.85546875" style="8"/>
    <col min="4" max="4" width="16.85546875" style="5"/>
    <col min="6" max="8" width="16.85546875" style="11"/>
    <col min="10" max="12" width="16.85546875" style="11"/>
  </cols>
  <sheetData>
    <row r="1" spans="1:12">
      <c r="A1" s="192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12">
      <c r="A2" s="6"/>
      <c r="B2" s="2"/>
      <c r="C2" s="6"/>
      <c r="D2" s="3"/>
      <c r="E2" s="7"/>
      <c r="F2" s="10"/>
      <c r="G2" s="10"/>
    </row>
    <row r="3" spans="1:12">
      <c r="A3" s="12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10" t="s">
        <v>8</v>
      </c>
      <c r="I3" s="13" t="s">
        <v>9</v>
      </c>
      <c r="J3" s="10" t="s">
        <v>10</v>
      </c>
      <c r="K3" s="10" t="s">
        <v>11</v>
      </c>
      <c r="L3" s="10" t="s">
        <v>12</v>
      </c>
    </row>
    <row r="4" spans="1:12">
      <c r="A4" t="s">
        <v>13</v>
      </c>
      <c r="B4" t="s">
        <v>14</v>
      </c>
      <c r="C4" t="s">
        <v>15</v>
      </c>
      <c r="D4" t="s">
        <v>16</v>
      </c>
      <c r="E4" t="s">
        <v>17</v>
      </c>
      <c r="F4" s="14">
        <v>395000</v>
      </c>
      <c r="G4" s="14">
        <v>653178.09</v>
      </c>
      <c r="H4" s="14">
        <v>0</v>
      </c>
      <c r="I4" t="s">
        <v>18</v>
      </c>
      <c r="J4" s="14">
        <v>88000</v>
      </c>
      <c r="K4" s="14">
        <v>175381.91</v>
      </c>
      <c r="L4" s="14">
        <v>0</v>
      </c>
    </row>
    <row r="5" spans="1:1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s="14">
        <v>0</v>
      </c>
      <c r="G5" s="14">
        <v>0</v>
      </c>
      <c r="H5" s="14">
        <v>0</v>
      </c>
      <c r="I5" t="s">
        <v>24</v>
      </c>
      <c r="J5" s="14">
        <v>0</v>
      </c>
      <c r="K5" s="14">
        <v>100929.11</v>
      </c>
      <c r="L5" s="14">
        <v>0</v>
      </c>
    </row>
    <row r="6" spans="1:12">
      <c r="A6" t="s">
        <v>25</v>
      </c>
      <c r="B6" t="s">
        <v>26</v>
      </c>
      <c r="C6" t="s">
        <v>27</v>
      </c>
      <c r="D6" t="s">
        <v>28</v>
      </c>
      <c r="E6" t="s">
        <v>29</v>
      </c>
      <c r="F6" s="14">
        <v>0</v>
      </c>
      <c r="G6" s="14">
        <v>0</v>
      </c>
      <c r="H6" s="14">
        <v>0</v>
      </c>
      <c r="I6" t="s">
        <v>30</v>
      </c>
      <c r="J6" s="14">
        <v>307000</v>
      </c>
      <c r="K6" s="14">
        <v>376867.07</v>
      </c>
      <c r="L6" s="14">
        <v>0</v>
      </c>
    </row>
    <row r="7" spans="1:12">
      <c r="A7" t="s">
        <v>31</v>
      </c>
      <c r="B7" t="s">
        <v>32</v>
      </c>
      <c r="C7" t="s">
        <v>33</v>
      </c>
      <c r="D7" t="s">
        <v>34</v>
      </c>
      <c r="E7" t="s">
        <v>35</v>
      </c>
      <c r="F7" s="14">
        <v>2500</v>
      </c>
      <c r="G7" s="14">
        <v>2500</v>
      </c>
      <c r="H7" s="14">
        <v>0</v>
      </c>
      <c r="I7" t="s">
        <v>36</v>
      </c>
      <c r="J7" s="14">
        <v>2500</v>
      </c>
      <c r="K7" s="14">
        <v>2500</v>
      </c>
      <c r="L7" s="14">
        <v>0</v>
      </c>
    </row>
    <row r="8" spans="1:12">
      <c r="A8" t="s">
        <v>37</v>
      </c>
      <c r="B8" t="s">
        <v>38</v>
      </c>
      <c r="C8" t="s">
        <v>39</v>
      </c>
      <c r="D8" t="s">
        <v>40</v>
      </c>
      <c r="E8" t="s">
        <v>41</v>
      </c>
      <c r="F8" s="14">
        <v>73600</v>
      </c>
      <c r="G8" s="14">
        <v>101242.6</v>
      </c>
      <c r="H8" s="14">
        <v>0</v>
      </c>
      <c r="I8" t="s">
        <v>42</v>
      </c>
      <c r="J8" s="14">
        <v>60000</v>
      </c>
      <c r="K8" s="14">
        <v>58414.41</v>
      </c>
      <c r="L8" s="14">
        <v>0</v>
      </c>
    </row>
    <row r="9" spans="1:12">
      <c r="A9" t="s">
        <v>43</v>
      </c>
      <c r="B9" t="s">
        <v>44</v>
      </c>
      <c r="C9" t="s">
        <v>45</v>
      </c>
      <c r="D9" t="s">
        <v>46</v>
      </c>
      <c r="E9" t="s">
        <v>47</v>
      </c>
      <c r="F9" s="14">
        <v>0</v>
      </c>
      <c r="G9" s="14">
        <v>0</v>
      </c>
      <c r="H9" s="14">
        <v>0</v>
      </c>
      <c r="I9" t="s">
        <v>48</v>
      </c>
      <c r="J9" s="14">
        <v>13600</v>
      </c>
      <c r="K9" s="14">
        <v>27184.19</v>
      </c>
      <c r="L9" s="14">
        <v>0</v>
      </c>
    </row>
    <row r="10" spans="1:12">
      <c r="A10" t="s">
        <v>49</v>
      </c>
      <c r="B10" t="s">
        <v>50</v>
      </c>
      <c r="C10" t="s">
        <v>51</v>
      </c>
      <c r="D10" t="s">
        <v>52</v>
      </c>
      <c r="E10" t="s">
        <v>53</v>
      </c>
      <c r="F10" s="14">
        <v>0</v>
      </c>
      <c r="G10" s="14">
        <v>0</v>
      </c>
      <c r="H10" s="14">
        <v>0</v>
      </c>
      <c r="I10" t="s">
        <v>54</v>
      </c>
      <c r="J10" s="14">
        <v>0</v>
      </c>
      <c r="K10" s="14">
        <v>15644</v>
      </c>
      <c r="L10" s="14">
        <v>0</v>
      </c>
    </row>
    <row r="11" spans="1:12">
      <c r="A11" t="s">
        <v>55</v>
      </c>
      <c r="B11" t="s">
        <v>56</v>
      </c>
      <c r="C11" t="s">
        <v>57</v>
      </c>
      <c r="D11" t="s">
        <v>58</v>
      </c>
      <c r="E11" t="s">
        <v>59</v>
      </c>
      <c r="F11" s="14">
        <v>7700</v>
      </c>
      <c r="G11" s="14">
        <v>11104.04</v>
      </c>
      <c r="H11" s="14">
        <v>0</v>
      </c>
      <c r="I11" t="s">
        <v>60</v>
      </c>
      <c r="J11" s="14">
        <v>0</v>
      </c>
      <c r="K11" s="14">
        <v>1715.79</v>
      </c>
      <c r="L11" s="14">
        <v>0</v>
      </c>
    </row>
    <row r="12" spans="1:12">
      <c r="A12" t="s">
        <v>61</v>
      </c>
      <c r="B12" t="s">
        <v>62</v>
      </c>
      <c r="C12" t="s">
        <v>63</v>
      </c>
      <c r="D12" t="s">
        <v>64</v>
      </c>
      <c r="E12" t="s">
        <v>65</v>
      </c>
      <c r="F12" s="14">
        <v>0</v>
      </c>
      <c r="G12" s="14">
        <v>0</v>
      </c>
      <c r="H12" s="14">
        <v>0</v>
      </c>
      <c r="I12" t="s">
        <v>66</v>
      </c>
      <c r="J12" s="14">
        <v>1500</v>
      </c>
      <c r="K12" s="14">
        <v>2981.5</v>
      </c>
      <c r="L12" s="14">
        <v>0</v>
      </c>
    </row>
    <row r="13" spans="1:12">
      <c r="A13" t="s">
        <v>67</v>
      </c>
      <c r="B13" t="s">
        <v>68</v>
      </c>
      <c r="C13" t="s">
        <v>69</v>
      </c>
      <c r="D13" t="s">
        <v>70</v>
      </c>
      <c r="E13" t="s">
        <v>71</v>
      </c>
      <c r="F13" s="14">
        <v>0</v>
      </c>
      <c r="G13" s="14">
        <v>0</v>
      </c>
      <c r="H13" s="14">
        <v>0</v>
      </c>
      <c r="I13" t="s">
        <v>72</v>
      </c>
      <c r="J13" s="14">
        <v>6200</v>
      </c>
      <c r="K13" s="14">
        <v>6406.75</v>
      </c>
      <c r="L13" s="14">
        <v>0</v>
      </c>
    </row>
    <row r="14" spans="1:12">
      <c r="A14" t="s">
        <v>73</v>
      </c>
      <c r="B14" t="s">
        <v>74</v>
      </c>
      <c r="C14" t="s">
        <v>75</v>
      </c>
      <c r="D14" t="s">
        <v>76</v>
      </c>
      <c r="E14" t="s">
        <v>77</v>
      </c>
      <c r="F14" s="14">
        <v>40200</v>
      </c>
      <c r="G14" s="14">
        <v>59643.65</v>
      </c>
      <c r="H14" s="14">
        <v>0</v>
      </c>
      <c r="I14" t="s">
        <v>78</v>
      </c>
      <c r="J14" s="14">
        <v>30000</v>
      </c>
      <c r="K14" s="14">
        <v>51884.76</v>
      </c>
      <c r="L14" s="14">
        <v>0</v>
      </c>
    </row>
    <row r="15" spans="1:12">
      <c r="A15" t="s">
        <v>79</v>
      </c>
      <c r="B15" t="s">
        <v>80</v>
      </c>
      <c r="C15" t="s">
        <v>81</v>
      </c>
      <c r="D15" t="s">
        <v>82</v>
      </c>
      <c r="E15" t="s">
        <v>83</v>
      </c>
      <c r="F15" s="14">
        <v>0</v>
      </c>
      <c r="G15" s="14">
        <v>0</v>
      </c>
      <c r="H15" s="14">
        <v>0</v>
      </c>
      <c r="I15" t="s">
        <v>84</v>
      </c>
      <c r="J15" s="14">
        <v>10200</v>
      </c>
      <c r="K15" s="14">
        <v>7758.89</v>
      </c>
      <c r="L15" s="14">
        <v>0</v>
      </c>
    </row>
    <row r="16" spans="1:12">
      <c r="A16" t="s">
        <v>85</v>
      </c>
      <c r="B16" t="s">
        <v>86</v>
      </c>
      <c r="C16" t="s">
        <v>87</v>
      </c>
      <c r="D16" t="s">
        <v>88</v>
      </c>
      <c r="E16" t="s">
        <v>89</v>
      </c>
      <c r="F16" s="14">
        <v>2500</v>
      </c>
      <c r="G16" s="14">
        <v>2511.63</v>
      </c>
      <c r="H16" s="14">
        <v>0</v>
      </c>
      <c r="I16" t="s">
        <v>90</v>
      </c>
      <c r="J16" s="14">
        <v>2500</v>
      </c>
      <c r="K16" s="14">
        <v>2511.63</v>
      </c>
      <c r="L16" s="14">
        <v>0</v>
      </c>
    </row>
    <row r="17" spans="1:12">
      <c r="A17" t="s">
        <v>91</v>
      </c>
      <c r="B17" t="s">
        <v>92</v>
      </c>
      <c r="C17" t="s">
        <v>93</v>
      </c>
      <c r="D17" t="s">
        <v>94</v>
      </c>
      <c r="E17" t="s">
        <v>95</v>
      </c>
      <c r="F17" s="14">
        <v>1900</v>
      </c>
      <c r="G17" s="14">
        <v>0</v>
      </c>
      <c r="H17" s="14">
        <v>0</v>
      </c>
      <c r="I17" t="s">
        <v>96</v>
      </c>
      <c r="J17" s="14">
        <v>1900</v>
      </c>
      <c r="K17" s="14">
        <v>0</v>
      </c>
      <c r="L17" s="14">
        <v>0</v>
      </c>
    </row>
    <row r="18" spans="1:12">
      <c r="A18" t="s">
        <v>97</v>
      </c>
      <c r="B18" t="s">
        <v>98</v>
      </c>
      <c r="C18" t="s">
        <v>99</v>
      </c>
      <c r="D18" t="s">
        <v>100</v>
      </c>
      <c r="E18" t="s">
        <v>101</v>
      </c>
      <c r="F18" s="14">
        <v>500</v>
      </c>
      <c r="G18" s="14">
        <v>250</v>
      </c>
      <c r="H18" s="14">
        <v>0</v>
      </c>
      <c r="I18" t="s">
        <v>102</v>
      </c>
      <c r="J18" s="14">
        <v>500</v>
      </c>
      <c r="K18" s="14">
        <v>0</v>
      </c>
      <c r="L18" s="14">
        <v>0</v>
      </c>
    </row>
    <row r="19" spans="1:12">
      <c r="A19" t="s">
        <v>103</v>
      </c>
      <c r="B19" t="s">
        <v>104</v>
      </c>
      <c r="C19" t="s">
        <v>105</v>
      </c>
      <c r="D19" t="s">
        <v>106</v>
      </c>
      <c r="E19" t="s">
        <v>107</v>
      </c>
      <c r="F19" s="14">
        <v>0</v>
      </c>
      <c r="G19" s="14">
        <v>0</v>
      </c>
      <c r="H19" s="14">
        <v>0</v>
      </c>
      <c r="I19" t="s">
        <v>108</v>
      </c>
      <c r="J19" s="14">
        <v>0</v>
      </c>
      <c r="K19" s="14">
        <v>250</v>
      </c>
      <c r="L19" s="14">
        <v>0</v>
      </c>
    </row>
    <row r="20" spans="1:12">
      <c r="A20" t="s">
        <v>109</v>
      </c>
      <c r="B20" t="s">
        <v>110</v>
      </c>
      <c r="C20" t="s">
        <v>111</v>
      </c>
      <c r="D20" t="s">
        <v>112</v>
      </c>
      <c r="E20" t="s">
        <v>113</v>
      </c>
      <c r="F20" s="14">
        <v>1000</v>
      </c>
      <c r="G20" s="14">
        <v>675.85</v>
      </c>
      <c r="H20" s="14">
        <v>0</v>
      </c>
      <c r="I20" t="s">
        <v>114</v>
      </c>
      <c r="J20" s="14">
        <v>1000</v>
      </c>
      <c r="K20" s="14">
        <v>675.85</v>
      </c>
      <c r="L20" s="14">
        <v>0</v>
      </c>
    </row>
    <row r="21" spans="1:12">
      <c r="A21" t="s">
        <v>115</v>
      </c>
      <c r="B21" t="s">
        <v>116</v>
      </c>
      <c r="C21" t="s">
        <v>117</v>
      </c>
      <c r="D21" t="s">
        <v>118</v>
      </c>
      <c r="E21" t="s">
        <v>119</v>
      </c>
      <c r="F21" s="14">
        <v>4300</v>
      </c>
      <c r="G21" s="14">
        <v>0</v>
      </c>
      <c r="H21" s="14">
        <v>0</v>
      </c>
      <c r="I21" t="s">
        <v>120</v>
      </c>
      <c r="J21" s="14">
        <v>4300</v>
      </c>
      <c r="K21" s="14">
        <v>0</v>
      </c>
      <c r="L21" s="14">
        <v>0</v>
      </c>
    </row>
    <row r="22" spans="1:12">
      <c r="A22" t="s">
        <v>121</v>
      </c>
      <c r="B22" t="s">
        <v>122</v>
      </c>
      <c r="C22" t="s">
        <v>123</v>
      </c>
      <c r="D22" t="s">
        <v>124</v>
      </c>
      <c r="E22" t="s">
        <v>125</v>
      </c>
      <c r="F22" s="14">
        <v>6000</v>
      </c>
      <c r="G22" s="14">
        <v>3850</v>
      </c>
      <c r="H22" s="14">
        <v>0</v>
      </c>
      <c r="I22" t="s">
        <v>126</v>
      </c>
      <c r="J22" s="14">
        <v>4000</v>
      </c>
      <c r="K22" s="14">
        <v>3850</v>
      </c>
      <c r="L22" s="14">
        <v>0</v>
      </c>
    </row>
    <row r="23" spans="1:12">
      <c r="A23" t="s">
        <v>127</v>
      </c>
      <c r="B23" t="s">
        <v>128</v>
      </c>
      <c r="C23" t="s">
        <v>129</v>
      </c>
      <c r="D23" t="s">
        <v>130</v>
      </c>
      <c r="E23" t="s">
        <v>131</v>
      </c>
      <c r="F23" s="14">
        <v>0</v>
      </c>
      <c r="G23" s="14">
        <v>0</v>
      </c>
      <c r="H23" s="14">
        <v>0</v>
      </c>
      <c r="I23" t="s">
        <v>132</v>
      </c>
      <c r="J23" s="14">
        <v>2000</v>
      </c>
      <c r="K23" s="14">
        <v>0</v>
      </c>
      <c r="L23" s="14">
        <v>0</v>
      </c>
    </row>
    <row r="24" spans="1:12">
      <c r="A24" t="s">
        <v>133</v>
      </c>
      <c r="B24" t="s">
        <v>134</v>
      </c>
      <c r="C24" t="s">
        <v>135</v>
      </c>
      <c r="D24" t="s">
        <v>136</v>
      </c>
      <c r="E24" t="s">
        <v>137</v>
      </c>
      <c r="F24" s="14">
        <v>1000</v>
      </c>
      <c r="G24" s="14">
        <v>562.5</v>
      </c>
      <c r="H24" s="14">
        <v>0</v>
      </c>
      <c r="I24" t="s">
        <v>138</v>
      </c>
      <c r="J24" s="14">
        <v>1000</v>
      </c>
      <c r="K24" s="14">
        <v>562.5</v>
      </c>
      <c r="L24" s="14">
        <v>0</v>
      </c>
    </row>
    <row r="25" spans="1:12">
      <c r="A25" t="s">
        <v>139</v>
      </c>
      <c r="B25" t="s">
        <v>140</v>
      </c>
      <c r="C25" t="s">
        <v>141</v>
      </c>
      <c r="D25" t="s">
        <v>142</v>
      </c>
      <c r="E25" t="s">
        <v>143</v>
      </c>
      <c r="F25" s="14">
        <v>12600</v>
      </c>
      <c r="G25" s="14">
        <v>9286.5</v>
      </c>
      <c r="H25" s="14">
        <v>0</v>
      </c>
      <c r="I25" t="s">
        <v>144</v>
      </c>
      <c r="J25" s="14">
        <v>5400</v>
      </c>
      <c r="K25" s="14">
        <v>5309</v>
      </c>
      <c r="L25" s="14">
        <v>0</v>
      </c>
    </row>
    <row r="26" spans="1:12">
      <c r="A26" t="s">
        <v>145</v>
      </c>
      <c r="B26" t="s">
        <v>146</v>
      </c>
      <c r="C26" t="s">
        <v>147</v>
      </c>
      <c r="D26" t="s">
        <v>148</v>
      </c>
      <c r="E26" t="s">
        <v>149</v>
      </c>
      <c r="F26" s="14">
        <v>0</v>
      </c>
      <c r="G26" s="14">
        <v>0</v>
      </c>
      <c r="H26" s="14">
        <v>0</v>
      </c>
      <c r="I26" t="s">
        <v>150</v>
      </c>
      <c r="J26" s="14">
        <v>7200</v>
      </c>
      <c r="K26" s="14">
        <v>3977.5</v>
      </c>
      <c r="L26" s="14">
        <v>0</v>
      </c>
    </row>
    <row r="27" spans="1:12">
      <c r="A27" t="s">
        <v>151</v>
      </c>
      <c r="B27" t="s">
        <v>152</v>
      </c>
      <c r="C27" t="s">
        <v>153</v>
      </c>
      <c r="D27" t="s">
        <v>154</v>
      </c>
      <c r="E27" t="s">
        <v>155</v>
      </c>
      <c r="F27" s="14">
        <v>100</v>
      </c>
      <c r="G27" s="14">
        <v>50</v>
      </c>
      <c r="H27" s="14">
        <v>0</v>
      </c>
      <c r="I27" t="s">
        <v>156</v>
      </c>
      <c r="J27" s="14">
        <v>0</v>
      </c>
      <c r="K27" s="14">
        <v>50</v>
      </c>
      <c r="L27" s="14">
        <v>0</v>
      </c>
    </row>
    <row r="28" spans="1:12">
      <c r="A28" t="s">
        <v>157</v>
      </c>
      <c r="B28" t="s">
        <v>158</v>
      </c>
      <c r="C28" t="s">
        <v>159</v>
      </c>
      <c r="D28" t="s">
        <v>160</v>
      </c>
      <c r="E28" t="s">
        <v>161</v>
      </c>
      <c r="F28" s="14">
        <v>0</v>
      </c>
      <c r="G28" s="14">
        <v>0</v>
      </c>
      <c r="H28" s="14">
        <v>0</v>
      </c>
      <c r="I28" t="s">
        <v>162</v>
      </c>
      <c r="J28" s="14">
        <v>100</v>
      </c>
      <c r="K28" s="14">
        <v>0</v>
      </c>
      <c r="L28" s="14">
        <v>0</v>
      </c>
    </row>
    <row r="29" spans="1:12">
      <c r="A29" t="s">
        <v>163</v>
      </c>
      <c r="B29" t="s">
        <v>164</v>
      </c>
      <c r="C29" t="s">
        <v>165</v>
      </c>
      <c r="D29" t="s">
        <v>166</v>
      </c>
      <c r="E29" t="s">
        <v>167</v>
      </c>
      <c r="F29" s="14">
        <v>0</v>
      </c>
      <c r="G29" s="14">
        <v>15.57</v>
      </c>
      <c r="H29" s="14">
        <v>0</v>
      </c>
      <c r="I29" t="s">
        <v>168</v>
      </c>
      <c r="J29" s="14">
        <v>0</v>
      </c>
      <c r="K29" s="14">
        <v>15.57</v>
      </c>
      <c r="L29" s="14">
        <v>0</v>
      </c>
    </row>
    <row r="30" spans="1:12">
      <c r="A30" t="s">
        <v>169</v>
      </c>
      <c r="B30" t="s">
        <v>170</v>
      </c>
      <c r="C30" t="s">
        <v>171</v>
      </c>
      <c r="D30" t="s">
        <v>172</v>
      </c>
      <c r="E30" t="s">
        <v>173</v>
      </c>
      <c r="F30" s="14">
        <v>11400</v>
      </c>
      <c r="G30" s="14">
        <v>0</v>
      </c>
      <c r="H30" s="14">
        <v>0</v>
      </c>
      <c r="I30" t="s">
        <v>174</v>
      </c>
      <c r="J30" s="14">
        <v>11400</v>
      </c>
      <c r="K30" s="14">
        <v>0</v>
      </c>
      <c r="L30" s="14">
        <v>0</v>
      </c>
    </row>
    <row r="31" spans="1:12">
      <c r="A31" t="s">
        <v>175</v>
      </c>
      <c r="B31" t="s">
        <v>176</v>
      </c>
      <c r="C31" t="s">
        <v>177</v>
      </c>
      <c r="D31" t="s">
        <v>178</v>
      </c>
      <c r="E31" t="s">
        <v>179</v>
      </c>
      <c r="F31" s="14">
        <v>27000</v>
      </c>
      <c r="G31" s="14">
        <v>26098</v>
      </c>
      <c r="H31" s="14">
        <v>0</v>
      </c>
      <c r="I31" t="s">
        <v>180</v>
      </c>
      <c r="J31" s="14">
        <v>27000</v>
      </c>
      <c r="K31" s="14">
        <v>26098</v>
      </c>
      <c r="L31" s="14">
        <v>0</v>
      </c>
    </row>
    <row r="32" spans="1:12">
      <c r="A32" t="s">
        <v>181</v>
      </c>
      <c r="B32" t="s">
        <v>182</v>
      </c>
      <c r="C32" t="s">
        <v>183</v>
      </c>
      <c r="D32" t="s">
        <v>184</v>
      </c>
      <c r="E32" t="s">
        <v>185</v>
      </c>
      <c r="F32" s="14">
        <v>15323000</v>
      </c>
      <c r="G32" s="14">
        <v>15217683.58</v>
      </c>
      <c r="H32" s="14">
        <v>0</v>
      </c>
      <c r="I32" t="s">
        <v>186</v>
      </c>
      <c r="J32" s="14">
        <v>15323000</v>
      </c>
      <c r="K32" s="14">
        <v>15217683.58</v>
      </c>
      <c r="L32" s="14">
        <v>0</v>
      </c>
    </row>
    <row r="33" spans="1:12">
      <c r="A33" t="s">
        <v>187</v>
      </c>
      <c r="B33" t="s">
        <v>188</v>
      </c>
      <c r="C33" t="s">
        <v>189</v>
      </c>
      <c r="D33" t="s">
        <v>190</v>
      </c>
      <c r="E33" t="s">
        <v>191</v>
      </c>
      <c r="F33" s="14">
        <v>409210</v>
      </c>
      <c r="G33" s="14">
        <v>408384.63</v>
      </c>
      <c r="H33" s="14">
        <v>0</v>
      </c>
      <c r="I33" t="s">
        <v>192</v>
      </c>
      <c r="J33" s="14">
        <v>409210</v>
      </c>
      <c r="K33" s="14">
        <v>408384.63</v>
      </c>
      <c r="L33" s="14">
        <v>0</v>
      </c>
    </row>
    <row r="34" spans="1:12">
      <c r="A34" t="s">
        <v>193</v>
      </c>
      <c r="B34" t="s">
        <v>194</v>
      </c>
      <c r="C34" t="s">
        <v>195</v>
      </c>
      <c r="D34" t="s">
        <v>196</v>
      </c>
      <c r="E34" t="s">
        <v>197</v>
      </c>
      <c r="F34" s="14">
        <v>2360000</v>
      </c>
      <c r="G34" s="14">
        <v>2358428.75</v>
      </c>
      <c r="H34" s="14">
        <v>0</v>
      </c>
      <c r="I34" t="s">
        <v>198</v>
      </c>
      <c r="J34" s="14">
        <v>2360000</v>
      </c>
      <c r="K34" s="14">
        <v>2358428.75</v>
      </c>
      <c r="L34" s="14">
        <v>0</v>
      </c>
    </row>
    <row r="35" spans="1:12">
      <c r="A35" t="s">
        <v>199</v>
      </c>
      <c r="B35" t="s">
        <v>200</v>
      </c>
      <c r="C35" t="s">
        <v>201</v>
      </c>
      <c r="D35" t="s">
        <v>202</v>
      </c>
      <c r="E35" t="s">
        <v>203</v>
      </c>
      <c r="F35" s="14">
        <v>256000</v>
      </c>
      <c r="G35" s="14">
        <v>258625.02</v>
      </c>
      <c r="H35" s="14">
        <v>0</v>
      </c>
      <c r="I35" t="s">
        <v>204</v>
      </c>
      <c r="J35" s="14">
        <v>256000</v>
      </c>
      <c r="K35" s="14">
        <v>258625.02</v>
      </c>
      <c r="L35" s="14">
        <v>0</v>
      </c>
    </row>
    <row r="36" spans="1:12">
      <c r="A36" t="s">
        <v>205</v>
      </c>
      <c r="B36" t="s">
        <v>206</v>
      </c>
      <c r="C36" t="s">
        <v>207</v>
      </c>
      <c r="D36" t="s">
        <v>208</v>
      </c>
      <c r="E36" t="s">
        <v>209</v>
      </c>
      <c r="F36" s="14">
        <v>327853</v>
      </c>
      <c r="G36" s="14">
        <v>328699.65999999997</v>
      </c>
      <c r="H36" s="14">
        <v>0</v>
      </c>
      <c r="I36" t="s">
        <v>210</v>
      </c>
      <c r="J36" s="14">
        <v>327853</v>
      </c>
      <c r="K36" s="14">
        <v>328699.65999999997</v>
      </c>
      <c r="L36" s="14">
        <v>0</v>
      </c>
    </row>
    <row r="37" spans="1:12">
      <c r="A37" t="s">
        <v>211</v>
      </c>
      <c r="B37" t="s">
        <v>212</v>
      </c>
      <c r="C37" t="s">
        <v>213</v>
      </c>
      <c r="D37" t="s">
        <v>214</v>
      </c>
      <c r="E37" t="s">
        <v>215</v>
      </c>
      <c r="F37" s="14">
        <v>22770</v>
      </c>
      <c r="G37" s="14">
        <v>7500</v>
      </c>
      <c r="H37" s="14">
        <v>0</v>
      </c>
      <c r="I37" t="s">
        <v>216</v>
      </c>
      <c r="J37" s="14">
        <v>22770</v>
      </c>
      <c r="K37" s="14">
        <v>7500</v>
      </c>
      <c r="L37" s="14">
        <v>0</v>
      </c>
    </row>
    <row r="38" spans="1:12">
      <c r="A38" t="s">
        <v>217</v>
      </c>
      <c r="B38" t="s">
        <v>218</v>
      </c>
      <c r="C38" t="s">
        <v>219</v>
      </c>
      <c r="D38" t="s">
        <v>220</v>
      </c>
      <c r="E38" t="s">
        <v>221</v>
      </c>
      <c r="F38" s="14">
        <v>35240</v>
      </c>
      <c r="G38" s="14">
        <v>35240.400000000001</v>
      </c>
      <c r="H38" s="14">
        <v>0</v>
      </c>
      <c r="I38" t="s">
        <v>222</v>
      </c>
      <c r="J38" s="14">
        <v>35240</v>
      </c>
      <c r="K38" s="14">
        <v>35240.400000000001</v>
      </c>
      <c r="L38" s="14">
        <v>0</v>
      </c>
    </row>
    <row r="39" spans="1:12">
      <c r="A39" t="s">
        <v>223</v>
      </c>
      <c r="B39" t="s">
        <v>224</v>
      </c>
      <c r="C39" t="s">
        <v>225</v>
      </c>
      <c r="D39" t="s">
        <v>226</v>
      </c>
      <c r="E39" t="s">
        <v>227</v>
      </c>
      <c r="F39" s="14">
        <v>3900000</v>
      </c>
      <c r="G39" s="14">
        <v>3898921.02</v>
      </c>
      <c r="H39" s="14">
        <v>0</v>
      </c>
      <c r="I39" t="s">
        <v>228</v>
      </c>
      <c r="J39" s="14">
        <v>1970000</v>
      </c>
      <c r="K39" s="14">
        <v>1842681.88</v>
      </c>
      <c r="L39" s="14">
        <v>0</v>
      </c>
    </row>
    <row r="40" spans="1:12">
      <c r="A40" t="s">
        <v>229</v>
      </c>
      <c r="B40" t="s">
        <v>230</v>
      </c>
      <c r="C40" t="s">
        <v>231</v>
      </c>
      <c r="D40" t="s">
        <v>232</v>
      </c>
      <c r="E40" t="s">
        <v>233</v>
      </c>
      <c r="F40" s="14">
        <v>0</v>
      </c>
      <c r="G40" s="14">
        <v>0</v>
      </c>
      <c r="H40" s="14">
        <v>0</v>
      </c>
      <c r="I40" t="s">
        <v>234</v>
      </c>
      <c r="J40" s="14">
        <v>30000</v>
      </c>
      <c r="K40" s="14">
        <v>26877.14</v>
      </c>
      <c r="L40" s="14">
        <v>0</v>
      </c>
    </row>
    <row r="41" spans="1:12">
      <c r="A41" t="s">
        <v>235</v>
      </c>
      <c r="B41" t="s">
        <v>236</v>
      </c>
      <c r="C41" t="s">
        <v>237</v>
      </c>
      <c r="D41" t="s">
        <v>238</v>
      </c>
      <c r="E41" t="s">
        <v>239</v>
      </c>
      <c r="F41" s="14">
        <v>0</v>
      </c>
      <c r="G41" s="14">
        <v>0</v>
      </c>
      <c r="H41" s="14">
        <v>0</v>
      </c>
      <c r="I41" t="s">
        <v>240</v>
      </c>
      <c r="J41" s="14">
        <v>1900000</v>
      </c>
      <c r="K41" s="14">
        <v>2029362</v>
      </c>
      <c r="L41" s="14">
        <v>0</v>
      </c>
    </row>
    <row r="42" spans="1:12">
      <c r="A42" t="s">
        <v>241</v>
      </c>
      <c r="B42" t="s">
        <v>242</v>
      </c>
      <c r="C42" t="s">
        <v>243</v>
      </c>
      <c r="D42" t="s">
        <v>244</v>
      </c>
      <c r="E42" t="s">
        <v>245</v>
      </c>
      <c r="F42" s="14">
        <v>110000</v>
      </c>
      <c r="G42" s="14">
        <v>41260</v>
      </c>
      <c r="H42" s="14">
        <v>0</v>
      </c>
      <c r="I42" t="s">
        <v>246</v>
      </c>
      <c r="J42" s="14">
        <v>20000</v>
      </c>
      <c r="K42" s="14">
        <v>0</v>
      </c>
      <c r="L42" s="14">
        <v>0</v>
      </c>
    </row>
    <row r="43" spans="1:12">
      <c r="A43" t="s">
        <v>247</v>
      </c>
      <c r="B43" t="s">
        <v>248</v>
      </c>
      <c r="C43" t="s">
        <v>249</v>
      </c>
      <c r="D43" t="s">
        <v>250</v>
      </c>
      <c r="E43" t="s">
        <v>251</v>
      </c>
      <c r="F43" s="14">
        <v>0</v>
      </c>
      <c r="G43" s="14">
        <v>0</v>
      </c>
      <c r="H43" s="14">
        <v>0</v>
      </c>
      <c r="I43" t="s">
        <v>252</v>
      </c>
      <c r="J43" s="14">
        <v>90000</v>
      </c>
      <c r="K43" s="14">
        <v>41260</v>
      </c>
      <c r="L43" s="14">
        <v>0</v>
      </c>
    </row>
    <row r="44" spans="1:12">
      <c r="A44" t="s">
        <v>253</v>
      </c>
      <c r="B44" t="s">
        <v>254</v>
      </c>
      <c r="C44" t="s">
        <v>255</v>
      </c>
      <c r="D44" t="s">
        <v>256</v>
      </c>
      <c r="E44" t="s">
        <v>257</v>
      </c>
      <c r="F44" s="14">
        <v>590000</v>
      </c>
      <c r="G44" s="14">
        <v>605420.68999999994</v>
      </c>
      <c r="H44" s="14">
        <v>0</v>
      </c>
      <c r="I44" t="s">
        <v>258</v>
      </c>
      <c r="J44" s="14">
        <v>290000</v>
      </c>
      <c r="K44" s="14">
        <v>285956.63</v>
      </c>
      <c r="L44" s="14">
        <v>0</v>
      </c>
    </row>
    <row r="45" spans="1:12">
      <c r="A45" t="s">
        <v>259</v>
      </c>
      <c r="B45" t="s">
        <v>260</v>
      </c>
      <c r="C45" t="s">
        <v>261</v>
      </c>
      <c r="D45" t="s">
        <v>262</v>
      </c>
      <c r="E45" t="s">
        <v>263</v>
      </c>
      <c r="F45" s="14">
        <v>0</v>
      </c>
      <c r="G45" s="14">
        <v>0</v>
      </c>
      <c r="H45" s="14">
        <v>0</v>
      </c>
      <c r="I45" t="s">
        <v>264</v>
      </c>
      <c r="J45" s="14">
        <v>5000</v>
      </c>
      <c r="K45" s="14">
        <v>4165.95</v>
      </c>
      <c r="L45" s="14">
        <v>0</v>
      </c>
    </row>
    <row r="46" spans="1:12">
      <c r="A46" t="s">
        <v>265</v>
      </c>
      <c r="B46" t="s">
        <v>266</v>
      </c>
      <c r="C46" t="s">
        <v>267</v>
      </c>
      <c r="D46" t="s">
        <v>268</v>
      </c>
      <c r="E46" t="s">
        <v>269</v>
      </c>
      <c r="F46" s="14">
        <v>0</v>
      </c>
      <c r="G46" s="14">
        <v>0</v>
      </c>
      <c r="H46" s="14">
        <v>0</v>
      </c>
      <c r="I46" t="s">
        <v>270</v>
      </c>
      <c r="J46" s="14">
        <v>295000</v>
      </c>
      <c r="K46" s="14">
        <v>315298.11</v>
      </c>
      <c r="L46" s="14">
        <v>0</v>
      </c>
    </row>
    <row r="47" spans="1:12">
      <c r="A47" t="s">
        <v>271</v>
      </c>
      <c r="B47" t="s">
        <v>272</v>
      </c>
      <c r="C47" t="s">
        <v>273</v>
      </c>
      <c r="D47" t="s">
        <v>274</v>
      </c>
      <c r="E47" t="s">
        <v>275</v>
      </c>
      <c r="F47" s="14">
        <v>74000</v>
      </c>
      <c r="G47" s="14">
        <v>66319.070000000007</v>
      </c>
      <c r="H47" s="14">
        <v>0</v>
      </c>
      <c r="I47" t="s">
        <v>276</v>
      </c>
      <c r="J47" s="14">
        <v>2000</v>
      </c>
      <c r="K47" s="14">
        <v>456.92</v>
      </c>
      <c r="L47" s="14">
        <v>0</v>
      </c>
    </row>
    <row r="48" spans="1:12">
      <c r="A48" t="s">
        <v>277</v>
      </c>
      <c r="B48" t="s">
        <v>278</v>
      </c>
      <c r="C48" t="s">
        <v>279</v>
      </c>
      <c r="D48" t="s">
        <v>280</v>
      </c>
      <c r="E48" t="s">
        <v>281</v>
      </c>
      <c r="F48" s="14">
        <v>0</v>
      </c>
      <c r="G48" s="14">
        <v>0</v>
      </c>
      <c r="H48" s="14">
        <v>0</v>
      </c>
      <c r="I48" t="s">
        <v>282</v>
      </c>
      <c r="J48" s="14">
        <v>32000</v>
      </c>
      <c r="K48" s="14">
        <v>34499.24</v>
      </c>
      <c r="L48" s="14">
        <v>0</v>
      </c>
    </row>
    <row r="49" spans="1:12">
      <c r="A49" t="s">
        <v>283</v>
      </c>
      <c r="B49" t="s">
        <v>284</v>
      </c>
      <c r="C49" t="s">
        <v>285</v>
      </c>
      <c r="D49" t="s">
        <v>286</v>
      </c>
      <c r="E49" t="s">
        <v>287</v>
      </c>
      <c r="F49" s="14">
        <v>0</v>
      </c>
      <c r="G49" s="14">
        <v>0</v>
      </c>
      <c r="H49" s="14">
        <v>0</v>
      </c>
      <c r="I49" t="s">
        <v>288</v>
      </c>
      <c r="J49" s="14">
        <v>40000</v>
      </c>
      <c r="K49" s="14">
        <v>31362.91</v>
      </c>
      <c r="L49" s="14">
        <v>0</v>
      </c>
    </row>
    <row r="50" spans="1:12">
      <c r="A50" t="s">
        <v>289</v>
      </c>
      <c r="B50" t="s">
        <v>290</v>
      </c>
      <c r="C50" t="s">
        <v>291</v>
      </c>
      <c r="D50" t="s">
        <v>292</v>
      </c>
      <c r="E50" t="s">
        <v>293</v>
      </c>
      <c r="F50" s="14">
        <v>605000</v>
      </c>
      <c r="G50" s="14">
        <v>517468.38</v>
      </c>
      <c r="H50" s="14">
        <v>0</v>
      </c>
      <c r="I50" t="s">
        <v>294</v>
      </c>
      <c r="J50" s="14">
        <v>255000</v>
      </c>
      <c r="K50" s="14">
        <v>311773.65999999997</v>
      </c>
      <c r="L50" s="14">
        <v>0</v>
      </c>
    </row>
    <row r="51" spans="1:12">
      <c r="A51" t="s">
        <v>295</v>
      </c>
      <c r="B51" t="s">
        <v>296</v>
      </c>
      <c r="C51" t="s">
        <v>297</v>
      </c>
      <c r="D51" t="s">
        <v>298</v>
      </c>
      <c r="E51" t="s">
        <v>299</v>
      </c>
      <c r="F51" s="14">
        <v>0</v>
      </c>
      <c r="G51" s="14">
        <v>0</v>
      </c>
      <c r="H51" s="14">
        <v>0</v>
      </c>
      <c r="I51" t="s">
        <v>300</v>
      </c>
      <c r="J51" s="14">
        <v>260000</v>
      </c>
      <c r="K51" s="14">
        <v>122608.24</v>
      </c>
      <c r="L51" s="14">
        <v>0</v>
      </c>
    </row>
    <row r="52" spans="1:12">
      <c r="A52" t="s">
        <v>301</v>
      </c>
      <c r="B52" t="s">
        <v>302</v>
      </c>
      <c r="C52" t="s">
        <v>303</v>
      </c>
      <c r="D52" t="s">
        <v>304</v>
      </c>
      <c r="E52" t="s">
        <v>305</v>
      </c>
      <c r="F52" s="14">
        <v>0</v>
      </c>
      <c r="G52" s="14">
        <v>0</v>
      </c>
      <c r="H52" s="14">
        <v>0</v>
      </c>
      <c r="I52" t="s">
        <v>306</v>
      </c>
      <c r="J52" s="14">
        <v>90000</v>
      </c>
      <c r="K52" s="14">
        <v>83086.48</v>
      </c>
      <c r="L52" s="14">
        <v>0</v>
      </c>
    </row>
    <row r="53" spans="1:12">
      <c r="A53" t="s">
        <v>307</v>
      </c>
      <c r="B53" t="s">
        <v>308</v>
      </c>
      <c r="C53" t="s">
        <v>309</v>
      </c>
      <c r="D53" t="s">
        <v>310</v>
      </c>
      <c r="E53" t="s">
        <v>311</v>
      </c>
      <c r="F53" s="14">
        <v>7000</v>
      </c>
      <c r="G53" s="14">
        <v>4120.3599999999997</v>
      </c>
      <c r="H53" s="14">
        <v>0</v>
      </c>
      <c r="I53" t="s">
        <v>312</v>
      </c>
      <c r="J53" s="14">
        <v>5000</v>
      </c>
      <c r="K53" s="14">
        <v>4120.3599999999997</v>
      </c>
      <c r="L53" s="14">
        <v>0</v>
      </c>
    </row>
    <row r="54" spans="1:12">
      <c r="A54" t="s">
        <v>313</v>
      </c>
      <c r="B54" t="s">
        <v>314</v>
      </c>
      <c r="C54" t="s">
        <v>315</v>
      </c>
      <c r="D54" t="s">
        <v>316</v>
      </c>
      <c r="E54" t="s">
        <v>317</v>
      </c>
      <c r="F54" s="14">
        <v>0</v>
      </c>
      <c r="G54" s="14">
        <v>0</v>
      </c>
      <c r="H54" s="14">
        <v>0</v>
      </c>
      <c r="I54" t="s">
        <v>318</v>
      </c>
      <c r="J54" s="14">
        <v>2000</v>
      </c>
      <c r="K54" s="14">
        <v>0</v>
      </c>
      <c r="L54" s="14">
        <v>0</v>
      </c>
    </row>
    <row r="55" spans="1:12">
      <c r="A55" t="s">
        <v>319</v>
      </c>
      <c r="B55" t="s">
        <v>320</v>
      </c>
      <c r="C55" t="s">
        <v>321</v>
      </c>
      <c r="D55" t="s">
        <v>322</v>
      </c>
      <c r="E55" t="s">
        <v>323</v>
      </c>
      <c r="F55" s="14">
        <v>116000</v>
      </c>
      <c r="G55" s="14">
        <v>114909.47</v>
      </c>
      <c r="H55" s="14">
        <v>0</v>
      </c>
      <c r="I55" t="s">
        <v>324</v>
      </c>
      <c r="J55" s="14">
        <v>60000</v>
      </c>
      <c r="K55" s="14">
        <v>64022.22</v>
      </c>
      <c r="L55" s="14">
        <v>0</v>
      </c>
    </row>
    <row r="56" spans="1:12">
      <c r="A56" t="s">
        <v>325</v>
      </c>
      <c r="B56" t="s">
        <v>326</v>
      </c>
      <c r="C56" t="s">
        <v>327</v>
      </c>
      <c r="D56" t="s">
        <v>328</v>
      </c>
      <c r="E56" t="s">
        <v>329</v>
      </c>
      <c r="F56" s="14">
        <v>0</v>
      </c>
      <c r="G56" s="14">
        <v>0</v>
      </c>
      <c r="H56" s="14">
        <v>0</v>
      </c>
      <c r="I56" t="s">
        <v>330</v>
      </c>
      <c r="J56" s="14">
        <v>6000</v>
      </c>
      <c r="K56" s="14">
        <v>5453.51</v>
      </c>
      <c r="L56" s="14">
        <v>0</v>
      </c>
    </row>
    <row r="57" spans="1:12">
      <c r="A57" t="s">
        <v>331</v>
      </c>
      <c r="B57" t="s">
        <v>332</v>
      </c>
      <c r="C57" t="s">
        <v>333</v>
      </c>
      <c r="D57" t="s">
        <v>334</v>
      </c>
      <c r="E57" t="s">
        <v>335</v>
      </c>
      <c r="F57" s="14">
        <v>0</v>
      </c>
      <c r="G57" s="14">
        <v>0</v>
      </c>
      <c r="H57" s="14">
        <v>0</v>
      </c>
      <c r="I57" t="s">
        <v>336</v>
      </c>
      <c r="J57" s="14">
        <v>50000</v>
      </c>
      <c r="K57" s="14">
        <v>45433.74</v>
      </c>
      <c r="L57" s="14">
        <v>0</v>
      </c>
    </row>
    <row r="58" spans="1:12">
      <c r="A58" t="s">
        <v>337</v>
      </c>
      <c r="B58" t="s">
        <v>338</v>
      </c>
      <c r="C58" t="s">
        <v>339</v>
      </c>
      <c r="D58" t="s">
        <v>340</v>
      </c>
      <c r="E58" t="s">
        <v>341</v>
      </c>
      <c r="F58" s="14">
        <v>320000</v>
      </c>
      <c r="G58" s="14">
        <v>279462.26</v>
      </c>
      <c r="H58" s="14">
        <v>0</v>
      </c>
      <c r="I58" t="s">
        <v>342</v>
      </c>
      <c r="J58" s="14">
        <v>10000</v>
      </c>
      <c r="K58" s="14">
        <v>5642.6</v>
      </c>
      <c r="L58" s="14">
        <v>0</v>
      </c>
    </row>
    <row r="59" spans="1:12">
      <c r="A59" t="s">
        <v>343</v>
      </c>
      <c r="B59" t="s">
        <v>344</v>
      </c>
      <c r="C59" t="s">
        <v>345</v>
      </c>
      <c r="D59" t="s">
        <v>346</v>
      </c>
      <c r="E59" t="s">
        <v>347</v>
      </c>
      <c r="F59" s="14">
        <v>0</v>
      </c>
      <c r="G59" s="14">
        <v>0</v>
      </c>
      <c r="H59" s="14">
        <v>0</v>
      </c>
      <c r="I59" t="s">
        <v>348</v>
      </c>
      <c r="J59" s="14">
        <v>60000</v>
      </c>
      <c r="K59" s="14">
        <v>50443.360000000001</v>
      </c>
      <c r="L59" s="14">
        <v>0</v>
      </c>
    </row>
    <row r="60" spans="1:12">
      <c r="A60" t="s">
        <v>349</v>
      </c>
      <c r="B60" t="s">
        <v>350</v>
      </c>
      <c r="C60" t="s">
        <v>351</v>
      </c>
      <c r="D60" t="s">
        <v>352</v>
      </c>
      <c r="E60" t="s">
        <v>353</v>
      </c>
      <c r="F60" s="14">
        <v>0</v>
      </c>
      <c r="G60" s="14">
        <v>0</v>
      </c>
      <c r="H60" s="14">
        <v>0</v>
      </c>
      <c r="I60" t="s">
        <v>354</v>
      </c>
      <c r="J60" s="14">
        <v>250000</v>
      </c>
      <c r="K60" s="14">
        <v>223376.3</v>
      </c>
      <c r="L60" s="14">
        <v>0</v>
      </c>
    </row>
    <row r="61" spans="1:12">
      <c r="A61" t="s">
        <v>355</v>
      </c>
      <c r="B61" t="s">
        <v>356</v>
      </c>
      <c r="C61" t="s">
        <v>357</v>
      </c>
      <c r="D61" t="s">
        <v>358</v>
      </c>
      <c r="E61" t="s">
        <v>359</v>
      </c>
      <c r="F61" s="14">
        <v>2000</v>
      </c>
      <c r="G61" s="14">
        <v>1056.25</v>
      </c>
      <c r="H61" s="14">
        <v>0</v>
      </c>
      <c r="I61" t="s">
        <v>360</v>
      </c>
      <c r="J61" s="14">
        <v>2000</v>
      </c>
      <c r="K61" s="14">
        <v>1056.25</v>
      </c>
      <c r="L61" s="14">
        <v>0</v>
      </c>
    </row>
    <row r="62" spans="1:12">
      <c r="A62" t="s">
        <v>361</v>
      </c>
      <c r="B62" t="s">
        <v>362</v>
      </c>
      <c r="C62" t="s">
        <v>363</v>
      </c>
      <c r="D62" t="s">
        <v>364</v>
      </c>
      <c r="E62" t="s">
        <v>365</v>
      </c>
      <c r="F62" s="14">
        <v>55300</v>
      </c>
      <c r="G62" s="14">
        <v>14298.2</v>
      </c>
      <c r="H62" s="14">
        <v>0</v>
      </c>
      <c r="I62" t="s">
        <v>366</v>
      </c>
      <c r="J62" s="14">
        <v>20000</v>
      </c>
      <c r="K62" s="14">
        <v>13588.45</v>
      </c>
      <c r="L62" s="14">
        <v>0</v>
      </c>
    </row>
    <row r="63" spans="1:12">
      <c r="A63" t="s">
        <v>367</v>
      </c>
      <c r="B63" t="s">
        <v>368</v>
      </c>
      <c r="C63" t="s">
        <v>369</v>
      </c>
      <c r="D63" t="s">
        <v>370</v>
      </c>
      <c r="E63" t="s">
        <v>371</v>
      </c>
      <c r="F63" s="14">
        <v>0</v>
      </c>
      <c r="G63" s="14">
        <v>0</v>
      </c>
      <c r="H63" s="14">
        <v>0</v>
      </c>
      <c r="I63" t="s">
        <v>372</v>
      </c>
      <c r="J63" s="14">
        <v>3000</v>
      </c>
      <c r="K63" s="14">
        <v>709.75</v>
      </c>
      <c r="L63" s="14">
        <v>0</v>
      </c>
    </row>
    <row r="64" spans="1:12">
      <c r="A64" t="s">
        <v>373</v>
      </c>
      <c r="B64" t="s">
        <v>374</v>
      </c>
      <c r="C64" t="s">
        <v>375</v>
      </c>
      <c r="D64" t="s">
        <v>376</v>
      </c>
      <c r="E64" t="s">
        <v>377</v>
      </c>
      <c r="F64" s="14">
        <v>0</v>
      </c>
      <c r="G64" s="14">
        <v>0</v>
      </c>
      <c r="H64" s="14">
        <v>0</v>
      </c>
      <c r="I64" t="s">
        <v>378</v>
      </c>
      <c r="J64" s="14">
        <v>32300</v>
      </c>
      <c r="K64" s="14">
        <v>0</v>
      </c>
      <c r="L64" s="14">
        <v>0</v>
      </c>
    </row>
    <row r="65" spans="1:12">
      <c r="A65" t="s">
        <v>379</v>
      </c>
      <c r="B65" t="s">
        <v>380</v>
      </c>
      <c r="C65" t="s">
        <v>381</v>
      </c>
      <c r="D65" t="s">
        <v>382</v>
      </c>
      <c r="E65" t="s">
        <v>383</v>
      </c>
      <c r="F65" s="14">
        <v>48000</v>
      </c>
      <c r="G65" s="14">
        <v>66272.28</v>
      </c>
      <c r="H65" s="14">
        <v>0</v>
      </c>
      <c r="I65" t="s">
        <v>384</v>
      </c>
      <c r="J65" s="14">
        <v>10000</v>
      </c>
      <c r="K65" s="14">
        <v>29217.68</v>
      </c>
      <c r="L65" s="14">
        <v>0</v>
      </c>
    </row>
    <row r="66" spans="1:12">
      <c r="A66" t="s">
        <v>385</v>
      </c>
      <c r="B66" t="s">
        <v>386</v>
      </c>
      <c r="C66" t="s">
        <v>387</v>
      </c>
      <c r="D66" t="s">
        <v>388</v>
      </c>
      <c r="E66" t="s">
        <v>389</v>
      </c>
      <c r="F66" s="14">
        <v>0</v>
      </c>
      <c r="G66" s="14">
        <v>0</v>
      </c>
      <c r="H66" s="14">
        <v>0</v>
      </c>
      <c r="I66" t="s">
        <v>390</v>
      </c>
      <c r="J66" s="14">
        <v>38000</v>
      </c>
      <c r="K66" s="14">
        <v>37054.6</v>
      </c>
      <c r="L66" s="14">
        <v>0</v>
      </c>
    </row>
    <row r="67" spans="1:12">
      <c r="A67" t="s">
        <v>391</v>
      </c>
      <c r="B67" t="s">
        <v>392</v>
      </c>
      <c r="C67" t="s">
        <v>393</v>
      </c>
      <c r="D67" t="s">
        <v>394</v>
      </c>
      <c r="E67" t="s">
        <v>395</v>
      </c>
      <c r="F67" s="14">
        <v>20000</v>
      </c>
      <c r="G67" s="14">
        <v>19485.16</v>
      </c>
      <c r="H67" s="14">
        <v>0</v>
      </c>
      <c r="I67" t="s">
        <v>396</v>
      </c>
      <c r="J67" s="14">
        <v>20000</v>
      </c>
      <c r="K67" s="14">
        <v>19485.16</v>
      </c>
      <c r="L67" s="14">
        <v>0</v>
      </c>
    </row>
    <row r="68" spans="1:12">
      <c r="A68" t="s">
        <v>397</v>
      </c>
      <c r="B68" t="s">
        <v>398</v>
      </c>
      <c r="C68" t="s">
        <v>399</v>
      </c>
      <c r="D68" t="s">
        <v>400</v>
      </c>
      <c r="E68" t="s">
        <v>401</v>
      </c>
      <c r="F68" s="14">
        <v>95000</v>
      </c>
      <c r="G68" s="14">
        <v>60479.48</v>
      </c>
      <c r="H68" s="14">
        <v>0</v>
      </c>
      <c r="I68" t="s">
        <v>402</v>
      </c>
      <c r="J68" s="14">
        <v>60000</v>
      </c>
      <c r="K68" s="14">
        <v>44399.87</v>
      </c>
      <c r="L68" s="14">
        <v>0</v>
      </c>
    </row>
    <row r="69" spans="1:12">
      <c r="A69" t="s">
        <v>403</v>
      </c>
      <c r="B69" t="s">
        <v>404</v>
      </c>
      <c r="C69" t="s">
        <v>405</v>
      </c>
      <c r="D69" t="s">
        <v>406</v>
      </c>
      <c r="E69" t="s">
        <v>407</v>
      </c>
      <c r="F69" s="14">
        <v>0</v>
      </c>
      <c r="G69" s="14">
        <v>0</v>
      </c>
      <c r="H69" s="14">
        <v>0</v>
      </c>
      <c r="I69" t="s">
        <v>408</v>
      </c>
      <c r="J69" s="14">
        <v>25000</v>
      </c>
      <c r="K69" s="14">
        <v>9014.84</v>
      </c>
      <c r="L69" s="14">
        <v>0</v>
      </c>
    </row>
    <row r="70" spans="1:12">
      <c r="A70" t="s">
        <v>409</v>
      </c>
      <c r="B70" t="s">
        <v>410</v>
      </c>
      <c r="C70" t="s">
        <v>411</v>
      </c>
      <c r="D70" t="s">
        <v>412</v>
      </c>
      <c r="E70" t="s">
        <v>413</v>
      </c>
      <c r="F70" s="14">
        <v>0</v>
      </c>
      <c r="G70" s="14">
        <v>0</v>
      </c>
      <c r="H70" s="14">
        <v>0</v>
      </c>
      <c r="I70" t="s">
        <v>414</v>
      </c>
      <c r="J70" s="14">
        <v>10000</v>
      </c>
      <c r="K70" s="14">
        <v>7064.77</v>
      </c>
      <c r="L70" s="14">
        <v>0</v>
      </c>
    </row>
    <row r="71" spans="1:12">
      <c r="A71" t="s">
        <v>415</v>
      </c>
      <c r="B71" t="s">
        <v>416</v>
      </c>
      <c r="C71" t="s">
        <v>417</v>
      </c>
      <c r="D71" t="s">
        <v>418</v>
      </c>
      <c r="E71" t="s">
        <v>419</v>
      </c>
      <c r="F71" s="14">
        <v>700000</v>
      </c>
      <c r="G71" s="14">
        <v>694140</v>
      </c>
      <c r="H71" s="14">
        <v>0</v>
      </c>
      <c r="I71" t="s">
        <v>420</v>
      </c>
      <c r="J71" s="14">
        <v>615000</v>
      </c>
      <c r="K71" s="14">
        <v>619590.22</v>
      </c>
      <c r="L71" s="14">
        <v>0</v>
      </c>
    </row>
    <row r="72" spans="1:12">
      <c r="A72" t="s">
        <v>421</v>
      </c>
      <c r="B72" t="s">
        <v>422</v>
      </c>
      <c r="C72" t="s">
        <v>423</v>
      </c>
      <c r="D72" t="s">
        <v>424</v>
      </c>
      <c r="E72" t="s">
        <v>425</v>
      </c>
      <c r="F72" s="14">
        <v>0</v>
      </c>
      <c r="G72" s="14">
        <v>0</v>
      </c>
      <c r="H72" s="14">
        <v>0</v>
      </c>
      <c r="I72" t="s">
        <v>426</v>
      </c>
      <c r="J72" s="14">
        <v>35000</v>
      </c>
      <c r="K72" s="14">
        <v>30197.72</v>
      </c>
      <c r="L72" s="14">
        <v>0</v>
      </c>
    </row>
    <row r="73" spans="1:12">
      <c r="A73" t="s">
        <v>427</v>
      </c>
      <c r="B73" t="s">
        <v>428</v>
      </c>
      <c r="C73" t="s">
        <v>429</v>
      </c>
      <c r="D73" t="s">
        <v>430</v>
      </c>
      <c r="E73" t="s">
        <v>431</v>
      </c>
      <c r="F73" s="14">
        <v>0</v>
      </c>
      <c r="G73" s="14">
        <v>0</v>
      </c>
      <c r="H73" s="14">
        <v>0</v>
      </c>
      <c r="I73" t="s">
        <v>432</v>
      </c>
      <c r="J73" s="14">
        <v>50000</v>
      </c>
      <c r="K73" s="14">
        <v>44352.06</v>
      </c>
      <c r="L73" s="14">
        <v>0</v>
      </c>
    </row>
    <row r="74" spans="1:12">
      <c r="A74" t="s">
        <v>433</v>
      </c>
      <c r="B74" t="s">
        <v>434</v>
      </c>
      <c r="C74" t="s">
        <v>435</v>
      </c>
      <c r="D74" t="s">
        <v>436</v>
      </c>
      <c r="E74" t="s">
        <v>437</v>
      </c>
      <c r="F74" s="14">
        <v>51000</v>
      </c>
      <c r="G74" s="14">
        <v>14330.79</v>
      </c>
      <c r="H74" s="14">
        <v>0</v>
      </c>
      <c r="I74" t="s">
        <v>438</v>
      </c>
      <c r="J74" s="14">
        <v>1000</v>
      </c>
      <c r="K74" s="14">
        <v>1321.91</v>
      </c>
      <c r="L74" s="14">
        <v>0</v>
      </c>
    </row>
    <row r="75" spans="1:12">
      <c r="A75" t="s">
        <v>439</v>
      </c>
      <c r="B75" t="s">
        <v>440</v>
      </c>
      <c r="C75" t="s">
        <v>441</v>
      </c>
      <c r="D75" t="s">
        <v>442</v>
      </c>
      <c r="E75" t="s">
        <v>443</v>
      </c>
      <c r="F75" s="14">
        <v>0</v>
      </c>
      <c r="G75" s="14">
        <v>0</v>
      </c>
      <c r="H75" s="14">
        <v>0</v>
      </c>
      <c r="I75" t="s">
        <v>444</v>
      </c>
      <c r="J75" s="14">
        <v>50000</v>
      </c>
      <c r="K75" s="14">
        <v>13008.88</v>
      </c>
      <c r="L75" s="14">
        <v>0</v>
      </c>
    </row>
    <row r="76" spans="1:12">
      <c r="A76" t="s">
        <v>445</v>
      </c>
      <c r="B76" t="s">
        <v>446</v>
      </c>
      <c r="C76" t="s">
        <v>447</v>
      </c>
      <c r="D76" t="s">
        <v>448</v>
      </c>
      <c r="E76" t="s">
        <v>449</v>
      </c>
      <c r="F76" s="14">
        <v>97250</v>
      </c>
      <c r="G76" s="14">
        <v>37684.85</v>
      </c>
      <c r="H76" s="14">
        <v>0</v>
      </c>
      <c r="I76" t="s">
        <v>450</v>
      </c>
      <c r="J76" s="14">
        <v>10000</v>
      </c>
      <c r="K76" s="14">
        <v>3988.13</v>
      </c>
      <c r="L76" s="14">
        <v>0</v>
      </c>
    </row>
    <row r="77" spans="1:12">
      <c r="A77" t="s">
        <v>451</v>
      </c>
      <c r="B77" t="s">
        <v>452</v>
      </c>
      <c r="C77" t="s">
        <v>453</v>
      </c>
      <c r="D77" t="s">
        <v>454</v>
      </c>
      <c r="E77" t="s">
        <v>455</v>
      </c>
      <c r="F77" s="14">
        <v>0</v>
      </c>
      <c r="G77" s="14">
        <v>0</v>
      </c>
      <c r="H77" s="14">
        <v>0</v>
      </c>
      <c r="I77" t="s">
        <v>456</v>
      </c>
      <c r="J77" s="14">
        <v>87250</v>
      </c>
      <c r="K77" s="14">
        <v>33696.720000000001</v>
      </c>
      <c r="L77" s="14">
        <v>0</v>
      </c>
    </row>
    <row r="78" spans="1:12">
      <c r="A78" t="s">
        <v>457</v>
      </c>
      <c r="B78" t="s">
        <v>458</v>
      </c>
      <c r="C78" t="s">
        <v>459</v>
      </c>
      <c r="D78" t="s">
        <v>460</v>
      </c>
      <c r="E78" t="s">
        <v>461</v>
      </c>
      <c r="F78" s="14">
        <v>258152</v>
      </c>
      <c r="G78" s="14">
        <v>327435.57</v>
      </c>
      <c r="H78" s="14">
        <v>0</v>
      </c>
      <c r="I78" t="s">
        <v>462</v>
      </c>
      <c r="J78" s="14">
        <v>17152</v>
      </c>
      <c r="K78" s="14">
        <v>4222.58</v>
      </c>
      <c r="L78" s="14">
        <v>0</v>
      </c>
    </row>
    <row r="79" spans="1:12">
      <c r="A79" t="s">
        <v>463</v>
      </c>
      <c r="B79" t="s">
        <v>464</v>
      </c>
      <c r="C79" t="s">
        <v>465</v>
      </c>
      <c r="D79" t="s">
        <v>466</v>
      </c>
      <c r="E79" t="s">
        <v>467</v>
      </c>
      <c r="F79" s="14">
        <v>0</v>
      </c>
      <c r="G79" s="14">
        <v>0</v>
      </c>
      <c r="H79" s="14">
        <v>0</v>
      </c>
      <c r="I79" t="s">
        <v>468</v>
      </c>
      <c r="J79" s="14">
        <v>121000</v>
      </c>
      <c r="K79" s="14">
        <v>151428.54999999999</v>
      </c>
      <c r="L79" s="14">
        <v>0</v>
      </c>
    </row>
    <row r="80" spans="1:12">
      <c r="A80" t="s">
        <v>469</v>
      </c>
      <c r="B80" t="s">
        <v>470</v>
      </c>
      <c r="C80" t="s">
        <v>471</v>
      </c>
      <c r="D80" t="s">
        <v>472</v>
      </c>
      <c r="E80" t="s">
        <v>473</v>
      </c>
      <c r="F80" s="14">
        <v>0</v>
      </c>
      <c r="G80" s="14">
        <v>0</v>
      </c>
      <c r="H80" s="14">
        <v>0</v>
      </c>
      <c r="I80" t="s">
        <v>474</v>
      </c>
      <c r="J80" s="14">
        <v>120000</v>
      </c>
      <c r="K80" s="14">
        <v>171784.44</v>
      </c>
      <c r="L80" s="14">
        <v>0</v>
      </c>
    </row>
    <row r="81" spans="1:12">
      <c r="A81" t="s">
        <v>475</v>
      </c>
      <c r="B81" t="s">
        <v>476</v>
      </c>
      <c r="C81" t="s">
        <v>477</v>
      </c>
      <c r="D81" t="s">
        <v>478</v>
      </c>
      <c r="E81" t="s">
        <v>479</v>
      </c>
      <c r="F81" s="14">
        <v>3000</v>
      </c>
      <c r="G81" s="14">
        <v>9985</v>
      </c>
      <c r="H81" s="14">
        <v>0</v>
      </c>
      <c r="I81" t="s">
        <v>480</v>
      </c>
      <c r="J81" s="14">
        <v>3000</v>
      </c>
      <c r="K81" s="14">
        <v>3685</v>
      </c>
      <c r="L81" s="14">
        <v>0</v>
      </c>
    </row>
    <row r="82" spans="1:12">
      <c r="A82" t="s">
        <v>481</v>
      </c>
      <c r="B82" t="s">
        <v>482</v>
      </c>
      <c r="C82" t="s">
        <v>483</v>
      </c>
      <c r="D82" t="s">
        <v>484</v>
      </c>
      <c r="E82" t="s">
        <v>485</v>
      </c>
      <c r="F82" s="14">
        <v>0</v>
      </c>
      <c r="G82" s="14">
        <v>0</v>
      </c>
      <c r="H82" s="14">
        <v>0</v>
      </c>
      <c r="I82" t="s">
        <v>486</v>
      </c>
      <c r="J82" s="14">
        <v>0</v>
      </c>
      <c r="K82" s="14">
        <v>6300</v>
      </c>
      <c r="L82" s="14">
        <v>0</v>
      </c>
    </row>
    <row r="83" spans="1:12">
      <c r="A83" t="s">
        <v>487</v>
      </c>
      <c r="B83" t="s">
        <v>488</v>
      </c>
      <c r="C83" t="s">
        <v>489</v>
      </c>
      <c r="D83" t="s">
        <v>490</v>
      </c>
      <c r="E83" t="s">
        <v>491</v>
      </c>
      <c r="F83" s="14">
        <v>2619100</v>
      </c>
      <c r="G83" s="14">
        <v>2579719.83</v>
      </c>
      <c r="H83" s="14">
        <v>0</v>
      </c>
      <c r="I83" t="s">
        <v>492</v>
      </c>
      <c r="J83" s="14">
        <v>1405000</v>
      </c>
      <c r="K83" s="14">
        <v>449199.08</v>
      </c>
      <c r="L83" s="14">
        <v>0</v>
      </c>
    </row>
    <row r="84" spans="1:12">
      <c r="A84" t="s">
        <v>493</v>
      </c>
      <c r="B84" t="s">
        <v>494</v>
      </c>
      <c r="C84" t="s">
        <v>495</v>
      </c>
      <c r="D84" t="s">
        <v>496</v>
      </c>
      <c r="E84" t="s">
        <v>497</v>
      </c>
      <c r="F84" s="14">
        <v>0</v>
      </c>
      <c r="G84" s="14">
        <v>0</v>
      </c>
      <c r="H84" s="14">
        <v>0</v>
      </c>
      <c r="I84" t="s">
        <v>498</v>
      </c>
      <c r="J84" s="14">
        <v>949100</v>
      </c>
      <c r="K84" s="14">
        <v>2027362.68</v>
      </c>
      <c r="L84" s="14">
        <v>0</v>
      </c>
    </row>
    <row r="85" spans="1:12">
      <c r="A85" t="s">
        <v>499</v>
      </c>
      <c r="B85" t="s">
        <v>500</v>
      </c>
      <c r="C85" t="s">
        <v>501</v>
      </c>
      <c r="D85" t="s">
        <v>502</v>
      </c>
      <c r="E85" t="s">
        <v>503</v>
      </c>
      <c r="F85" s="14">
        <v>0</v>
      </c>
      <c r="G85" s="14">
        <v>0</v>
      </c>
      <c r="H85" s="14">
        <v>0</v>
      </c>
      <c r="I85" t="s">
        <v>504</v>
      </c>
      <c r="J85" s="14">
        <v>265000</v>
      </c>
      <c r="K85" s="14">
        <v>103158.07</v>
      </c>
      <c r="L85" s="14">
        <v>0</v>
      </c>
    </row>
    <row r="86" spans="1:12">
      <c r="A86" t="s">
        <v>505</v>
      </c>
      <c r="B86" t="s">
        <v>506</v>
      </c>
      <c r="C86" t="s">
        <v>507</v>
      </c>
      <c r="D86" t="s">
        <v>508</v>
      </c>
      <c r="E86" t="s">
        <v>509</v>
      </c>
      <c r="F86" s="14">
        <v>20000</v>
      </c>
      <c r="G86" s="14">
        <v>40610.06</v>
      </c>
      <c r="H86" s="14">
        <v>0</v>
      </c>
      <c r="I86" t="s">
        <v>510</v>
      </c>
      <c r="J86" s="14">
        <v>20000</v>
      </c>
      <c r="K86" s="14">
        <v>40610.06</v>
      </c>
      <c r="L86" s="14">
        <v>0</v>
      </c>
    </row>
    <row r="87" spans="1:12">
      <c r="A87" t="s">
        <v>511</v>
      </c>
      <c r="B87" t="s">
        <v>512</v>
      </c>
      <c r="C87" t="s">
        <v>513</v>
      </c>
      <c r="D87" t="s">
        <v>514</v>
      </c>
      <c r="E87" t="s">
        <v>515</v>
      </c>
      <c r="F87" s="14">
        <v>165000</v>
      </c>
      <c r="G87" s="14">
        <v>152695.17000000001</v>
      </c>
      <c r="H87" s="14">
        <v>0</v>
      </c>
      <c r="I87" t="s">
        <v>516</v>
      </c>
      <c r="J87" s="14">
        <v>15000</v>
      </c>
      <c r="K87" s="14">
        <v>8762.5</v>
      </c>
      <c r="L87" s="14">
        <v>0</v>
      </c>
    </row>
    <row r="88" spans="1:12">
      <c r="A88" t="s">
        <v>517</v>
      </c>
      <c r="B88" t="s">
        <v>518</v>
      </c>
      <c r="C88" t="s">
        <v>519</v>
      </c>
      <c r="D88" t="s">
        <v>520</v>
      </c>
      <c r="E88" t="s">
        <v>521</v>
      </c>
      <c r="F88" s="14">
        <v>0</v>
      </c>
      <c r="G88" s="14">
        <v>0</v>
      </c>
      <c r="H88" s="14">
        <v>0</v>
      </c>
      <c r="I88" t="s">
        <v>522</v>
      </c>
      <c r="J88" s="14">
        <v>20000</v>
      </c>
      <c r="K88" s="14">
        <v>0</v>
      </c>
      <c r="L88" s="14">
        <v>0</v>
      </c>
    </row>
    <row r="89" spans="1:12">
      <c r="A89" t="s">
        <v>523</v>
      </c>
      <c r="B89" t="s">
        <v>524</v>
      </c>
      <c r="C89" t="s">
        <v>525</v>
      </c>
      <c r="D89" t="s">
        <v>526</v>
      </c>
      <c r="E89" t="s">
        <v>527</v>
      </c>
      <c r="F89" s="14">
        <v>0</v>
      </c>
      <c r="G89" s="14">
        <v>0</v>
      </c>
      <c r="H89" s="14">
        <v>0</v>
      </c>
      <c r="I89" t="s">
        <v>528</v>
      </c>
      <c r="J89" s="14">
        <v>75000</v>
      </c>
      <c r="K89" s="14">
        <v>75399.75</v>
      </c>
      <c r="L89" s="14">
        <v>0</v>
      </c>
    </row>
    <row r="90" spans="1:12">
      <c r="A90" t="s">
        <v>529</v>
      </c>
      <c r="B90" t="s">
        <v>530</v>
      </c>
      <c r="C90" t="s">
        <v>531</v>
      </c>
      <c r="D90" t="s">
        <v>532</v>
      </c>
      <c r="E90" t="s">
        <v>533</v>
      </c>
      <c r="F90" s="14">
        <v>0</v>
      </c>
      <c r="G90" s="14">
        <v>0</v>
      </c>
      <c r="H90" s="14">
        <v>0</v>
      </c>
      <c r="I90" t="s">
        <v>534</v>
      </c>
      <c r="J90" s="14">
        <v>55000</v>
      </c>
      <c r="K90" s="14">
        <v>68532.92</v>
      </c>
      <c r="L90" s="14">
        <v>0</v>
      </c>
    </row>
    <row r="91" spans="1:12">
      <c r="A91" t="s">
        <v>535</v>
      </c>
      <c r="B91" t="s">
        <v>536</v>
      </c>
      <c r="C91" t="s">
        <v>537</v>
      </c>
      <c r="D91" t="s">
        <v>538</v>
      </c>
      <c r="E91" t="s">
        <v>539</v>
      </c>
      <c r="F91" s="14">
        <v>17848</v>
      </c>
      <c r="G91" s="14">
        <v>30824.45</v>
      </c>
      <c r="H91" s="14">
        <v>0</v>
      </c>
      <c r="I91" t="s">
        <v>540</v>
      </c>
      <c r="J91" s="14">
        <v>7848</v>
      </c>
      <c r="K91" s="14">
        <v>27189.56</v>
      </c>
      <c r="L91" s="14">
        <v>0</v>
      </c>
    </row>
    <row r="92" spans="1:12">
      <c r="A92" t="s">
        <v>541</v>
      </c>
      <c r="B92" t="s">
        <v>542</v>
      </c>
      <c r="C92" t="s">
        <v>543</v>
      </c>
      <c r="D92" t="s">
        <v>544</v>
      </c>
      <c r="E92" t="s">
        <v>545</v>
      </c>
      <c r="F92" s="14">
        <v>0</v>
      </c>
      <c r="G92" s="14">
        <v>0</v>
      </c>
      <c r="H92" s="14">
        <v>0</v>
      </c>
      <c r="I92" t="s">
        <v>546</v>
      </c>
      <c r="J92" s="14">
        <v>10000</v>
      </c>
      <c r="K92" s="14">
        <v>3634.89</v>
      </c>
      <c r="L92" s="14">
        <v>0</v>
      </c>
    </row>
    <row r="93" spans="1:12">
      <c r="A93" t="s">
        <v>547</v>
      </c>
      <c r="B93" t="s">
        <v>548</v>
      </c>
      <c r="C93" t="s">
        <v>549</v>
      </c>
      <c r="D93" t="s">
        <v>550</v>
      </c>
      <c r="E93" t="s">
        <v>551</v>
      </c>
      <c r="F93" s="14">
        <v>500</v>
      </c>
      <c r="G93" s="14">
        <v>19476.27</v>
      </c>
      <c r="H93" s="14">
        <v>0</v>
      </c>
      <c r="I93" t="s">
        <v>552</v>
      </c>
      <c r="J93" s="14">
        <v>0</v>
      </c>
      <c r="K93" s="14">
        <v>540.32000000000005</v>
      </c>
      <c r="L93" s="14">
        <v>0</v>
      </c>
    </row>
    <row r="94" spans="1:12">
      <c r="A94" t="s">
        <v>553</v>
      </c>
      <c r="B94" t="s">
        <v>554</v>
      </c>
      <c r="C94" t="s">
        <v>555</v>
      </c>
      <c r="D94" t="s">
        <v>556</v>
      </c>
      <c r="E94" t="s">
        <v>557</v>
      </c>
      <c r="F94" s="14">
        <v>0</v>
      </c>
      <c r="G94" s="14">
        <v>0</v>
      </c>
      <c r="H94" s="14">
        <v>0</v>
      </c>
      <c r="I94" t="s">
        <v>558</v>
      </c>
      <c r="J94" s="14">
        <v>500</v>
      </c>
      <c r="K94" s="14">
        <v>18935.95</v>
      </c>
      <c r="L94" s="14">
        <v>0</v>
      </c>
    </row>
    <row r="95" spans="1:12">
      <c r="A95" t="s">
        <v>559</v>
      </c>
      <c r="B95" t="s">
        <v>560</v>
      </c>
      <c r="C95" t="s">
        <v>561</v>
      </c>
      <c r="D95" t="s">
        <v>562</v>
      </c>
      <c r="E95" t="s">
        <v>563</v>
      </c>
      <c r="F95" s="14">
        <v>230900</v>
      </c>
      <c r="G95" s="14">
        <v>155131.69</v>
      </c>
      <c r="H95" s="14">
        <v>0</v>
      </c>
      <c r="I95" t="s">
        <v>564</v>
      </c>
      <c r="J95" s="14">
        <v>0</v>
      </c>
      <c r="K95" s="14">
        <v>6071.5</v>
      </c>
      <c r="L95" s="14">
        <v>0</v>
      </c>
    </row>
    <row r="96" spans="1:12">
      <c r="A96" t="s">
        <v>565</v>
      </c>
      <c r="B96" t="s">
        <v>566</v>
      </c>
      <c r="C96" t="s">
        <v>567</v>
      </c>
      <c r="D96" t="s">
        <v>568</v>
      </c>
      <c r="E96" t="s">
        <v>569</v>
      </c>
      <c r="F96" s="14">
        <v>0</v>
      </c>
      <c r="G96" s="14">
        <v>0</v>
      </c>
      <c r="H96" s="14">
        <v>0</v>
      </c>
      <c r="I96" t="s">
        <v>570</v>
      </c>
      <c r="J96" s="14">
        <v>10000</v>
      </c>
      <c r="K96" s="14">
        <v>9816.76</v>
      </c>
      <c r="L96" s="14">
        <v>0</v>
      </c>
    </row>
    <row r="97" spans="1:12">
      <c r="A97" t="s">
        <v>571</v>
      </c>
      <c r="B97" t="s">
        <v>572</v>
      </c>
      <c r="C97" t="s">
        <v>573</v>
      </c>
      <c r="D97" t="s">
        <v>574</v>
      </c>
      <c r="E97" t="s">
        <v>575</v>
      </c>
      <c r="F97" s="14">
        <v>0</v>
      </c>
      <c r="G97" s="14">
        <v>0</v>
      </c>
      <c r="H97" s="14">
        <v>0</v>
      </c>
      <c r="I97" t="s">
        <v>576</v>
      </c>
      <c r="J97" s="14">
        <v>155900</v>
      </c>
      <c r="K97" s="14">
        <v>123140.13</v>
      </c>
      <c r="L97" s="14">
        <v>0</v>
      </c>
    </row>
    <row r="98" spans="1:12">
      <c r="A98" t="s">
        <v>577</v>
      </c>
      <c r="B98" t="s">
        <v>578</v>
      </c>
      <c r="C98" t="s">
        <v>579</v>
      </c>
      <c r="D98" t="s">
        <v>580</v>
      </c>
      <c r="E98" t="s">
        <v>581</v>
      </c>
      <c r="F98" s="14">
        <v>0</v>
      </c>
      <c r="G98" s="14">
        <v>0</v>
      </c>
      <c r="H98" s="14">
        <v>0</v>
      </c>
      <c r="I98" t="s">
        <v>582</v>
      </c>
      <c r="J98" s="14">
        <v>65000</v>
      </c>
      <c r="K98" s="14">
        <v>16103.3</v>
      </c>
      <c r="L98" s="14">
        <v>0</v>
      </c>
    </row>
    <row r="99" spans="1:12">
      <c r="A99" t="s">
        <v>583</v>
      </c>
      <c r="B99" t="s">
        <v>584</v>
      </c>
      <c r="C99" t="s">
        <v>585</v>
      </c>
      <c r="D99" t="s">
        <v>586</v>
      </c>
      <c r="E99" t="s">
        <v>587</v>
      </c>
      <c r="F99" s="14">
        <v>38000</v>
      </c>
      <c r="G99" s="14">
        <v>73181.61</v>
      </c>
      <c r="H99" s="14">
        <v>0</v>
      </c>
      <c r="I99" t="s">
        <v>588</v>
      </c>
      <c r="J99" s="14">
        <v>0</v>
      </c>
      <c r="K99" s="14">
        <v>70</v>
      </c>
      <c r="L99" s="14">
        <v>0</v>
      </c>
    </row>
    <row r="100" spans="1:12">
      <c r="A100" t="s">
        <v>589</v>
      </c>
      <c r="B100" t="s">
        <v>590</v>
      </c>
      <c r="C100" t="s">
        <v>591</v>
      </c>
      <c r="D100" t="s">
        <v>592</v>
      </c>
      <c r="E100" t="s">
        <v>593</v>
      </c>
      <c r="F100" s="14">
        <v>0</v>
      </c>
      <c r="G100" s="14">
        <v>0</v>
      </c>
      <c r="H100" s="14">
        <v>0</v>
      </c>
      <c r="I100" t="s">
        <v>594</v>
      </c>
      <c r="J100" s="14">
        <v>28000</v>
      </c>
      <c r="K100" s="14">
        <v>62101.81</v>
      </c>
      <c r="L100" s="14">
        <v>0</v>
      </c>
    </row>
    <row r="101" spans="1:12">
      <c r="A101" t="s">
        <v>595</v>
      </c>
      <c r="B101" t="s">
        <v>596</v>
      </c>
      <c r="C101" t="s">
        <v>597</v>
      </c>
      <c r="D101" t="s">
        <v>598</v>
      </c>
      <c r="E101" t="s">
        <v>599</v>
      </c>
      <c r="F101" s="14">
        <v>0</v>
      </c>
      <c r="G101" s="14">
        <v>0</v>
      </c>
      <c r="H101" s="14">
        <v>0</v>
      </c>
      <c r="I101" t="s">
        <v>600</v>
      </c>
      <c r="J101" s="14">
        <v>10000</v>
      </c>
      <c r="K101" s="14">
        <v>11009.8</v>
      </c>
      <c r="L101" s="14">
        <v>0</v>
      </c>
    </row>
    <row r="102" spans="1:12">
      <c r="A102" t="s">
        <v>601</v>
      </c>
      <c r="B102" t="s">
        <v>602</v>
      </c>
      <c r="C102" t="s">
        <v>603</v>
      </c>
      <c r="D102" t="s">
        <v>604</v>
      </c>
      <c r="E102" t="s">
        <v>605</v>
      </c>
      <c r="F102" s="14">
        <v>18200</v>
      </c>
      <c r="G102" s="14">
        <v>11478.5</v>
      </c>
      <c r="H102" s="14">
        <v>0</v>
      </c>
      <c r="I102" t="s">
        <v>606</v>
      </c>
      <c r="J102" s="14">
        <v>15000</v>
      </c>
      <c r="K102" s="14">
        <v>11126</v>
      </c>
      <c r="L102" s="14">
        <v>0</v>
      </c>
    </row>
    <row r="103" spans="1:12">
      <c r="A103" t="s">
        <v>607</v>
      </c>
      <c r="B103" t="s">
        <v>608</v>
      </c>
      <c r="C103" t="s">
        <v>609</v>
      </c>
      <c r="D103" t="s">
        <v>610</v>
      </c>
      <c r="E103" t="s">
        <v>611</v>
      </c>
      <c r="F103" s="14">
        <v>0</v>
      </c>
      <c r="G103" s="14">
        <v>0</v>
      </c>
      <c r="H103" s="14">
        <v>0</v>
      </c>
      <c r="I103" t="s">
        <v>612</v>
      </c>
      <c r="J103" s="14">
        <v>3000</v>
      </c>
      <c r="K103" s="14">
        <v>0</v>
      </c>
      <c r="L103" s="14">
        <v>0</v>
      </c>
    </row>
    <row r="104" spans="1:12">
      <c r="A104" t="s">
        <v>613</v>
      </c>
      <c r="B104" t="s">
        <v>614</v>
      </c>
      <c r="C104" t="s">
        <v>615</v>
      </c>
      <c r="D104" t="s">
        <v>616</v>
      </c>
      <c r="E104" t="s">
        <v>617</v>
      </c>
      <c r="F104" s="14">
        <v>0</v>
      </c>
      <c r="G104" s="14">
        <v>0</v>
      </c>
      <c r="H104" s="14">
        <v>0</v>
      </c>
      <c r="I104" t="s">
        <v>618</v>
      </c>
      <c r="J104" s="14">
        <v>200</v>
      </c>
      <c r="K104" s="14">
        <v>352.5</v>
      </c>
      <c r="L104" s="14">
        <v>0</v>
      </c>
    </row>
    <row r="105" spans="1:12">
      <c r="A105" t="s">
        <v>619</v>
      </c>
      <c r="B105" t="s">
        <v>620</v>
      </c>
      <c r="C105" t="s">
        <v>621</v>
      </c>
      <c r="D105" t="s">
        <v>622</v>
      </c>
      <c r="E105" t="s">
        <v>623</v>
      </c>
      <c r="F105" s="14">
        <v>288000</v>
      </c>
      <c r="G105" s="14">
        <v>156373.43</v>
      </c>
      <c r="H105" s="14">
        <v>0</v>
      </c>
      <c r="I105" t="s">
        <v>624</v>
      </c>
      <c r="J105" s="14">
        <v>150000</v>
      </c>
      <c r="K105" s="14">
        <v>124751.23</v>
      </c>
      <c r="L105" s="14">
        <v>0</v>
      </c>
    </row>
    <row r="106" spans="1:12">
      <c r="A106" t="s">
        <v>625</v>
      </c>
      <c r="B106" t="s">
        <v>626</v>
      </c>
      <c r="C106" t="s">
        <v>627</v>
      </c>
      <c r="D106" t="s">
        <v>628</v>
      </c>
      <c r="E106" t="s">
        <v>629</v>
      </c>
      <c r="F106" s="14">
        <v>0</v>
      </c>
      <c r="G106" s="14">
        <v>0</v>
      </c>
      <c r="H106" s="14">
        <v>0</v>
      </c>
      <c r="I106" t="s">
        <v>630</v>
      </c>
      <c r="J106" s="14">
        <v>120000</v>
      </c>
      <c r="K106" s="14">
        <v>16296.74</v>
      </c>
      <c r="L106" s="14">
        <v>0</v>
      </c>
    </row>
    <row r="107" spans="1:12">
      <c r="A107" t="s">
        <v>631</v>
      </c>
      <c r="B107" t="s">
        <v>632</v>
      </c>
      <c r="C107" t="s">
        <v>633</v>
      </c>
      <c r="D107" t="s">
        <v>634</v>
      </c>
      <c r="E107" t="s">
        <v>635</v>
      </c>
      <c r="F107" s="14">
        <v>0</v>
      </c>
      <c r="G107" s="14">
        <v>0</v>
      </c>
      <c r="H107" s="14">
        <v>0</v>
      </c>
      <c r="I107" t="s">
        <v>636</v>
      </c>
      <c r="J107" s="14">
        <v>18000</v>
      </c>
      <c r="K107" s="14">
        <v>15325.46</v>
      </c>
      <c r="L107" s="14">
        <v>0</v>
      </c>
    </row>
    <row r="108" spans="1:12">
      <c r="A108" t="s">
        <v>637</v>
      </c>
      <c r="B108" t="s">
        <v>638</v>
      </c>
      <c r="C108" t="s">
        <v>639</v>
      </c>
      <c r="D108" t="s">
        <v>640</v>
      </c>
      <c r="E108" t="s">
        <v>641</v>
      </c>
      <c r="F108" s="14">
        <v>28550</v>
      </c>
      <c r="G108" s="14">
        <v>24130.33</v>
      </c>
      <c r="H108" s="14">
        <v>0</v>
      </c>
      <c r="I108" t="s">
        <v>642</v>
      </c>
      <c r="J108" s="14">
        <v>28000</v>
      </c>
      <c r="K108" s="14">
        <v>22034.57</v>
      </c>
      <c r="L108" s="14">
        <v>0</v>
      </c>
    </row>
    <row r="109" spans="1:12">
      <c r="A109" t="s">
        <v>643</v>
      </c>
      <c r="B109" t="s">
        <v>644</v>
      </c>
      <c r="C109" t="s">
        <v>645</v>
      </c>
      <c r="D109" t="s">
        <v>646</v>
      </c>
      <c r="E109" t="s">
        <v>647</v>
      </c>
      <c r="F109" s="14">
        <v>0</v>
      </c>
      <c r="G109" s="14">
        <v>0</v>
      </c>
      <c r="H109" s="14">
        <v>0</v>
      </c>
      <c r="I109" t="s">
        <v>648</v>
      </c>
      <c r="J109" s="14">
        <v>550</v>
      </c>
      <c r="K109" s="14">
        <v>2095.7600000000002</v>
      </c>
      <c r="L109" s="14">
        <v>0</v>
      </c>
    </row>
    <row r="110" spans="1:12">
      <c r="A110" t="s">
        <v>649</v>
      </c>
      <c r="B110" t="s">
        <v>650</v>
      </c>
      <c r="C110" t="s">
        <v>651</v>
      </c>
      <c r="D110" t="s">
        <v>652</v>
      </c>
      <c r="E110" t="s">
        <v>653</v>
      </c>
      <c r="F110" s="14">
        <v>12000</v>
      </c>
      <c r="G110" s="14">
        <v>16780.54</v>
      </c>
      <c r="H110" s="14">
        <v>0</v>
      </c>
      <c r="I110" t="s">
        <v>654</v>
      </c>
      <c r="J110" s="14">
        <v>12000</v>
      </c>
      <c r="K110" s="14">
        <v>14784.66</v>
      </c>
      <c r="L110" s="14">
        <v>0</v>
      </c>
    </row>
    <row r="111" spans="1:12">
      <c r="A111" t="s">
        <v>655</v>
      </c>
      <c r="B111" t="s">
        <v>656</v>
      </c>
      <c r="C111" t="s">
        <v>657</v>
      </c>
      <c r="D111" t="s">
        <v>658</v>
      </c>
      <c r="E111" t="s">
        <v>659</v>
      </c>
      <c r="F111" s="14">
        <v>0</v>
      </c>
      <c r="G111" s="14">
        <v>0</v>
      </c>
      <c r="H111" s="14">
        <v>0</v>
      </c>
      <c r="I111" t="s">
        <v>660</v>
      </c>
      <c r="J111" s="14">
        <v>0</v>
      </c>
      <c r="K111" s="14">
        <v>1812.54</v>
      </c>
      <c r="L111" s="14">
        <v>0</v>
      </c>
    </row>
    <row r="112" spans="1:12">
      <c r="A112" t="s">
        <v>661</v>
      </c>
      <c r="B112" t="s">
        <v>662</v>
      </c>
      <c r="C112" t="s">
        <v>663</v>
      </c>
      <c r="D112" t="s">
        <v>664</v>
      </c>
      <c r="E112" t="s">
        <v>665</v>
      </c>
      <c r="F112" s="14">
        <v>0</v>
      </c>
      <c r="G112" s="14">
        <v>0</v>
      </c>
      <c r="H112" s="14">
        <v>0</v>
      </c>
      <c r="I112" t="s">
        <v>666</v>
      </c>
      <c r="J112" s="14">
        <v>0</v>
      </c>
      <c r="K112" s="14">
        <v>183.34</v>
      </c>
      <c r="L112" s="14">
        <v>0</v>
      </c>
    </row>
    <row r="113" spans="1:12">
      <c r="A113" t="s">
        <v>667</v>
      </c>
      <c r="B113" t="s">
        <v>668</v>
      </c>
      <c r="C113" t="s">
        <v>669</v>
      </c>
      <c r="D113" t="s">
        <v>670</v>
      </c>
      <c r="E113" t="s">
        <v>671</v>
      </c>
      <c r="F113" s="14">
        <v>0</v>
      </c>
      <c r="G113" s="14">
        <v>111</v>
      </c>
      <c r="H113" s="14">
        <v>0</v>
      </c>
      <c r="I113" t="s">
        <v>672</v>
      </c>
      <c r="J113" s="14">
        <v>0</v>
      </c>
      <c r="K113" s="14">
        <v>111</v>
      </c>
      <c r="L113" s="14">
        <v>0</v>
      </c>
    </row>
    <row r="114" spans="1:12">
      <c r="A114" t="s">
        <v>673</v>
      </c>
      <c r="B114" t="s">
        <v>674</v>
      </c>
      <c r="C114" t="s">
        <v>675</v>
      </c>
      <c r="D114" t="s">
        <v>676</v>
      </c>
      <c r="E114" t="s">
        <v>677</v>
      </c>
      <c r="F114" s="14">
        <v>0</v>
      </c>
      <c r="G114" s="14">
        <v>299960</v>
      </c>
      <c r="H114" s="14">
        <v>0</v>
      </c>
      <c r="I114" t="s">
        <v>678</v>
      </c>
      <c r="J114" s="14">
        <v>0</v>
      </c>
      <c r="K114" s="14">
        <v>299960</v>
      </c>
      <c r="L114" s="14">
        <v>0</v>
      </c>
    </row>
    <row r="115" spans="1:12">
      <c r="A115" t="s">
        <v>679</v>
      </c>
      <c r="B115" t="s">
        <v>680</v>
      </c>
      <c r="C115" t="s">
        <v>681</v>
      </c>
      <c r="D115" t="s">
        <v>682</v>
      </c>
      <c r="E115" t="s">
        <v>683</v>
      </c>
      <c r="F115" s="14">
        <v>0</v>
      </c>
      <c r="G115" s="14">
        <v>11400</v>
      </c>
      <c r="H115" s="14">
        <v>0</v>
      </c>
      <c r="I115" t="s">
        <v>684</v>
      </c>
      <c r="J115" s="14">
        <v>0</v>
      </c>
      <c r="K115" s="14">
        <v>11400</v>
      </c>
      <c r="L115" s="14">
        <v>0</v>
      </c>
    </row>
    <row r="116" spans="1:12">
      <c r="A116" t="s">
        <v>685</v>
      </c>
      <c r="B116" t="s">
        <v>686</v>
      </c>
      <c r="C116" t="s">
        <v>687</v>
      </c>
      <c r="D116" t="s">
        <v>688</v>
      </c>
      <c r="E116" t="s">
        <v>689</v>
      </c>
      <c r="F116" s="14">
        <v>30000</v>
      </c>
      <c r="G116" s="14">
        <v>35661.25</v>
      </c>
      <c r="H116" s="14">
        <v>0</v>
      </c>
      <c r="I116" t="s">
        <v>690</v>
      </c>
      <c r="J116" s="14">
        <v>30000</v>
      </c>
      <c r="K116" s="14">
        <v>35661.25</v>
      </c>
      <c r="L116" s="14">
        <v>0</v>
      </c>
    </row>
    <row r="117" spans="1:12">
      <c r="A117" t="s">
        <v>691</v>
      </c>
      <c r="B117" t="s">
        <v>692</v>
      </c>
      <c r="C117" t="s">
        <v>693</v>
      </c>
      <c r="D117" t="s">
        <v>694</v>
      </c>
      <c r="E117" t="s">
        <v>695</v>
      </c>
      <c r="F117" s="14">
        <v>53000</v>
      </c>
      <c r="G117" s="14">
        <v>55300</v>
      </c>
      <c r="H117" s="14">
        <v>0</v>
      </c>
      <c r="I117" t="s">
        <v>696</v>
      </c>
      <c r="J117" s="14">
        <v>0</v>
      </c>
      <c r="K117" s="14">
        <v>1000</v>
      </c>
      <c r="L117" s="14">
        <v>0</v>
      </c>
    </row>
    <row r="118" spans="1:12">
      <c r="A118" t="s">
        <v>697</v>
      </c>
      <c r="B118" t="s">
        <v>698</v>
      </c>
      <c r="C118" t="s">
        <v>699</v>
      </c>
      <c r="D118" t="s">
        <v>700</v>
      </c>
      <c r="E118" t="s">
        <v>701</v>
      </c>
      <c r="F118" s="14">
        <v>0</v>
      </c>
      <c r="G118" s="14">
        <v>0</v>
      </c>
      <c r="H118" s="14">
        <v>0</v>
      </c>
      <c r="I118" t="s">
        <v>702</v>
      </c>
      <c r="J118" s="14">
        <v>27000</v>
      </c>
      <c r="K118" s="14">
        <v>42000</v>
      </c>
      <c r="L118" s="14">
        <v>0</v>
      </c>
    </row>
    <row r="119" spans="1:12">
      <c r="A119" t="s">
        <v>703</v>
      </c>
      <c r="B119" t="s">
        <v>704</v>
      </c>
      <c r="C119" t="s">
        <v>705</v>
      </c>
      <c r="D119" t="s">
        <v>706</v>
      </c>
      <c r="E119" t="s">
        <v>707</v>
      </c>
      <c r="F119" s="14">
        <v>0</v>
      </c>
      <c r="G119" s="14">
        <v>0</v>
      </c>
      <c r="H119" s="14">
        <v>0</v>
      </c>
      <c r="I119" t="s">
        <v>708</v>
      </c>
      <c r="J119" s="14">
        <v>25000</v>
      </c>
      <c r="K119" s="14">
        <v>12300</v>
      </c>
      <c r="L119" s="14">
        <v>0</v>
      </c>
    </row>
    <row r="120" spans="1:12">
      <c r="A120" t="s">
        <v>709</v>
      </c>
      <c r="B120" t="s">
        <v>710</v>
      </c>
      <c r="C120" t="s">
        <v>711</v>
      </c>
      <c r="D120" t="s">
        <v>712</v>
      </c>
      <c r="E120" t="s">
        <v>713</v>
      </c>
      <c r="F120" s="14">
        <v>0</v>
      </c>
      <c r="G120" s="14">
        <v>0</v>
      </c>
      <c r="H120" s="14">
        <v>0</v>
      </c>
      <c r="I120" t="s">
        <v>714</v>
      </c>
      <c r="J120" s="14">
        <v>1000</v>
      </c>
      <c r="K120" s="14">
        <v>0</v>
      </c>
      <c r="L120" s="14">
        <v>0</v>
      </c>
    </row>
    <row r="121" spans="1:12">
      <c r="A121" t="s">
        <v>715</v>
      </c>
      <c r="B121" t="s">
        <v>716</v>
      </c>
      <c r="C121" t="s">
        <v>717</v>
      </c>
      <c r="D121" t="s">
        <v>718</v>
      </c>
      <c r="E121" t="s">
        <v>719</v>
      </c>
      <c r="F121" s="14">
        <v>0</v>
      </c>
      <c r="G121" s="14">
        <v>125.66</v>
      </c>
      <c r="H121" s="14">
        <v>0</v>
      </c>
      <c r="I121" t="s">
        <v>720</v>
      </c>
      <c r="J121" s="14">
        <v>0</v>
      </c>
      <c r="K121" s="14">
        <v>125.66</v>
      </c>
      <c r="L121" s="14">
        <v>0</v>
      </c>
    </row>
    <row r="122" spans="1:12">
      <c r="A122" t="s">
        <v>721</v>
      </c>
      <c r="B122" t="s">
        <v>722</v>
      </c>
      <c r="C122" t="s">
        <v>723</v>
      </c>
      <c r="D122" t="s">
        <v>724</v>
      </c>
      <c r="E122" t="s">
        <v>725</v>
      </c>
      <c r="F122" s="14">
        <v>235000</v>
      </c>
      <c r="G122" s="14">
        <v>225911.86</v>
      </c>
      <c r="H122" s="14">
        <v>0</v>
      </c>
      <c r="I122" t="s">
        <v>726</v>
      </c>
      <c r="J122" s="14">
        <v>150000</v>
      </c>
      <c r="K122" s="14">
        <v>143568.75</v>
      </c>
      <c r="L122" s="14">
        <v>0</v>
      </c>
    </row>
    <row r="123" spans="1:12">
      <c r="A123" t="s">
        <v>727</v>
      </c>
      <c r="B123" t="s">
        <v>728</v>
      </c>
      <c r="C123" t="s">
        <v>729</v>
      </c>
      <c r="D123" t="s">
        <v>730</v>
      </c>
      <c r="E123" t="s">
        <v>731</v>
      </c>
      <c r="F123" s="14">
        <v>0</v>
      </c>
      <c r="G123" s="14">
        <v>0</v>
      </c>
      <c r="H123" s="14">
        <v>0</v>
      </c>
      <c r="I123" t="s">
        <v>732</v>
      </c>
      <c r="J123" s="14">
        <v>85000</v>
      </c>
      <c r="K123" s="14">
        <v>82343.11</v>
      </c>
      <c r="L123" s="14">
        <v>0</v>
      </c>
    </row>
    <row r="124" spans="1:12">
      <c r="A124" t="s">
        <v>733</v>
      </c>
      <c r="B124" t="s">
        <v>734</v>
      </c>
      <c r="C124" t="s">
        <v>735</v>
      </c>
      <c r="D124" t="s">
        <v>736</v>
      </c>
      <c r="E124" t="s">
        <v>737</v>
      </c>
      <c r="F124" s="14">
        <v>620000</v>
      </c>
      <c r="G124" s="14">
        <v>612266.86</v>
      </c>
      <c r="H124" s="14">
        <v>0</v>
      </c>
      <c r="I124" t="s">
        <v>738</v>
      </c>
      <c r="J124" s="14">
        <v>0</v>
      </c>
      <c r="K124" s="14">
        <v>5954.65</v>
      </c>
      <c r="L124" s="14">
        <v>0</v>
      </c>
    </row>
    <row r="125" spans="1:12">
      <c r="A125" t="s">
        <v>739</v>
      </c>
      <c r="B125" t="s">
        <v>740</v>
      </c>
      <c r="C125" t="s">
        <v>741</v>
      </c>
      <c r="D125" t="s">
        <v>742</v>
      </c>
      <c r="E125" t="s">
        <v>743</v>
      </c>
      <c r="F125" s="14">
        <v>0</v>
      </c>
      <c r="G125" s="14">
        <v>0</v>
      </c>
      <c r="H125" s="14">
        <v>0</v>
      </c>
      <c r="I125" t="s">
        <v>744</v>
      </c>
      <c r="J125" s="14">
        <v>520000</v>
      </c>
      <c r="K125" s="14">
        <v>557022.62</v>
      </c>
      <c r="L125" s="14">
        <v>0</v>
      </c>
    </row>
    <row r="126" spans="1:12">
      <c r="A126" t="s">
        <v>745</v>
      </c>
      <c r="B126" t="s">
        <v>746</v>
      </c>
      <c r="C126" t="s">
        <v>747</v>
      </c>
      <c r="D126" t="s">
        <v>748</v>
      </c>
      <c r="E126" t="s">
        <v>749</v>
      </c>
      <c r="F126" s="14">
        <v>0</v>
      </c>
      <c r="G126" s="14">
        <v>0</v>
      </c>
      <c r="H126" s="14">
        <v>0</v>
      </c>
      <c r="I126" t="s">
        <v>750</v>
      </c>
      <c r="J126" s="14">
        <v>15000</v>
      </c>
      <c r="K126" s="14">
        <v>14812.5</v>
      </c>
      <c r="L126" s="14">
        <v>0</v>
      </c>
    </row>
    <row r="127" spans="1:12">
      <c r="A127" t="s">
        <v>751</v>
      </c>
      <c r="B127" t="s">
        <v>752</v>
      </c>
      <c r="C127" t="s">
        <v>753</v>
      </c>
      <c r="D127" t="s">
        <v>754</v>
      </c>
      <c r="E127" t="s">
        <v>755</v>
      </c>
      <c r="F127" s="14">
        <v>0</v>
      </c>
      <c r="G127" s="14">
        <v>0</v>
      </c>
      <c r="H127" s="14">
        <v>0</v>
      </c>
      <c r="I127" t="s">
        <v>756</v>
      </c>
      <c r="J127" s="14">
        <v>45000</v>
      </c>
      <c r="K127" s="14">
        <v>0</v>
      </c>
      <c r="L127" s="14">
        <v>0</v>
      </c>
    </row>
    <row r="128" spans="1:12">
      <c r="A128" t="s">
        <v>757</v>
      </c>
      <c r="B128" t="s">
        <v>758</v>
      </c>
      <c r="C128" t="s">
        <v>759</v>
      </c>
      <c r="D128" t="s">
        <v>760</v>
      </c>
      <c r="E128" t="s">
        <v>761</v>
      </c>
      <c r="F128" s="14">
        <v>0</v>
      </c>
      <c r="G128" s="14">
        <v>0</v>
      </c>
      <c r="H128" s="14">
        <v>0</v>
      </c>
      <c r="I128" t="s">
        <v>762</v>
      </c>
      <c r="J128" s="14">
        <v>40000</v>
      </c>
      <c r="K128" s="14">
        <v>34477.089999999997</v>
      </c>
      <c r="L128" s="14">
        <v>0</v>
      </c>
    </row>
    <row r="129" spans="1:12">
      <c r="A129" t="s">
        <v>763</v>
      </c>
      <c r="B129" t="s">
        <v>764</v>
      </c>
      <c r="C129" t="s">
        <v>765</v>
      </c>
      <c r="D129" t="s">
        <v>766</v>
      </c>
      <c r="E129" t="s">
        <v>767</v>
      </c>
      <c r="F129" s="14">
        <v>25000</v>
      </c>
      <c r="G129" s="14">
        <v>21295.89</v>
      </c>
      <c r="H129" s="14">
        <v>0</v>
      </c>
      <c r="I129" t="s">
        <v>768</v>
      </c>
      <c r="J129" s="14">
        <v>15000</v>
      </c>
      <c r="K129" s="14">
        <v>12154.63</v>
      </c>
      <c r="L129" s="14">
        <v>0</v>
      </c>
    </row>
    <row r="130" spans="1:12">
      <c r="A130" t="s">
        <v>769</v>
      </c>
      <c r="B130" t="s">
        <v>770</v>
      </c>
      <c r="C130" t="s">
        <v>771</v>
      </c>
      <c r="D130" t="s">
        <v>772</v>
      </c>
      <c r="E130" t="s">
        <v>773</v>
      </c>
      <c r="F130" s="14">
        <v>0</v>
      </c>
      <c r="G130" s="14">
        <v>0</v>
      </c>
      <c r="H130" s="14">
        <v>0</v>
      </c>
      <c r="I130" t="s">
        <v>774</v>
      </c>
      <c r="J130" s="14">
        <v>10000</v>
      </c>
      <c r="K130" s="14">
        <v>9141.26</v>
      </c>
      <c r="L130" s="14">
        <v>0</v>
      </c>
    </row>
    <row r="131" spans="1:12">
      <c r="A131" t="s">
        <v>775</v>
      </c>
      <c r="B131" t="s">
        <v>776</v>
      </c>
      <c r="C131" t="s">
        <v>777</v>
      </c>
      <c r="D131" t="s">
        <v>778</v>
      </c>
      <c r="E131" t="s">
        <v>779</v>
      </c>
      <c r="F131" s="14">
        <v>38000</v>
      </c>
      <c r="G131" s="14">
        <v>30927.32</v>
      </c>
      <c r="H131" s="14">
        <v>0</v>
      </c>
      <c r="I131" t="s">
        <v>780</v>
      </c>
      <c r="J131" s="14">
        <v>30000</v>
      </c>
      <c r="K131" s="14">
        <v>29466.880000000001</v>
      </c>
      <c r="L131" s="14">
        <v>0</v>
      </c>
    </row>
    <row r="132" spans="1:12">
      <c r="A132" t="s">
        <v>781</v>
      </c>
      <c r="B132" t="s">
        <v>782</v>
      </c>
      <c r="C132" t="s">
        <v>783</v>
      </c>
      <c r="D132" t="s">
        <v>784</v>
      </c>
      <c r="E132" t="s">
        <v>785</v>
      </c>
      <c r="F132" s="14">
        <v>0</v>
      </c>
      <c r="G132" s="14">
        <v>0</v>
      </c>
      <c r="H132" s="14">
        <v>0</v>
      </c>
      <c r="I132" t="s">
        <v>786</v>
      </c>
      <c r="J132" s="14">
        <v>8000</v>
      </c>
      <c r="K132" s="14">
        <v>1460.44</v>
      </c>
      <c r="L132" s="14">
        <v>0</v>
      </c>
    </row>
    <row r="133" spans="1:12">
      <c r="A133" t="s">
        <v>787</v>
      </c>
      <c r="B133" t="s">
        <v>788</v>
      </c>
      <c r="C133" t="s">
        <v>789</v>
      </c>
      <c r="D133" t="s">
        <v>790</v>
      </c>
      <c r="E133" t="s">
        <v>791</v>
      </c>
      <c r="F133" s="14">
        <v>300000</v>
      </c>
      <c r="G133" s="14">
        <v>379950.03</v>
      </c>
      <c r="H133" s="14">
        <v>0</v>
      </c>
      <c r="I133" t="s">
        <v>792</v>
      </c>
      <c r="J133" s="14">
        <v>300000</v>
      </c>
      <c r="K133" s="14">
        <v>253844.97</v>
      </c>
      <c r="L133" s="14">
        <v>0</v>
      </c>
    </row>
    <row r="134" spans="1:12">
      <c r="A134" t="s">
        <v>793</v>
      </c>
      <c r="B134" t="s">
        <v>794</v>
      </c>
      <c r="C134" t="s">
        <v>795</v>
      </c>
      <c r="D134" t="s">
        <v>796</v>
      </c>
      <c r="E134" t="s">
        <v>797</v>
      </c>
      <c r="F134" s="14">
        <v>0</v>
      </c>
      <c r="G134" s="14">
        <v>0</v>
      </c>
      <c r="H134" s="14">
        <v>0</v>
      </c>
      <c r="I134" t="s">
        <v>798</v>
      </c>
      <c r="J134" s="14">
        <v>0</v>
      </c>
      <c r="K134" s="14">
        <v>126105.06</v>
      </c>
      <c r="L134" s="14">
        <v>0</v>
      </c>
    </row>
    <row r="135" spans="1:12">
      <c r="A135" t="s">
        <v>799</v>
      </c>
      <c r="B135" t="s">
        <v>800</v>
      </c>
      <c r="C135" t="s">
        <v>801</v>
      </c>
      <c r="D135" t="s">
        <v>802</v>
      </c>
      <c r="E135" t="s">
        <v>803</v>
      </c>
      <c r="F135" s="14">
        <v>60000</v>
      </c>
      <c r="G135" s="14">
        <v>53413.38</v>
      </c>
      <c r="H135" s="14">
        <v>0</v>
      </c>
      <c r="I135" t="s">
        <v>804</v>
      </c>
      <c r="J135" s="14">
        <v>60000</v>
      </c>
      <c r="K135" s="14">
        <v>53413.38</v>
      </c>
      <c r="L135" s="14">
        <v>0</v>
      </c>
    </row>
    <row r="136" spans="1:12">
      <c r="A136" t="s">
        <v>805</v>
      </c>
      <c r="B136" t="s">
        <v>806</v>
      </c>
      <c r="C136" t="s">
        <v>807</v>
      </c>
      <c r="D136" t="s">
        <v>808</v>
      </c>
      <c r="E136" t="s">
        <v>809</v>
      </c>
      <c r="F136" s="14">
        <v>133000</v>
      </c>
      <c r="G136" s="14">
        <v>0</v>
      </c>
      <c r="H136" s="14">
        <v>0</v>
      </c>
      <c r="I136" t="s">
        <v>810</v>
      </c>
      <c r="J136" s="14">
        <v>125000</v>
      </c>
      <c r="K136" s="14">
        <v>0</v>
      </c>
      <c r="L136" s="14">
        <v>0</v>
      </c>
    </row>
    <row r="137" spans="1:12">
      <c r="A137" t="s">
        <v>811</v>
      </c>
      <c r="B137" t="s">
        <v>812</v>
      </c>
      <c r="C137" t="s">
        <v>813</v>
      </c>
      <c r="D137" t="s">
        <v>814</v>
      </c>
      <c r="E137" t="s">
        <v>815</v>
      </c>
      <c r="F137" s="14">
        <v>0</v>
      </c>
      <c r="G137" s="14">
        <v>0</v>
      </c>
      <c r="H137" s="14">
        <v>0</v>
      </c>
      <c r="I137" t="s">
        <v>816</v>
      </c>
      <c r="J137" s="14">
        <v>8000</v>
      </c>
      <c r="K137" s="14">
        <v>0</v>
      </c>
      <c r="L137" s="14">
        <v>0</v>
      </c>
    </row>
    <row r="138" spans="1:12">
      <c r="A138" t="s">
        <v>817</v>
      </c>
      <c r="B138" t="s">
        <v>818</v>
      </c>
      <c r="C138" t="s">
        <v>819</v>
      </c>
      <c r="D138" t="s">
        <v>820</v>
      </c>
      <c r="E138" t="s">
        <v>821</v>
      </c>
      <c r="F138" s="14">
        <v>18000</v>
      </c>
      <c r="G138" s="14">
        <v>17525</v>
      </c>
      <c r="H138" s="14">
        <v>0</v>
      </c>
      <c r="I138" t="s">
        <v>822</v>
      </c>
      <c r="J138" s="14">
        <v>18000</v>
      </c>
      <c r="K138" s="14">
        <v>17525</v>
      </c>
      <c r="L138" s="14">
        <v>0</v>
      </c>
    </row>
    <row r="139" spans="1:12">
      <c r="A139" t="s">
        <v>823</v>
      </c>
      <c r="B139" t="s">
        <v>824</v>
      </c>
      <c r="C139" t="s">
        <v>825</v>
      </c>
      <c r="D139" t="s">
        <v>826</v>
      </c>
      <c r="E139" t="s">
        <v>827</v>
      </c>
      <c r="F139" s="14">
        <v>48900</v>
      </c>
      <c r="G139" s="14">
        <v>56426.73</v>
      </c>
      <c r="H139" s="14">
        <v>0</v>
      </c>
      <c r="I139" t="s">
        <v>828</v>
      </c>
      <c r="J139" s="14">
        <v>0</v>
      </c>
      <c r="K139" s="14">
        <v>9168.2000000000007</v>
      </c>
      <c r="L139" s="14">
        <v>0</v>
      </c>
    </row>
    <row r="140" spans="1:12">
      <c r="A140" t="s">
        <v>829</v>
      </c>
      <c r="B140" t="s">
        <v>830</v>
      </c>
      <c r="C140" t="s">
        <v>831</v>
      </c>
      <c r="D140" t="s">
        <v>832</v>
      </c>
      <c r="E140" t="s">
        <v>833</v>
      </c>
      <c r="F140" s="14">
        <v>0</v>
      </c>
      <c r="G140" s="14">
        <v>0</v>
      </c>
      <c r="H140" s="14">
        <v>0</v>
      </c>
      <c r="I140" t="s">
        <v>834</v>
      </c>
      <c r="J140" s="14">
        <v>40000</v>
      </c>
      <c r="K140" s="14">
        <v>46838.53</v>
      </c>
      <c r="L140" s="14">
        <v>0</v>
      </c>
    </row>
    <row r="141" spans="1:12">
      <c r="A141" t="s">
        <v>835</v>
      </c>
      <c r="B141" t="s">
        <v>836</v>
      </c>
      <c r="C141" t="s">
        <v>837</v>
      </c>
      <c r="D141" t="s">
        <v>838</v>
      </c>
      <c r="E141" t="s">
        <v>839</v>
      </c>
      <c r="F141" s="14">
        <v>0</v>
      </c>
      <c r="G141" s="14">
        <v>0</v>
      </c>
      <c r="H141" s="14">
        <v>0</v>
      </c>
      <c r="I141" t="s">
        <v>840</v>
      </c>
      <c r="J141" s="14">
        <v>4000</v>
      </c>
      <c r="K141" s="14">
        <v>0</v>
      </c>
      <c r="L141" s="14">
        <v>0</v>
      </c>
    </row>
    <row r="142" spans="1:12">
      <c r="A142" t="s">
        <v>841</v>
      </c>
      <c r="B142" t="s">
        <v>842</v>
      </c>
      <c r="C142" t="s">
        <v>843</v>
      </c>
      <c r="D142" t="s">
        <v>844</v>
      </c>
      <c r="E142" t="s">
        <v>845</v>
      </c>
      <c r="F142" s="14">
        <v>0</v>
      </c>
      <c r="G142" s="14">
        <v>0</v>
      </c>
      <c r="H142" s="14">
        <v>0</v>
      </c>
      <c r="I142" t="s">
        <v>846</v>
      </c>
      <c r="J142" s="14">
        <v>4900</v>
      </c>
      <c r="K142" s="14">
        <v>420</v>
      </c>
      <c r="L142" s="14">
        <v>0</v>
      </c>
    </row>
    <row r="143" spans="1:12">
      <c r="A143" t="s">
        <v>847</v>
      </c>
      <c r="B143" t="s">
        <v>848</v>
      </c>
      <c r="C143" t="s">
        <v>849</v>
      </c>
      <c r="D143" t="s">
        <v>850</v>
      </c>
      <c r="E143" t="s">
        <v>851</v>
      </c>
      <c r="F143" s="14">
        <v>0</v>
      </c>
      <c r="G143" s="14">
        <v>15000</v>
      </c>
      <c r="H143" s="14">
        <v>0</v>
      </c>
      <c r="I143" t="s">
        <v>852</v>
      </c>
      <c r="J143" s="14">
        <v>0</v>
      </c>
      <c r="K143" s="14">
        <v>2750</v>
      </c>
      <c r="L143" s="14">
        <v>0</v>
      </c>
    </row>
    <row r="144" spans="1:12">
      <c r="A144" t="s">
        <v>853</v>
      </c>
      <c r="B144" t="s">
        <v>854</v>
      </c>
      <c r="C144" t="s">
        <v>855</v>
      </c>
      <c r="D144" t="s">
        <v>856</v>
      </c>
      <c r="E144" t="s">
        <v>857</v>
      </c>
      <c r="F144" s="14">
        <v>0</v>
      </c>
      <c r="G144" s="14">
        <v>0</v>
      </c>
      <c r="H144" s="14">
        <v>0</v>
      </c>
      <c r="I144" t="s">
        <v>858</v>
      </c>
      <c r="J144" s="14">
        <v>0</v>
      </c>
      <c r="K144" s="14">
        <v>12250</v>
      </c>
      <c r="L144" s="14">
        <v>0</v>
      </c>
    </row>
    <row r="145" spans="1:12">
      <c r="A145" t="s">
        <v>859</v>
      </c>
      <c r="B145" t="s">
        <v>860</v>
      </c>
      <c r="C145" t="s">
        <v>861</v>
      </c>
      <c r="D145" t="s">
        <v>862</v>
      </c>
      <c r="E145" t="s">
        <v>863</v>
      </c>
      <c r="F145" s="14">
        <v>1435000</v>
      </c>
      <c r="G145" s="14">
        <v>1434365.27</v>
      </c>
      <c r="H145" s="14">
        <v>0</v>
      </c>
      <c r="I145" t="s">
        <v>864</v>
      </c>
      <c r="J145" s="14">
        <v>1435000</v>
      </c>
      <c r="K145" s="14">
        <v>1434365.27</v>
      </c>
      <c r="L145" s="14">
        <v>0</v>
      </c>
    </row>
    <row r="146" spans="1:12">
      <c r="A146" t="s">
        <v>865</v>
      </c>
      <c r="B146" t="s">
        <v>866</v>
      </c>
      <c r="C146" t="s">
        <v>867</v>
      </c>
      <c r="D146" t="s">
        <v>868</v>
      </c>
      <c r="E146" t="s">
        <v>869</v>
      </c>
      <c r="F146" s="14">
        <v>223000</v>
      </c>
      <c r="G146" s="14">
        <v>222326.61</v>
      </c>
      <c r="H146" s="14">
        <v>0</v>
      </c>
      <c r="I146" t="s">
        <v>870</v>
      </c>
      <c r="J146" s="14">
        <v>223000</v>
      </c>
      <c r="K146" s="14">
        <v>222326.61</v>
      </c>
      <c r="L146" s="14">
        <v>0</v>
      </c>
    </row>
    <row r="147" spans="1:12">
      <c r="A147" t="s">
        <v>871</v>
      </c>
      <c r="B147" t="s">
        <v>872</v>
      </c>
      <c r="C147" t="s">
        <v>873</v>
      </c>
      <c r="D147" t="s">
        <v>874</v>
      </c>
      <c r="E147" t="s">
        <v>875</v>
      </c>
      <c r="F147" s="14">
        <v>24000</v>
      </c>
      <c r="G147" s="14">
        <v>24384.16</v>
      </c>
      <c r="H147" s="14">
        <v>0</v>
      </c>
      <c r="I147" t="s">
        <v>876</v>
      </c>
      <c r="J147" s="14">
        <v>24000</v>
      </c>
      <c r="K147" s="14">
        <v>24384.16</v>
      </c>
      <c r="L147" s="14">
        <v>0</v>
      </c>
    </row>
    <row r="148" spans="1:12">
      <c r="A148" t="s">
        <v>877</v>
      </c>
      <c r="B148" t="s">
        <v>878</v>
      </c>
      <c r="C148" t="s">
        <v>879</v>
      </c>
      <c r="D148" t="s">
        <v>880</v>
      </c>
      <c r="E148" t="s">
        <v>881</v>
      </c>
      <c r="F148" s="14">
        <v>26000</v>
      </c>
      <c r="G148" s="14">
        <v>32659.91</v>
      </c>
      <c r="H148" s="14">
        <v>0</v>
      </c>
      <c r="I148" t="s">
        <v>882</v>
      </c>
      <c r="J148" s="14">
        <v>26000</v>
      </c>
      <c r="K148" s="14">
        <v>32659.91</v>
      </c>
      <c r="L148" s="14">
        <v>0</v>
      </c>
    </row>
    <row r="149" spans="1:12">
      <c r="A149" t="s">
        <v>883</v>
      </c>
      <c r="B149" t="s">
        <v>884</v>
      </c>
      <c r="C149" t="s">
        <v>885</v>
      </c>
      <c r="D149" t="s">
        <v>886</v>
      </c>
      <c r="E149" t="s">
        <v>887</v>
      </c>
      <c r="F149" s="14">
        <v>35000</v>
      </c>
      <c r="G149" s="14">
        <v>46247.5</v>
      </c>
      <c r="H149" s="14">
        <v>0</v>
      </c>
      <c r="I149" t="s">
        <v>888</v>
      </c>
      <c r="J149" s="14">
        <v>35000</v>
      </c>
      <c r="K149" s="14">
        <v>46247.5</v>
      </c>
      <c r="L149" s="14">
        <v>0</v>
      </c>
    </row>
    <row r="150" spans="1:12">
      <c r="A150" t="s">
        <v>889</v>
      </c>
      <c r="B150" t="s">
        <v>890</v>
      </c>
      <c r="C150" t="s">
        <v>891</v>
      </c>
      <c r="D150" t="s">
        <v>892</v>
      </c>
      <c r="E150" t="s">
        <v>893</v>
      </c>
      <c r="F150" s="14">
        <v>82000</v>
      </c>
      <c r="G150" s="14">
        <v>82935.649999999994</v>
      </c>
      <c r="H150" s="14">
        <v>0</v>
      </c>
      <c r="I150" t="s">
        <v>894</v>
      </c>
      <c r="J150" s="14">
        <v>82000</v>
      </c>
      <c r="K150" s="14">
        <v>82935.649999999994</v>
      </c>
      <c r="L150" s="14">
        <v>0</v>
      </c>
    </row>
    <row r="151" spans="1:12">
      <c r="A151" t="s">
        <v>895</v>
      </c>
      <c r="B151" t="s">
        <v>896</v>
      </c>
      <c r="C151" t="s">
        <v>897</v>
      </c>
      <c r="D151" t="s">
        <v>898</v>
      </c>
      <c r="E151" t="s">
        <v>899</v>
      </c>
      <c r="F151" s="14">
        <v>0</v>
      </c>
      <c r="G151" s="14">
        <v>642.83000000000004</v>
      </c>
      <c r="H151" s="14">
        <v>0</v>
      </c>
      <c r="I151" t="s">
        <v>900</v>
      </c>
      <c r="J151" s="14">
        <v>0</v>
      </c>
      <c r="K151" s="14">
        <v>642.83000000000004</v>
      </c>
      <c r="L151" s="14">
        <v>0</v>
      </c>
    </row>
    <row r="152" spans="1:12">
      <c r="A152" t="s">
        <v>901</v>
      </c>
      <c r="B152" t="s">
        <v>902</v>
      </c>
      <c r="C152" t="s">
        <v>903</v>
      </c>
      <c r="D152" t="s">
        <v>904</v>
      </c>
      <c r="E152" t="s">
        <v>905</v>
      </c>
      <c r="F152" s="14">
        <v>354209</v>
      </c>
      <c r="G152" s="14">
        <v>397719.01</v>
      </c>
      <c r="H152" s="14">
        <v>0</v>
      </c>
      <c r="I152" t="s">
        <v>906</v>
      </c>
      <c r="J152" s="14">
        <v>354209</v>
      </c>
      <c r="K152" s="14">
        <v>397719.01</v>
      </c>
      <c r="L152" s="14">
        <v>0</v>
      </c>
    </row>
    <row r="153" spans="1:12">
      <c r="A153" t="s">
        <v>907</v>
      </c>
      <c r="B153" t="s">
        <v>908</v>
      </c>
      <c r="C153" t="s">
        <v>909</v>
      </c>
      <c r="D153" t="s">
        <v>910</v>
      </c>
      <c r="E153" t="s">
        <v>911</v>
      </c>
      <c r="F153" s="14">
        <v>10000</v>
      </c>
      <c r="G153" s="14">
        <v>7325.63</v>
      </c>
      <c r="H153" s="14">
        <v>0</v>
      </c>
      <c r="I153" t="s">
        <v>912</v>
      </c>
      <c r="J153" s="14">
        <v>10000</v>
      </c>
      <c r="K153" s="14">
        <v>7325.63</v>
      </c>
      <c r="L153" s="14">
        <v>0</v>
      </c>
    </row>
    <row r="154" spans="1:12">
      <c r="A154" t="s">
        <v>913</v>
      </c>
      <c r="B154" t="s">
        <v>914</v>
      </c>
      <c r="C154" t="s">
        <v>915</v>
      </c>
      <c r="D154" t="s">
        <v>916</v>
      </c>
      <c r="E154" t="s">
        <v>917</v>
      </c>
      <c r="F154" s="14">
        <v>6000</v>
      </c>
      <c r="G154" s="14">
        <v>4407.88</v>
      </c>
      <c r="H154" s="14">
        <v>0</v>
      </c>
      <c r="I154" t="s">
        <v>918</v>
      </c>
      <c r="J154" s="14">
        <v>6000</v>
      </c>
      <c r="K154" s="14">
        <v>4407.88</v>
      </c>
      <c r="L154" s="14">
        <v>0</v>
      </c>
    </row>
    <row r="155" spans="1:12">
      <c r="A155" t="s">
        <v>919</v>
      </c>
      <c r="B155" t="s">
        <v>920</v>
      </c>
      <c r="C155" t="s">
        <v>921</v>
      </c>
      <c r="D155" t="s">
        <v>922</v>
      </c>
      <c r="E155" t="s">
        <v>923</v>
      </c>
      <c r="F155" s="14">
        <v>35000</v>
      </c>
      <c r="G155" s="14">
        <v>35198.480000000003</v>
      </c>
      <c r="H155" s="14">
        <v>0</v>
      </c>
      <c r="I155" t="s">
        <v>924</v>
      </c>
      <c r="J155" s="14">
        <v>35000</v>
      </c>
      <c r="K155" s="14">
        <v>35198.480000000003</v>
      </c>
      <c r="L155" s="14">
        <v>0</v>
      </c>
    </row>
    <row r="156" spans="1:12">
      <c r="A156" t="s">
        <v>925</v>
      </c>
      <c r="B156" t="s">
        <v>926</v>
      </c>
      <c r="C156" t="s">
        <v>927</v>
      </c>
      <c r="D156" t="s">
        <v>928</v>
      </c>
      <c r="E156" t="s">
        <v>929</v>
      </c>
      <c r="F156" s="14">
        <v>75000</v>
      </c>
      <c r="G156" s="14">
        <v>18755.009999999998</v>
      </c>
      <c r="H156" s="14">
        <v>0</v>
      </c>
      <c r="I156" t="s">
        <v>930</v>
      </c>
      <c r="J156" s="14">
        <v>75000</v>
      </c>
      <c r="K156" s="14">
        <v>18755.009999999998</v>
      </c>
      <c r="L156" s="14">
        <v>0</v>
      </c>
    </row>
    <row r="157" spans="1:12">
      <c r="A157" t="s">
        <v>931</v>
      </c>
      <c r="B157" t="s">
        <v>932</v>
      </c>
      <c r="C157" t="s">
        <v>933</v>
      </c>
      <c r="D157" t="s">
        <v>934</v>
      </c>
      <c r="E157" t="s">
        <v>935</v>
      </c>
      <c r="F157" s="14">
        <v>60000</v>
      </c>
      <c r="G157" s="14">
        <v>75251.87</v>
      </c>
      <c r="H157" s="14">
        <v>0</v>
      </c>
      <c r="I157" t="s">
        <v>936</v>
      </c>
      <c r="J157" s="14">
        <v>60000</v>
      </c>
      <c r="K157" s="14">
        <v>75251.87</v>
      </c>
      <c r="L157" s="14">
        <v>0</v>
      </c>
    </row>
    <row r="158" spans="1:12">
      <c r="A158" t="s">
        <v>937</v>
      </c>
      <c r="B158" t="s">
        <v>938</v>
      </c>
      <c r="C158" t="s">
        <v>939</v>
      </c>
      <c r="D158" t="s">
        <v>940</v>
      </c>
      <c r="E158" t="s">
        <v>941</v>
      </c>
      <c r="F158" s="14">
        <v>119791</v>
      </c>
      <c r="G158" s="14">
        <v>183354.2</v>
      </c>
      <c r="H158" s="14">
        <v>0</v>
      </c>
      <c r="I158" t="s">
        <v>942</v>
      </c>
      <c r="J158" s="14">
        <v>119791</v>
      </c>
      <c r="K158" s="14">
        <v>183354.2</v>
      </c>
      <c r="L158" s="14">
        <v>0</v>
      </c>
    </row>
    <row r="159" spans="1:12">
      <c r="A159" t="s">
        <v>943</v>
      </c>
      <c r="B159" t="s">
        <v>944</v>
      </c>
      <c r="C159" t="s">
        <v>945</v>
      </c>
      <c r="D159" t="s">
        <v>946</v>
      </c>
      <c r="E159" t="s">
        <v>947</v>
      </c>
      <c r="F159" s="14">
        <v>45000</v>
      </c>
      <c r="G159" s="14">
        <v>52119.5</v>
      </c>
      <c r="H159" s="14">
        <v>0</v>
      </c>
      <c r="I159" t="s">
        <v>948</v>
      </c>
      <c r="J159" s="14">
        <v>45000</v>
      </c>
      <c r="K159" s="14">
        <v>52119.5</v>
      </c>
      <c r="L159" s="14">
        <v>0</v>
      </c>
    </row>
    <row r="160" spans="1:12">
      <c r="A160" t="s">
        <v>949</v>
      </c>
      <c r="B160" t="s">
        <v>950</v>
      </c>
      <c r="C160" t="s">
        <v>951</v>
      </c>
      <c r="D160" t="s">
        <v>952</v>
      </c>
      <c r="E160" t="s">
        <v>953</v>
      </c>
      <c r="F160" s="14">
        <v>500000</v>
      </c>
      <c r="G160" s="14">
        <v>504470.13</v>
      </c>
      <c r="H160" s="14">
        <v>0</v>
      </c>
      <c r="I160" t="s">
        <v>954</v>
      </c>
      <c r="J160" s="14">
        <v>500000</v>
      </c>
      <c r="K160" s="14">
        <v>504470.13</v>
      </c>
      <c r="L160" s="14">
        <v>0</v>
      </c>
    </row>
    <row r="161" spans="1:12">
      <c r="A161" t="s">
        <v>955</v>
      </c>
      <c r="B161" t="s">
        <v>956</v>
      </c>
      <c r="C161" t="s">
        <v>957</v>
      </c>
      <c r="D161" t="s">
        <v>958</v>
      </c>
      <c r="E161" t="s">
        <v>959</v>
      </c>
      <c r="F161" s="14">
        <v>70000</v>
      </c>
      <c r="G161" s="14">
        <v>70204.59</v>
      </c>
      <c r="H161" s="14">
        <v>0</v>
      </c>
      <c r="I161" t="s">
        <v>960</v>
      </c>
      <c r="J161" s="14">
        <v>70000</v>
      </c>
      <c r="K161" s="14">
        <v>70204.59</v>
      </c>
      <c r="L161" s="14">
        <v>0</v>
      </c>
    </row>
    <row r="162" spans="1:12">
      <c r="A162" t="s">
        <v>961</v>
      </c>
      <c r="B162" t="s">
        <v>962</v>
      </c>
      <c r="C162" t="s">
        <v>963</v>
      </c>
      <c r="D162" t="s">
        <v>964</v>
      </c>
      <c r="E162" t="s">
        <v>965</v>
      </c>
      <c r="F162" s="14">
        <v>0</v>
      </c>
      <c r="G162" s="14">
        <v>450</v>
      </c>
      <c r="H162" s="14">
        <v>0</v>
      </c>
      <c r="I162" t="s">
        <v>966</v>
      </c>
      <c r="J162" s="14">
        <v>0</v>
      </c>
      <c r="K162" s="14">
        <v>450</v>
      </c>
      <c r="L162" s="14">
        <v>0</v>
      </c>
    </row>
    <row r="163" spans="1:12">
      <c r="A163" t="s">
        <v>967</v>
      </c>
      <c r="B163" t="s">
        <v>968</v>
      </c>
      <c r="C163" t="s">
        <v>969</v>
      </c>
      <c r="D163" t="s">
        <v>970</v>
      </c>
      <c r="E163" t="s">
        <v>971</v>
      </c>
      <c r="F163" s="14">
        <v>120000</v>
      </c>
      <c r="G163" s="14">
        <v>92747</v>
      </c>
      <c r="H163" s="14">
        <v>0</v>
      </c>
      <c r="I163" t="s">
        <v>972</v>
      </c>
      <c r="J163" s="14">
        <v>120000</v>
      </c>
      <c r="K163" s="14">
        <v>92747</v>
      </c>
      <c r="L163" s="14">
        <v>0</v>
      </c>
    </row>
    <row r="164" spans="1:12">
      <c r="A164" t="s">
        <v>973</v>
      </c>
      <c r="B164" t="s">
        <v>974</v>
      </c>
      <c r="C164" t="s">
        <v>975</v>
      </c>
      <c r="D164" t="s">
        <v>976</v>
      </c>
      <c r="E164" t="s">
        <v>977</v>
      </c>
      <c r="F164" s="14">
        <v>40000</v>
      </c>
      <c r="G164" s="14">
        <v>0</v>
      </c>
      <c r="H164" s="14">
        <v>0</v>
      </c>
      <c r="I164" t="s">
        <v>978</v>
      </c>
      <c r="J164" s="14">
        <v>40000</v>
      </c>
      <c r="K164" s="14">
        <v>0</v>
      </c>
      <c r="L164" s="14">
        <v>0</v>
      </c>
    </row>
    <row r="165" spans="1:12">
      <c r="A165" t="s">
        <v>979</v>
      </c>
      <c r="B165" t="s">
        <v>980</v>
      </c>
      <c r="C165" t="s">
        <v>981</v>
      </c>
      <c r="D165" t="s">
        <v>982</v>
      </c>
      <c r="E165" t="s">
        <v>983</v>
      </c>
      <c r="F165" s="14">
        <v>20000</v>
      </c>
      <c r="G165" s="14">
        <v>9756.5</v>
      </c>
      <c r="H165" s="14">
        <v>0</v>
      </c>
      <c r="I165" t="s">
        <v>984</v>
      </c>
      <c r="J165" s="14">
        <v>20000</v>
      </c>
      <c r="K165" s="14">
        <v>9756.5</v>
      </c>
      <c r="L165" s="14">
        <v>0</v>
      </c>
    </row>
    <row r="166" spans="1:12">
      <c r="A166" t="s">
        <v>985</v>
      </c>
      <c r="B166" t="s">
        <v>986</v>
      </c>
      <c r="C166" t="s">
        <v>987</v>
      </c>
      <c r="D166" t="s">
        <v>988</v>
      </c>
      <c r="E166" t="s">
        <v>989</v>
      </c>
      <c r="F166" s="14">
        <v>0</v>
      </c>
      <c r="G166" s="14">
        <v>362.5</v>
      </c>
      <c r="H166" s="14">
        <v>0</v>
      </c>
      <c r="I166" t="s">
        <v>990</v>
      </c>
      <c r="J166" s="14">
        <v>0</v>
      </c>
      <c r="K166" s="14">
        <v>362.5</v>
      </c>
      <c r="L166" s="14">
        <v>0</v>
      </c>
    </row>
    <row r="167" spans="1:12">
      <c r="A167" t="s">
        <v>991</v>
      </c>
      <c r="B167" t="s">
        <v>992</v>
      </c>
      <c r="C167" t="s">
        <v>993</v>
      </c>
      <c r="D167" t="s">
        <v>994</v>
      </c>
      <c r="E167" t="s">
        <v>995</v>
      </c>
      <c r="F167" s="14">
        <v>100000</v>
      </c>
      <c r="G167" s="14">
        <v>97993.5</v>
      </c>
      <c r="H167" s="14">
        <v>0</v>
      </c>
      <c r="I167" t="s">
        <v>996</v>
      </c>
      <c r="J167" s="14">
        <v>100000</v>
      </c>
      <c r="K167" s="14">
        <v>97993.5</v>
      </c>
      <c r="L167" s="14">
        <v>0</v>
      </c>
    </row>
    <row r="168" spans="1:12">
      <c r="A168" t="s">
        <v>997</v>
      </c>
      <c r="B168" t="s">
        <v>998</v>
      </c>
      <c r="C168" t="s">
        <v>999</v>
      </c>
      <c r="D168" t="s">
        <v>1000</v>
      </c>
      <c r="E168" t="s">
        <v>1001</v>
      </c>
      <c r="F168" s="14">
        <v>20000</v>
      </c>
      <c r="G168" s="14">
        <v>16903.27</v>
      </c>
      <c r="H168" s="14">
        <v>0</v>
      </c>
      <c r="I168" t="s">
        <v>1002</v>
      </c>
      <c r="J168" s="14">
        <v>20000</v>
      </c>
      <c r="K168" s="14">
        <v>16903.27</v>
      </c>
      <c r="L168" s="14">
        <v>0</v>
      </c>
    </row>
    <row r="169" spans="1:12">
      <c r="A169" t="s">
        <v>1003</v>
      </c>
      <c r="B169" t="s">
        <v>1004</v>
      </c>
      <c r="C169" t="s">
        <v>1005</v>
      </c>
      <c r="D169" t="s">
        <v>1006</v>
      </c>
      <c r="E169" t="s">
        <v>1007</v>
      </c>
      <c r="F169" s="14">
        <v>0</v>
      </c>
      <c r="G169" s="14">
        <v>137.27000000000001</v>
      </c>
      <c r="H169" s="14">
        <v>0</v>
      </c>
      <c r="I169" t="s">
        <v>1008</v>
      </c>
      <c r="J169" s="14">
        <v>0</v>
      </c>
      <c r="K169" s="14">
        <v>137.27000000000001</v>
      </c>
      <c r="L169" s="14">
        <v>0</v>
      </c>
    </row>
    <row r="170" spans="1:12">
      <c r="A170" t="s">
        <v>1009</v>
      </c>
      <c r="B170" t="s">
        <v>1010</v>
      </c>
      <c r="C170" t="s">
        <v>1011</v>
      </c>
      <c r="D170" t="s">
        <v>1012</v>
      </c>
      <c r="E170" t="s">
        <v>1013</v>
      </c>
      <c r="F170" s="14">
        <v>60342</v>
      </c>
      <c r="G170" s="14">
        <v>69747.48</v>
      </c>
      <c r="H170" s="14">
        <v>0</v>
      </c>
      <c r="I170" t="s">
        <v>1014</v>
      </c>
      <c r="J170" s="14">
        <v>0</v>
      </c>
      <c r="K170" s="14">
        <v>0</v>
      </c>
      <c r="L170" s="14">
        <v>0</v>
      </c>
    </row>
    <row r="171" spans="1:12">
      <c r="A171" t="s">
        <v>1015</v>
      </c>
      <c r="B171" t="s">
        <v>1016</v>
      </c>
      <c r="C171" t="s">
        <v>1017</v>
      </c>
      <c r="D171" t="s">
        <v>1018</v>
      </c>
      <c r="E171" t="s">
        <v>1019</v>
      </c>
      <c r="F171" s="14">
        <v>0</v>
      </c>
      <c r="G171" s="14">
        <v>0</v>
      </c>
      <c r="H171" s="14">
        <v>0</v>
      </c>
      <c r="I171" t="s">
        <v>1020</v>
      </c>
      <c r="J171" s="14">
        <v>42000</v>
      </c>
      <c r="K171" s="14">
        <v>41748.839999999997</v>
      </c>
      <c r="L171" s="14">
        <v>0</v>
      </c>
    </row>
    <row r="172" spans="1:12">
      <c r="A172" t="s">
        <v>1021</v>
      </c>
      <c r="B172" t="s">
        <v>1022</v>
      </c>
      <c r="C172" t="s">
        <v>1023</v>
      </c>
      <c r="D172" t="s">
        <v>1024</v>
      </c>
      <c r="E172" t="s">
        <v>1025</v>
      </c>
      <c r="F172" s="14">
        <v>0</v>
      </c>
      <c r="G172" s="14">
        <v>0</v>
      </c>
      <c r="H172" s="14">
        <v>0</v>
      </c>
      <c r="I172" t="s">
        <v>1026</v>
      </c>
      <c r="J172" s="14">
        <v>18342</v>
      </c>
      <c r="K172" s="14">
        <v>27998.639999999999</v>
      </c>
      <c r="L172" s="14">
        <v>0</v>
      </c>
    </row>
    <row r="173" spans="1:12">
      <c r="A173" t="s">
        <v>1027</v>
      </c>
      <c r="B173" t="s">
        <v>1028</v>
      </c>
      <c r="C173" t="s">
        <v>1029</v>
      </c>
      <c r="D173" t="s">
        <v>1030</v>
      </c>
      <c r="E173" t="s">
        <v>1031</v>
      </c>
      <c r="F173" s="14">
        <v>19359</v>
      </c>
      <c r="G173" s="14">
        <v>22492.11</v>
      </c>
      <c r="H173" s="14">
        <v>0</v>
      </c>
      <c r="I173" t="s">
        <v>1032</v>
      </c>
      <c r="J173" s="14">
        <v>4000</v>
      </c>
      <c r="K173" s="14">
        <v>3000</v>
      </c>
      <c r="L173" s="14">
        <v>0</v>
      </c>
    </row>
    <row r="174" spans="1:12">
      <c r="A174" t="s">
        <v>1033</v>
      </c>
      <c r="B174" t="s">
        <v>1034</v>
      </c>
      <c r="C174" t="s">
        <v>1035</v>
      </c>
      <c r="D174" t="s">
        <v>1036</v>
      </c>
      <c r="E174" t="s">
        <v>1037</v>
      </c>
      <c r="F174" s="14">
        <v>0</v>
      </c>
      <c r="G174" s="14">
        <v>0</v>
      </c>
      <c r="H174" s="14">
        <v>0</v>
      </c>
      <c r="I174" t="s">
        <v>1038</v>
      </c>
      <c r="J174" s="14">
        <v>15359</v>
      </c>
      <c r="K174" s="14">
        <v>19492.11</v>
      </c>
      <c r="L174" s="14">
        <v>0</v>
      </c>
    </row>
    <row r="175" spans="1:12">
      <c r="A175" t="s">
        <v>1039</v>
      </c>
      <c r="B175" t="s">
        <v>1040</v>
      </c>
      <c r="C175" t="s">
        <v>1041</v>
      </c>
      <c r="D175" t="s">
        <v>1042</v>
      </c>
      <c r="E175" t="s">
        <v>1043</v>
      </c>
      <c r="F175" s="14">
        <v>2403</v>
      </c>
      <c r="G175" s="14">
        <v>2116.54</v>
      </c>
      <c r="H175" s="14">
        <v>0</v>
      </c>
      <c r="I175" t="s">
        <v>1044</v>
      </c>
      <c r="J175" s="14">
        <v>403</v>
      </c>
      <c r="K175" s="14">
        <v>403.86</v>
      </c>
      <c r="L175" s="14">
        <v>0</v>
      </c>
    </row>
    <row r="176" spans="1:12">
      <c r="A176" t="s">
        <v>1045</v>
      </c>
      <c r="B176" t="s">
        <v>1046</v>
      </c>
      <c r="C176" t="s">
        <v>1047</v>
      </c>
      <c r="D176" t="s">
        <v>1048</v>
      </c>
      <c r="E176" t="s">
        <v>1049</v>
      </c>
      <c r="F176" s="14">
        <v>0</v>
      </c>
      <c r="G176" s="14">
        <v>0</v>
      </c>
      <c r="H176" s="14">
        <v>0</v>
      </c>
      <c r="I176" t="s">
        <v>1050</v>
      </c>
      <c r="J176" s="14">
        <v>2000</v>
      </c>
      <c r="K176" s="14">
        <v>1712.68</v>
      </c>
      <c r="L176" s="14">
        <v>0</v>
      </c>
    </row>
    <row r="177" spans="1:12">
      <c r="A177" t="s">
        <v>1051</v>
      </c>
      <c r="B177" t="s">
        <v>1052</v>
      </c>
      <c r="C177" t="s">
        <v>1053</v>
      </c>
      <c r="D177" t="s">
        <v>1054</v>
      </c>
      <c r="E177" t="s">
        <v>1055</v>
      </c>
      <c r="F177" s="14">
        <v>0</v>
      </c>
      <c r="G177" s="14">
        <v>18750</v>
      </c>
      <c r="H177" s="14">
        <v>0</v>
      </c>
      <c r="I177" t="s">
        <v>1056</v>
      </c>
      <c r="J177" s="14">
        <v>0</v>
      </c>
      <c r="K177" s="14">
        <v>18750</v>
      </c>
      <c r="L177" s="14">
        <v>0</v>
      </c>
    </row>
    <row r="178" spans="1:12">
      <c r="A178" t="s">
        <v>1057</v>
      </c>
      <c r="B178" t="s">
        <v>1058</v>
      </c>
      <c r="C178" t="s">
        <v>1059</v>
      </c>
      <c r="D178" t="s">
        <v>1060</v>
      </c>
      <c r="E178" t="s">
        <v>1061</v>
      </c>
      <c r="F178" s="14">
        <v>2548</v>
      </c>
      <c r="G178" s="14">
        <v>2548</v>
      </c>
      <c r="H178" s="14">
        <v>0</v>
      </c>
      <c r="I178" t="s">
        <v>1062</v>
      </c>
      <c r="J178" s="14">
        <v>2548</v>
      </c>
      <c r="K178" s="14">
        <v>2548</v>
      </c>
      <c r="L178" s="14">
        <v>0</v>
      </c>
    </row>
    <row r="179" spans="1:12">
      <c r="A179" t="s">
        <v>1063</v>
      </c>
      <c r="B179" t="s">
        <v>1064</v>
      </c>
      <c r="C179" t="s">
        <v>1065</v>
      </c>
      <c r="D179" t="s">
        <v>1066</v>
      </c>
      <c r="E179" t="s">
        <v>1067</v>
      </c>
      <c r="F179" s="14">
        <v>20476</v>
      </c>
      <c r="G179" s="14">
        <v>23564.49</v>
      </c>
      <c r="H179" s="14">
        <v>0</v>
      </c>
      <c r="I179" t="s">
        <v>1068</v>
      </c>
      <c r="J179" s="14">
        <v>7476</v>
      </c>
      <c r="K179" s="14">
        <v>10686.68</v>
      </c>
      <c r="L179" s="14">
        <v>0</v>
      </c>
    </row>
    <row r="180" spans="1:12">
      <c r="A180" t="s">
        <v>1069</v>
      </c>
      <c r="B180" t="s">
        <v>1070</v>
      </c>
      <c r="C180" t="s">
        <v>1071</v>
      </c>
      <c r="D180" t="s">
        <v>1072</v>
      </c>
      <c r="E180" t="s">
        <v>1073</v>
      </c>
      <c r="F180" s="14">
        <v>0</v>
      </c>
      <c r="G180" s="14">
        <v>0</v>
      </c>
      <c r="H180" s="14">
        <v>0</v>
      </c>
      <c r="I180" t="s">
        <v>1074</v>
      </c>
      <c r="J180" s="14">
        <v>10000</v>
      </c>
      <c r="K180" s="14">
        <v>10000</v>
      </c>
      <c r="L180" s="14">
        <v>0</v>
      </c>
    </row>
    <row r="181" spans="1:12">
      <c r="A181" t="s">
        <v>1075</v>
      </c>
      <c r="B181" t="s">
        <v>1076</v>
      </c>
      <c r="C181" t="s">
        <v>1077</v>
      </c>
      <c r="D181" t="s">
        <v>1078</v>
      </c>
      <c r="E181" t="s">
        <v>1079</v>
      </c>
      <c r="F181" s="14">
        <v>0</v>
      </c>
      <c r="G181" s="14">
        <v>0</v>
      </c>
      <c r="H181" s="14">
        <v>0</v>
      </c>
      <c r="I181" t="s">
        <v>1080</v>
      </c>
      <c r="J181" s="14">
        <v>3000</v>
      </c>
      <c r="K181" s="14">
        <v>2877.81</v>
      </c>
      <c r="L181" s="14">
        <v>0</v>
      </c>
    </row>
    <row r="182" spans="1:12">
      <c r="A182" t="s">
        <v>1081</v>
      </c>
      <c r="B182" t="s">
        <v>1082</v>
      </c>
      <c r="C182" t="s">
        <v>1083</v>
      </c>
      <c r="D182" t="s">
        <v>1084</v>
      </c>
      <c r="E182" t="s">
        <v>1085</v>
      </c>
      <c r="F182" s="14">
        <v>28412</v>
      </c>
      <c r="G182" s="14">
        <v>9412.5</v>
      </c>
      <c r="H182" s="14">
        <v>0</v>
      </c>
      <c r="I182" t="s">
        <v>1086</v>
      </c>
      <c r="J182" s="14">
        <v>9412</v>
      </c>
      <c r="K182" s="14">
        <v>9412.5</v>
      </c>
      <c r="L182" s="14">
        <v>0</v>
      </c>
    </row>
    <row r="183" spans="1:12">
      <c r="A183" t="s">
        <v>1087</v>
      </c>
      <c r="B183" t="s">
        <v>1088</v>
      </c>
      <c r="C183" t="s">
        <v>1089</v>
      </c>
      <c r="D183" t="s">
        <v>1090</v>
      </c>
      <c r="E183" t="s">
        <v>1091</v>
      </c>
      <c r="F183" s="14">
        <v>0</v>
      </c>
      <c r="G183" s="14">
        <v>0</v>
      </c>
      <c r="H183" s="14">
        <v>0</v>
      </c>
      <c r="I183" t="s">
        <v>1092</v>
      </c>
      <c r="J183" s="14">
        <v>19000</v>
      </c>
      <c r="K183" s="14">
        <v>0</v>
      </c>
      <c r="L183" s="14">
        <v>0</v>
      </c>
    </row>
    <row r="184" spans="1:12">
      <c r="A184" t="s">
        <v>1093</v>
      </c>
      <c r="B184" t="s">
        <v>1094</v>
      </c>
      <c r="C184" t="s">
        <v>1095</v>
      </c>
      <c r="D184" t="s">
        <v>1096</v>
      </c>
      <c r="E184" t="s">
        <v>1097</v>
      </c>
      <c r="F184" s="14">
        <v>0</v>
      </c>
      <c r="G184" s="14">
        <v>190</v>
      </c>
      <c r="H184" s="14">
        <v>0</v>
      </c>
      <c r="I184" t="s">
        <v>1098</v>
      </c>
      <c r="J184" s="14">
        <v>0</v>
      </c>
      <c r="K184" s="14">
        <v>190</v>
      </c>
      <c r="L184" s="14">
        <v>0</v>
      </c>
    </row>
    <row r="185" spans="1:12">
      <c r="A185" t="s">
        <v>1099</v>
      </c>
      <c r="B185" t="s">
        <v>1100</v>
      </c>
      <c r="C185" t="s">
        <v>1101</v>
      </c>
      <c r="D185" t="s">
        <v>1102</v>
      </c>
      <c r="E185" t="s">
        <v>1103</v>
      </c>
      <c r="F185" s="14">
        <v>1500</v>
      </c>
      <c r="G185" s="14">
        <v>255</v>
      </c>
      <c r="H185" s="14">
        <v>0</v>
      </c>
      <c r="I185" t="s">
        <v>1104</v>
      </c>
      <c r="J185" s="14">
        <v>1500</v>
      </c>
      <c r="K185" s="14">
        <v>255</v>
      </c>
      <c r="L185" s="14">
        <v>0</v>
      </c>
    </row>
    <row r="186" spans="1:12">
      <c r="A186" t="s">
        <v>1105</v>
      </c>
      <c r="B186" t="s">
        <v>1106</v>
      </c>
      <c r="C186" t="s">
        <v>1107</v>
      </c>
      <c r="D186" t="s">
        <v>1108</v>
      </c>
      <c r="E186" t="s">
        <v>1109</v>
      </c>
      <c r="F186" s="14">
        <v>1000</v>
      </c>
      <c r="G186" s="14">
        <v>347.54</v>
      </c>
      <c r="H186" s="14">
        <v>0</v>
      </c>
      <c r="I186" t="s">
        <v>1110</v>
      </c>
      <c r="J186" s="14">
        <v>1000</v>
      </c>
      <c r="K186" s="14">
        <v>347.54</v>
      </c>
      <c r="L186" s="14">
        <v>0</v>
      </c>
    </row>
    <row r="187" spans="1:12">
      <c r="A187" t="s">
        <v>1111</v>
      </c>
      <c r="B187" t="s">
        <v>1112</v>
      </c>
      <c r="C187" t="s">
        <v>1113</v>
      </c>
      <c r="D187" t="s">
        <v>1114</v>
      </c>
      <c r="E187" t="s">
        <v>1115</v>
      </c>
      <c r="F187" s="14">
        <v>130</v>
      </c>
      <c r="G187" s="14">
        <v>130</v>
      </c>
      <c r="H187" s="14">
        <v>0</v>
      </c>
      <c r="I187" t="s">
        <v>1116</v>
      </c>
      <c r="J187" s="14">
        <v>130</v>
      </c>
      <c r="K187" s="14">
        <v>130</v>
      </c>
      <c r="L187" s="14">
        <v>0</v>
      </c>
    </row>
    <row r="188" spans="1:12">
      <c r="A188" t="s">
        <v>1117</v>
      </c>
      <c r="B188" t="s">
        <v>1118</v>
      </c>
      <c r="C188" t="s">
        <v>1119</v>
      </c>
      <c r="D188" t="s">
        <v>1120</v>
      </c>
      <c r="E188" t="s">
        <v>1121</v>
      </c>
      <c r="F188" s="14">
        <v>0</v>
      </c>
      <c r="G188" s="14">
        <v>4.1500000000000004</v>
      </c>
      <c r="H188" s="14">
        <v>0</v>
      </c>
      <c r="I188" t="s">
        <v>1122</v>
      </c>
      <c r="J188" s="14">
        <v>0</v>
      </c>
      <c r="K188" s="14">
        <v>4.1500000000000004</v>
      </c>
      <c r="L188" s="14">
        <v>0</v>
      </c>
    </row>
    <row r="189" spans="1:12">
      <c r="A189" t="s">
        <v>1123</v>
      </c>
      <c r="B189" t="s">
        <v>1124</v>
      </c>
      <c r="C189" t="s">
        <v>1125</v>
      </c>
      <c r="D189" t="s">
        <v>1126</v>
      </c>
      <c r="E189" t="s">
        <v>1127</v>
      </c>
      <c r="F189" s="14">
        <v>62121</v>
      </c>
      <c r="G189" s="14">
        <v>118316.91</v>
      </c>
      <c r="H189" s="14">
        <v>0</v>
      </c>
      <c r="I189" t="s">
        <v>1128</v>
      </c>
      <c r="J189" s="14">
        <v>37121</v>
      </c>
      <c r="K189" s="14">
        <v>79486.16</v>
      </c>
      <c r="L189" s="14">
        <v>0</v>
      </c>
    </row>
    <row r="190" spans="1:12">
      <c r="A190" t="s">
        <v>1129</v>
      </c>
      <c r="B190" t="s">
        <v>1130</v>
      </c>
      <c r="C190" t="s">
        <v>1131</v>
      </c>
      <c r="D190" t="s">
        <v>1132</v>
      </c>
      <c r="E190" t="s">
        <v>1133</v>
      </c>
      <c r="F190" s="14">
        <v>0</v>
      </c>
      <c r="G190" s="14">
        <v>0</v>
      </c>
      <c r="H190" s="14">
        <v>0</v>
      </c>
      <c r="I190" t="s">
        <v>1134</v>
      </c>
      <c r="J190" s="14">
        <v>25000</v>
      </c>
      <c r="K190" s="14">
        <v>38830.75</v>
      </c>
      <c r="L190" s="14">
        <v>0</v>
      </c>
    </row>
    <row r="191" spans="1:12">
      <c r="A191" t="s">
        <v>1135</v>
      </c>
      <c r="B191" t="s">
        <v>1136</v>
      </c>
      <c r="C191" t="s">
        <v>1137</v>
      </c>
      <c r="D191" t="s">
        <v>1138</v>
      </c>
      <c r="E191" t="s">
        <v>1139</v>
      </c>
      <c r="F191" s="14">
        <v>89209</v>
      </c>
      <c r="G191" s="14">
        <v>0</v>
      </c>
      <c r="H191" s="14">
        <v>0</v>
      </c>
      <c r="I191" t="s">
        <v>1140</v>
      </c>
      <c r="J191" s="14">
        <v>89209</v>
      </c>
      <c r="K191" s="14">
        <v>0</v>
      </c>
      <c r="L191" s="14">
        <v>0</v>
      </c>
    </row>
    <row r="192" spans="1:12">
      <c r="A192" t="s">
        <v>1141</v>
      </c>
      <c r="B192" t="s">
        <v>1142</v>
      </c>
      <c r="C192" t="s">
        <v>1143</v>
      </c>
      <c r="D192" t="s">
        <v>1144</v>
      </c>
      <c r="E192" t="s">
        <v>1145</v>
      </c>
      <c r="F192" s="14">
        <v>1500</v>
      </c>
      <c r="G192" s="14">
        <v>0</v>
      </c>
      <c r="H192" s="14">
        <v>0</v>
      </c>
      <c r="I192" t="s">
        <v>1146</v>
      </c>
      <c r="J192" s="14">
        <v>1500</v>
      </c>
      <c r="K192" s="14">
        <v>0</v>
      </c>
      <c r="L192" s="14">
        <v>0</v>
      </c>
    </row>
    <row r="193" spans="1:12">
      <c r="A193" t="s">
        <v>1147</v>
      </c>
      <c r="B193" t="s">
        <v>1148</v>
      </c>
      <c r="C193" t="s">
        <v>1149</v>
      </c>
      <c r="D193" t="s">
        <v>1150</v>
      </c>
      <c r="E193" t="s">
        <v>1151</v>
      </c>
      <c r="F193" s="14">
        <v>18000</v>
      </c>
      <c r="G193" s="14">
        <v>17954.89</v>
      </c>
      <c r="H193" s="14">
        <v>0</v>
      </c>
      <c r="I193" t="s">
        <v>1152</v>
      </c>
      <c r="J193" s="14">
        <v>18000</v>
      </c>
      <c r="K193" s="14">
        <v>14912.57</v>
      </c>
      <c r="L193" s="14">
        <v>0</v>
      </c>
    </row>
    <row r="194" spans="1:12">
      <c r="A194" t="s">
        <v>1153</v>
      </c>
      <c r="B194" t="s">
        <v>1154</v>
      </c>
      <c r="C194" t="s">
        <v>1155</v>
      </c>
      <c r="D194" t="s">
        <v>1156</v>
      </c>
      <c r="E194" t="s">
        <v>1157</v>
      </c>
      <c r="F194" s="14">
        <v>0</v>
      </c>
      <c r="G194" s="14">
        <v>0</v>
      </c>
      <c r="H194" s="14">
        <v>0</v>
      </c>
      <c r="I194" t="s">
        <v>1158</v>
      </c>
      <c r="J194" s="14">
        <v>0</v>
      </c>
      <c r="K194" s="14">
        <v>3042.32</v>
      </c>
      <c r="L194" s="14">
        <v>0</v>
      </c>
    </row>
    <row r="195" spans="1:12">
      <c r="A195" t="s">
        <v>1159</v>
      </c>
      <c r="B195" t="s">
        <v>1160</v>
      </c>
      <c r="C195" t="s">
        <v>1161</v>
      </c>
      <c r="D195" t="s">
        <v>1162</v>
      </c>
      <c r="E195" t="s">
        <v>1163</v>
      </c>
      <c r="F195" s="14">
        <v>2750</v>
      </c>
      <c r="G195" s="14">
        <v>2783</v>
      </c>
      <c r="H195" s="14">
        <v>0</v>
      </c>
      <c r="I195" t="s">
        <v>1164</v>
      </c>
      <c r="J195" s="14">
        <v>2750</v>
      </c>
      <c r="K195" s="14">
        <v>2783</v>
      </c>
      <c r="L195" s="14">
        <v>0</v>
      </c>
    </row>
    <row r="196" spans="1:12">
      <c r="A196" t="s">
        <v>1165</v>
      </c>
      <c r="B196" t="s">
        <v>1166</v>
      </c>
      <c r="C196" t="s">
        <v>1167</v>
      </c>
      <c r="D196" t="s">
        <v>1168</v>
      </c>
      <c r="E196" t="s">
        <v>1169</v>
      </c>
      <c r="F196" s="14">
        <v>300</v>
      </c>
      <c r="G196" s="14">
        <v>305.26</v>
      </c>
      <c r="H196" s="14">
        <v>0</v>
      </c>
      <c r="I196" t="s">
        <v>1170</v>
      </c>
      <c r="J196" s="14">
        <v>300</v>
      </c>
      <c r="K196" s="14">
        <v>305.26</v>
      </c>
      <c r="L196" s="14">
        <v>0</v>
      </c>
    </row>
    <row r="197" spans="1:12">
      <c r="A197" t="s">
        <v>1171</v>
      </c>
      <c r="B197" t="s">
        <v>1172</v>
      </c>
      <c r="C197" t="s">
        <v>1173</v>
      </c>
      <c r="D197" t="s">
        <v>1174</v>
      </c>
      <c r="E197" t="s">
        <v>1175</v>
      </c>
      <c r="F197" s="14">
        <v>14000</v>
      </c>
      <c r="G197" s="14">
        <v>28312.21</v>
      </c>
      <c r="H197" s="14">
        <v>0</v>
      </c>
      <c r="I197" t="s">
        <v>1176</v>
      </c>
      <c r="J197" s="14">
        <v>3591</v>
      </c>
      <c r="K197" s="14">
        <v>0</v>
      </c>
      <c r="L197" s="14">
        <v>0</v>
      </c>
    </row>
    <row r="198" spans="1:12">
      <c r="A198" t="s">
        <v>1177</v>
      </c>
      <c r="B198" t="s">
        <v>1178</v>
      </c>
      <c r="C198" t="s">
        <v>1179</v>
      </c>
      <c r="D198" t="s">
        <v>1180</v>
      </c>
      <c r="E198" t="s">
        <v>1181</v>
      </c>
      <c r="F198" s="14">
        <v>0</v>
      </c>
      <c r="G198" s="14">
        <v>0</v>
      </c>
      <c r="H198" s="14">
        <v>0</v>
      </c>
      <c r="I198" t="s">
        <v>1182</v>
      </c>
      <c r="J198" s="14">
        <v>10409</v>
      </c>
      <c r="K198" s="14">
        <v>28312.21</v>
      </c>
      <c r="L198" s="14">
        <v>0</v>
      </c>
    </row>
    <row r="199" spans="1:12">
      <c r="A199" t="s">
        <v>1183</v>
      </c>
      <c r="B199" t="s">
        <v>1184</v>
      </c>
      <c r="C199" t="s">
        <v>1185</v>
      </c>
      <c r="D199" t="s">
        <v>1186</v>
      </c>
      <c r="E199" t="s">
        <v>1187</v>
      </c>
      <c r="F199" s="14">
        <v>21000</v>
      </c>
      <c r="G199" s="14">
        <v>21025</v>
      </c>
      <c r="H199" s="14">
        <v>0</v>
      </c>
      <c r="I199" t="s">
        <v>1188</v>
      </c>
      <c r="J199" s="14">
        <v>21000</v>
      </c>
      <c r="K199" s="14">
        <v>0</v>
      </c>
      <c r="L199" s="14">
        <v>0</v>
      </c>
    </row>
    <row r="200" spans="1:12">
      <c r="A200" t="s">
        <v>1189</v>
      </c>
      <c r="B200" t="s">
        <v>1190</v>
      </c>
      <c r="C200" t="s">
        <v>1191</v>
      </c>
      <c r="D200" t="s">
        <v>1192</v>
      </c>
      <c r="E200" t="s">
        <v>1193</v>
      </c>
      <c r="F200" s="14">
        <v>0</v>
      </c>
      <c r="G200" s="14">
        <v>0</v>
      </c>
      <c r="H200" s="14">
        <v>0</v>
      </c>
      <c r="I200" t="s">
        <v>1194</v>
      </c>
      <c r="J200" s="14">
        <v>0</v>
      </c>
      <c r="K200" s="14">
        <v>21025</v>
      </c>
      <c r="L200" s="14">
        <v>0</v>
      </c>
    </row>
    <row r="201" spans="1:12">
      <c r="A201" t="s">
        <v>1195</v>
      </c>
      <c r="B201" t="s">
        <v>1196</v>
      </c>
      <c r="C201" t="s">
        <v>1197</v>
      </c>
      <c r="D201" t="s">
        <v>1198</v>
      </c>
      <c r="E201" t="s">
        <v>1199</v>
      </c>
      <c r="F201" s="14">
        <v>0</v>
      </c>
      <c r="G201" s="14">
        <v>10900</v>
      </c>
      <c r="H201" s="14">
        <v>0</v>
      </c>
      <c r="I201" t="s">
        <v>1200</v>
      </c>
      <c r="J201" s="14">
        <v>0</v>
      </c>
      <c r="K201" s="14">
        <v>10900</v>
      </c>
      <c r="L201" s="14">
        <v>0</v>
      </c>
    </row>
    <row r="202" spans="1:12">
      <c r="A202" t="s">
        <v>1201</v>
      </c>
      <c r="B202" t="s">
        <v>1202</v>
      </c>
      <c r="C202" t="s">
        <v>1203</v>
      </c>
      <c r="D202" t="s">
        <v>1204</v>
      </c>
      <c r="E202" t="s">
        <v>1205</v>
      </c>
      <c r="F202" s="14">
        <v>0</v>
      </c>
      <c r="G202" s="14">
        <v>785.81</v>
      </c>
      <c r="H202" s="14">
        <v>0</v>
      </c>
      <c r="I202" t="s">
        <v>1206</v>
      </c>
      <c r="J202" s="14">
        <v>0</v>
      </c>
      <c r="K202" s="14">
        <v>785.81</v>
      </c>
      <c r="L202" s="14">
        <v>0</v>
      </c>
    </row>
    <row r="203" spans="1:12">
      <c r="A203" t="s">
        <v>1207</v>
      </c>
      <c r="B203" t="s">
        <v>1208</v>
      </c>
      <c r="C203" t="s">
        <v>1209</v>
      </c>
      <c r="D203" t="s">
        <v>1210</v>
      </c>
      <c r="E203" t="s">
        <v>1211</v>
      </c>
      <c r="F203" s="14">
        <v>0</v>
      </c>
      <c r="G203" s="14">
        <v>13999.11</v>
      </c>
      <c r="H203" s="14">
        <v>0</v>
      </c>
      <c r="I203" t="s">
        <v>1212</v>
      </c>
      <c r="J203" s="14">
        <v>0</v>
      </c>
      <c r="K203" s="14">
        <v>13999.11</v>
      </c>
      <c r="L203" s="14">
        <v>0</v>
      </c>
    </row>
    <row r="204" spans="1:12">
      <c r="A204" t="s">
        <v>1213</v>
      </c>
      <c r="B204" t="s">
        <v>1214</v>
      </c>
      <c r="C204" t="s">
        <v>1215</v>
      </c>
      <c r="D204" t="s">
        <v>1216</v>
      </c>
      <c r="E204" t="s">
        <v>1217</v>
      </c>
      <c r="F204" s="14">
        <v>0</v>
      </c>
      <c r="G204" s="14">
        <v>127746.4</v>
      </c>
      <c r="H204" s="14">
        <v>0</v>
      </c>
      <c r="I204" t="s">
        <v>1218</v>
      </c>
      <c r="J204" s="14">
        <v>0</v>
      </c>
      <c r="K204" s="14">
        <v>127746.4</v>
      </c>
      <c r="L204" s="14">
        <v>0</v>
      </c>
    </row>
    <row r="205" spans="1:12">
      <c r="A205" t="s">
        <v>1219</v>
      </c>
      <c r="B205" t="s">
        <v>1220</v>
      </c>
      <c r="C205" t="s">
        <v>1221</v>
      </c>
      <c r="D205" t="s">
        <v>1222</v>
      </c>
      <c r="E205" t="s">
        <v>1223</v>
      </c>
      <c r="F205" s="14">
        <v>0</v>
      </c>
      <c r="G205" s="14">
        <v>5.39</v>
      </c>
      <c r="H205" s="14">
        <v>0</v>
      </c>
      <c r="I205" t="s">
        <v>1224</v>
      </c>
      <c r="J205" s="14">
        <v>0</v>
      </c>
      <c r="K205" s="14">
        <v>5.39</v>
      </c>
      <c r="L205" s="14">
        <v>0</v>
      </c>
    </row>
    <row r="206" spans="1:12">
      <c r="A206" t="s">
        <v>1225</v>
      </c>
      <c r="B206" t="s">
        <v>1226</v>
      </c>
      <c r="C206" t="s">
        <v>1227</v>
      </c>
      <c r="D206" t="s">
        <v>1228</v>
      </c>
      <c r="E206" t="s">
        <v>1229</v>
      </c>
      <c r="F206" s="14">
        <v>0</v>
      </c>
      <c r="G206" s="14">
        <v>50000</v>
      </c>
      <c r="H206" s="14">
        <v>0</v>
      </c>
      <c r="I206" t="s">
        <v>1230</v>
      </c>
      <c r="J206" s="14">
        <v>0</v>
      </c>
      <c r="K206" s="14">
        <v>50000</v>
      </c>
      <c r="L206" s="14">
        <v>0</v>
      </c>
    </row>
    <row r="207" spans="1:12">
      <c r="A207" t="s">
        <v>1231</v>
      </c>
      <c r="B207" t="s">
        <v>1232</v>
      </c>
      <c r="C207" t="s">
        <v>1233</v>
      </c>
      <c r="D207" t="s">
        <v>1234</v>
      </c>
      <c r="E207" t="s">
        <v>1235</v>
      </c>
      <c r="F207" s="14">
        <v>6500</v>
      </c>
      <c r="G207" s="14">
        <v>0</v>
      </c>
      <c r="H207" s="14">
        <v>0</v>
      </c>
      <c r="I207" t="s">
        <v>1236</v>
      </c>
      <c r="J207" s="14">
        <v>6500</v>
      </c>
      <c r="K207" s="14">
        <v>0</v>
      </c>
      <c r="L207" s="14">
        <v>0</v>
      </c>
    </row>
    <row r="208" spans="1:12">
      <c r="A208" t="s">
        <v>1237</v>
      </c>
      <c r="B208" t="s">
        <v>1238</v>
      </c>
      <c r="C208" t="s">
        <v>1239</v>
      </c>
      <c r="D208" t="s">
        <v>1240</v>
      </c>
      <c r="E208" t="s">
        <v>1241</v>
      </c>
      <c r="F208" s="14">
        <v>1000</v>
      </c>
      <c r="G208" s="14">
        <v>0</v>
      </c>
      <c r="H208" s="14">
        <v>0</v>
      </c>
      <c r="I208" t="s">
        <v>1242</v>
      </c>
      <c r="J208" s="14">
        <v>1000</v>
      </c>
      <c r="K208" s="14">
        <v>0</v>
      </c>
      <c r="L208" s="14">
        <v>0</v>
      </c>
    </row>
    <row r="209" spans="1:12">
      <c r="A209" t="s">
        <v>1243</v>
      </c>
      <c r="B209" t="s">
        <v>1244</v>
      </c>
      <c r="C209" t="s">
        <v>1245</v>
      </c>
      <c r="D209" t="s">
        <v>1246</v>
      </c>
      <c r="E209" t="s">
        <v>1247</v>
      </c>
      <c r="F209" s="14">
        <v>17500</v>
      </c>
      <c r="G209" s="14">
        <v>15683.73</v>
      </c>
      <c r="H209" s="14">
        <v>0</v>
      </c>
      <c r="I209" t="s">
        <v>1248</v>
      </c>
      <c r="J209" s="14">
        <v>17500</v>
      </c>
      <c r="K209" s="14">
        <v>15683.73</v>
      </c>
      <c r="L209" s="14">
        <v>0</v>
      </c>
    </row>
    <row r="210" spans="1:12">
      <c r="A210" t="s">
        <v>1249</v>
      </c>
      <c r="B210" t="s">
        <v>1250</v>
      </c>
      <c r="C210" t="s">
        <v>1251</v>
      </c>
      <c r="D210" t="s">
        <v>1252</v>
      </c>
      <c r="E210" t="s">
        <v>1253</v>
      </c>
      <c r="F210" s="14">
        <v>11000</v>
      </c>
      <c r="G210" s="14">
        <v>5425.88</v>
      </c>
      <c r="H210" s="14">
        <v>0</v>
      </c>
      <c r="I210" t="s">
        <v>1254</v>
      </c>
      <c r="J210" s="14">
        <v>11000</v>
      </c>
      <c r="K210" s="14">
        <v>5425.88</v>
      </c>
      <c r="L210" s="14">
        <v>0</v>
      </c>
    </row>
    <row r="212" spans="1:12">
      <c r="A212" s="6"/>
      <c r="C212" s="6"/>
    </row>
    <row r="223" spans="1:12">
      <c r="D223" s="1"/>
    </row>
  </sheetData>
  <mergeCells count="1">
    <mergeCell ref="A1:L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E35"/>
  <sheetViews>
    <sheetView workbookViewId="0">
      <selection activeCell="AF42" sqref="AF42"/>
    </sheetView>
  </sheetViews>
  <sheetFormatPr defaultRowHeight="15"/>
  <cols>
    <col min="1" max="1" width="3.28515625" customWidth="1"/>
    <col min="2" max="2" width="6.140625" customWidth="1"/>
    <col min="3" max="3" width="3.28515625" customWidth="1"/>
    <col min="4" max="4" width="25" customWidth="1"/>
    <col min="5" max="5" width="19.5703125" customWidth="1"/>
    <col min="6" max="6" width="4" customWidth="1"/>
    <col min="7" max="7" width="9.140625" customWidth="1"/>
    <col min="8" max="8" width="10" customWidth="1"/>
    <col min="9" max="9" width="2.42578125" customWidth="1"/>
    <col min="10" max="10" width="8" customWidth="1"/>
    <col min="11" max="11" width="12.28515625" customWidth="1"/>
    <col min="12" max="12" width="0.140625" customWidth="1"/>
    <col min="13" max="13" width="7.7109375" customWidth="1"/>
    <col min="14" max="14" width="11.28515625" customWidth="1"/>
    <col min="15" max="15" width="3.85546875" customWidth="1"/>
    <col min="16" max="16" width="6" customWidth="1"/>
    <col min="17" max="17" width="1.7109375" customWidth="1"/>
    <col min="18" max="18" width="3" customWidth="1"/>
    <col min="19" max="19" width="0.28515625" customWidth="1"/>
    <col min="20" max="20" width="9.140625" customWidth="1"/>
    <col min="21" max="21" width="0.28515625" customWidth="1"/>
    <col min="22" max="22" width="3.28515625" customWidth="1"/>
    <col min="23" max="24" width="9.140625" hidden="1" customWidth="1"/>
    <col min="25" max="26" width="0" hidden="1" customWidth="1"/>
    <col min="28" max="28" width="11.7109375" bestFit="1" customWidth="1"/>
    <col min="257" max="257" width="3.28515625" customWidth="1"/>
    <col min="258" max="258" width="6.140625" customWidth="1"/>
    <col min="259" max="259" width="3.28515625" customWidth="1"/>
    <col min="260" max="260" width="22" customWidth="1"/>
    <col min="261" max="261" width="5.140625" customWidth="1"/>
    <col min="262" max="262" width="4" customWidth="1"/>
    <col min="263" max="263" width="9.140625" customWidth="1"/>
    <col min="264" max="264" width="10" customWidth="1"/>
    <col min="265" max="265" width="2.42578125" customWidth="1"/>
    <col min="266" max="266" width="8" customWidth="1"/>
    <col min="267" max="267" width="12.28515625" customWidth="1"/>
    <col min="268" max="268" width="0.140625" customWidth="1"/>
    <col min="269" max="269" width="7.7109375" customWidth="1"/>
    <col min="270" max="270" width="11.28515625" customWidth="1"/>
    <col min="271" max="271" width="3.85546875" customWidth="1"/>
    <col min="272" max="272" width="6" customWidth="1"/>
    <col min="273" max="273" width="2.42578125" customWidth="1"/>
    <col min="274" max="274" width="3" customWidth="1"/>
    <col min="275" max="275" width="0.28515625" customWidth="1"/>
    <col min="276" max="276" width="9.140625" customWidth="1"/>
    <col min="277" max="277" width="0.28515625" customWidth="1"/>
    <col min="278" max="278" width="3.28515625" customWidth="1"/>
    <col min="513" max="513" width="3.28515625" customWidth="1"/>
    <col min="514" max="514" width="6.140625" customWidth="1"/>
    <col min="515" max="515" width="3.28515625" customWidth="1"/>
    <col min="516" max="516" width="22" customWidth="1"/>
    <col min="517" max="517" width="5.140625" customWidth="1"/>
    <col min="518" max="518" width="4" customWidth="1"/>
    <col min="519" max="519" width="9.140625" customWidth="1"/>
    <col min="520" max="520" width="10" customWidth="1"/>
    <col min="521" max="521" width="2.42578125" customWidth="1"/>
    <col min="522" max="522" width="8" customWidth="1"/>
    <col min="523" max="523" width="12.28515625" customWidth="1"/>
    <col min="524" max="524" width="0.140625" customWidth="1"/>
    <col min="525" max="525" width="7.7109375" customWidth="1"/>
    <col min="526" max="526" width="11.28515625" customWidth="1"/>
    <col min="527" max="527" width="3.85546875" customWidth="1"/>
    <col min="528" max="528" width="6" customWidth="1"/>
    <col min="529" max="529" width="2.42578125" customWidth="1"/>
    <col min="530" max="530" width="3" customWidth="1"/>
    <col min="531" max="531" width="0.28515625" customWidth="1"/>
    <col min="532" max="532" width="9.140625" customWidth="1"/>
    <col min="533" max="533" width="0.28515625" customWidth="1"/>
    <col min="534" max="534" width="3.28515625" customWidth="1"/>
    <col min="769" max="769" width="3.28515625" customWidth="1"/>
    <col min="770" max="770" width="6.140625" customWidth="1"/>
    <col min="771" max="771" width="3.28515625" customWidth="1"/>
    <col min="772" max="772" width="22" customWidth="1"/>
    <col min="773" max="773" width="5.140625" customWidth="1"/>
    <col min="774" max="774" width="4" customWidth="1"/>
    <col min="775" max="775" width="9.140625" customWidth="1"/>
    <col min="776" max="776" width="10" customWidth="1"/>
    <col min="777" max="777" width="2.42578125" customWidth="1"/>
    <col min="778" max="778" width="8" customWidth="1"/>
    <col min="779" max="779" width="12.28515625" customWidth="1"/>
    <col min="780" max="780" width="0.140625" customWidth="1"/>
    <col min="781" max="781" width="7.7109375" customWidth="1"/>
    <col min="782" max="782" width="11.28515625" customWidth="1"/>
    <col min="783" max="783" width="3.85546875" customWidth="1"/>
    <col min="784" max="784" width="6" customWidth="1"/>
    <col min="785" max="785" width="2.42578125" customWidth="1"/>
    <col min="786" max="786" width="3" customWidth="1"/>
    <col min="787" max="787" width="0.28515625" customWidth="1"/>
    <col min="788" max="788" width="9.140625" customWidth="1"/>
    <col min="789" max="789" width="0.28515625" customWidth="1"/>
    <col min="790" max="790" width="3.28515625" customWidth="1"/>
    <col min="1025" max="1025" width="3.28515625" customWidth="1"/>
    <col min="1026" max="1026" width="6.140625" customWidth="1"/>
    <col min="1027" max="1027" width="3.28515625" customWidth="1"/>
    <col min="1028" max="1028" width="22" customWidth="1"/>
    <col min="1029" max="1029" width="5.140625" customWidth="1"/>
    <col min="1030" max="1030" width="4" customWidth="1"/>
    <col min="1031" max="1031" width="9.140625" customWidth="1"/>
    <col min="1032" max="1032" width="10" customWidth="1"/>
    <col min="1033" max="1033" width="2.42578125" customWidth="1"/>
    <col min="1034" max="1034" width="8" customWidth="1"/>
    <col min="1035" max="1035" width="12.28515625" customWidth="1"/>
    <col min="1036" max="1036" width="0.140625" customWidth="1"/>
    <col min="1037" max="1037" width="7.7109375" customWidth="1"/>
    <col min="1038" max="1038" width="11.28515625" customWidth="1"/>
    <col min="1039" max="1039" width="3.85546875" customWidth="1"/>
    <col min="1040" max="1040" width="6" customWidth="1"/>
    <col min="1041" max="1041" width="2.42578125" customWidth="1"/>
    <col min="1042" max="1042" width="3" customWidth="1"/>
    <col min="1043" max="1043" width="0.28515625" customWidth="1"/>
    <col min="1044" max="1044" width="9.140625" customWidth="1"/>
    <col min="1045" max="1045" width="0.28515625" customWidth="1"/>
    <col min="1046" max="1046" width="3.28515625" customWidth="1"/>
    <col min="1281" max="1281" width="3.28515625" customWidth="1"/>
    <col min="1282" max="1282" width="6.140625" customWidth="1"/>
    <col min="1283" max="1283" width="3.28515625" customWidth="1"/>
    <col min="1284" max="1284" width="22" customWidth="1"/>
    <col min="1285" max="1285" width="5.140625" customWidth="1"/>
    <col min="1286" max="1286" width="4" customWidth="1"/>
    <col min="1287" max="1287" width="9.140625" customWidth="1"/>
    <col min="1288" max="1288" width="10" customWidth="1"/>
    <col min="1289" max="1289" width="2.42578125" customWidth="1"/>
    <col min="1290" max="1290" width="8" customWidth="1"/>
    <col min="1291" max="1291" width="12.28515625" customWidth="1"/>
    <col min="1292" max="1292" width="0.140625" customWidth="1"/>
    <col min="1293" max="1293" width="7.7109375" customWidth="1"/>
    <col min="1294" max="1294" width="11.28515625" customWidth="1"/>
    <col min="1295" max="1295" width="3.85546875" customWidth="1"/>
    <col min="1296" max="1296" width="6" customWidth="1"/>
    <col min="1297" max="1297" width="2.42578125" customWidth="1"/>
    <col min="1298" max="1298" width="3" customWidth="1"/>
    <col min="1299" max="1299" width="0.28515625" customWidth="1"/>
    <col min="1300" max="1300" width="9.140625" customWidth="1"/>
    <col min="1301" max="1301" width="0.28515625" customWidth="1"/>
    <col min="1302" max="1302" width="3.28515625" customWidth="1"/>
    <col min="1537" max="1537" width="3.28515625" customWidth="1"/>
    <col min="1538" max="1538" width="6.140625" customWidth="1"/>
    <col min="1539" max="1539" width="3.28515625" customWidth="1"/>
    <col min="1540" max="1540" width="22" customWidth="1"/>
    <col min="1541" max="1541" width="5.140625" customWidth="1"/>
    <col min="1542" max="1542" width="4" customWidth="1"/>
    <col min="1543" max="1543" width="9.140625" customWidth="1"/>
    <col min="1544" max="1544" width="10" customWidth="1"/>
    <col min="1545" max="1545" width="2.42578125" customWidth="1"/>
    <col min="1546" max="1546" width="8" customWidth="1"/>
    <col min="1547" max="1547" width="12.28515625" customWidth="1"/>
    <col min="1548" max="1548" width="0.140625" customWidth="1"/>
    <col min="1549" max="1549" width="7.7109375" customWidth="1"/>
    <col min="1550" max="1550" width="11.28515625" customWidth="1"/>
    <col min="1551" max="1551" width="3.85546875" customWidth="1"/>
    <col min="1552" max="1552" width="6" customWidth="1"/>
    <col min="1553" max="1553" width="2.42578125" customWidth="1"/>
    <col min="1554" max="1554" width="3" customWidth="1"/>
    <col min="1555" max="1555" width="0.28515625" customWidth="1"/>
    <col min="1556" max="1556" width="9.140625" customWidth="1"/>
    <col min="1557" max="1557" width="0.28515625" customWidth="1"/>
    <col min="1558" max="1558" width="3.28515625" customWidth="1"/>
    <col min="1793" max="1793" width="3.28515625" customWidth="1"/>
    <col min="1794" max="1794" width="6.140625" customWidth="1"/>
    <col min="1795" max="1795" width="3.28515625" customWidth="1"/>
    <col min="1796" max="1796" width="22" customWidth="1"/>
    <col min="1797" max="1797" width="5.140625" customWidth="1"/>
    <col min="1798" max="1798" width="4" customWidth="1"/>
    <col min="1799" max="1799" width="9.140625" customWidth="1"/>
    <col min="1800" max="1800" width="10" customWidth="1"/>
    <col min="1801" max="1801" width="2.42578125" customWidth="1"/>
    <col min="1802" max="1802" width="8" customWidth="1"/>
    <col min="1803" max="1803" width="12.28515625" customWidth="1"/>
    <col min="1804" max="1804" width="0.140625" customWidth="1"/>
    <col min="1805" max="1805" width="7.7109375" customWidth="1"/>
    <col min="1806" max="1806" width="11.28515625" customWidth="1"/>
    <col min="1807" max="1807" width="3.85546875" customWidth="1"/>
    <col min="1808" max="1808" width="6" customWidth="1"/>
    <col min="1809" max="1809" width="2.42578125" customWidth="1"/>
    <col min="1810" max="1810" width="3" customWidth="1"/>
    <col min="1811" max="1811" width="0.28515625" customWidth="1"/>
    <col min="1812" max="1812" width="9.140625" customWidth="1"/>
    <col min="1813" max="1813" width="0.28515625" customWidth="1"/>
    <col min="1814" max="1814" width="3.28515625" customWidth="1"/>
    <col min="2049" max="2049" width="3.28515625" customWidth="1"/>
    <col min="2050" max="2050" width="6.140625" customWidth="1"/>
    <col min="2051" max="2051" width="3.28515625" customWidth="1"/>
    <col min="2052" max="2052" width="22" customWidth="1"/>
    <col min="2053" max="2053" width="5.140625" customWidth="1"/>
    <col min="2054" max="2054" width="4" customWidth="1"/>
    <col min="2055" max="2055" width="9.140625" customWidth="1"/>
    <col min="2056" max="2056" width="10" customWidth="1"/>
    <col min="2057" max="2057" width="2.42578125" customWidth="1"/>
    <col min="2058" max="2058" width="8" customWidth="1"/>
    <col min="2059" max="2059" width="12.28515625" customWidth="1"/>
    <col min="2060" max="2060" width="0.140625" customWidth="1"/>
    <col min="2061" max="2061" width="7.7109375" customWidth="1"/>
    <col min="2062" max="2062" width="11.28515625" customWidth="1"/>
    <col min="2063" max="2063" width="3.85546875" customWidth="1"/>
    <col min="2064" max="2064" width="6" customWidth="1"/>
    <col min="2065" max="2065" width="2.42578125" customWidth="1"/>
    <col min="2066" max="2066" width="3" customWidth="1"/>
    <col min="2067" max="2067" width="0.28515625" customWidth="1"/>
    <col min="2068" max="2068" width="9.140625" customWidth="1"/>
    <col min="2069" max="2069" width="0.28515625" customWidth="1"/>
    <col min="2070" max="2070" width="3.28515625" customWidth="1"/>
    <col min="2305" max="2305" width="3.28515625" customWidth="1"/>
    <col min="2306" max="2306" width="6.140625" customWidth="1"/>
    <col min="2307" max="2307" width="3.28515625" customWidth="1"/>
    <col min="2308" max="2308" width="22" customWidth="1"/>
    <col min="2309" max="2309" width="5.140625" customWidth="1"/>
    <col min="2310" max="2310" width="4" customWidth="1"/>
    <col min="2311" max="2311" width="9.140625" customWidth="1"/>
    <col min="2312" max="2312" width="10" customWidth="1"/>
    <col min="2313" max="2313" width="2.42578125" customWidth="1"/>
    <col min="2314" max="2314" width="8" customWidth="1"/>
    <col min="2315" max="2315" width="12.28515625" customWidth="1"/>
    <col min="2316" max="2316" width="0.140625" customWidth="1"/>
    <col min="2317" max="2317" width="7.7109375" customWidth="1"/>
    <col min="2318" max="2318" width="11.28515625" customWidth="1"/>
    <col min="2319" max="2319" width="3.85546875" customWidth="1"/>
    <col min="2320" max="2320" width="6" customWidth="1"/>
    <col min="2321" max="2321" width="2.42578125" customWidth="1"/>
    <col min="2322" max="2322" width="3" customWidth="1"/>
    <col min="2323" max="2323" width="0.28515625" customWidth="1"/>
    <col min="2324" max="2324" width="9.140625" customWidth="1"/>
    <col min="2325" max="2325" width="0.28515625" customWidth="1"/>
    <col min="2326" max="2326" width="3.28515625" customWidth="1"/>
    <col min="2561" max="2561" width="3.28515625" customWidth="1"/>
    <col min="2562" max="2562" width="6.140625" customWidth="1"/>
    <col min="2563" max="2563" width="3.28515625" customWidth="1"/>
    <col min="2564" max="2564" width="22" customWidth="1"/>
    <col min="2565" max="2565" width="5.140625" customWidth="1"/>
    <col min="2566" max="2566" width="4" customWidth="1"/>
    <col min="2567" max="2567" width="9.140625" customWidth="1"/>
    <col min="2568" max="2568" width="10" customWidth="1"/>
    <col min="2569" max="2569" width="2.42578125" customWidth="1"/>
    <col min="2570" max="2570" width="8" customWidth="1"/>
    <col min="2571" max="2571" width="12.28515625" customWidth="1"/>
    <col min="2572" max="2572" width="0.140625" customWidth="1"/>
    <col min="2573" max="2573" width="7.7109375" customWidth="1"/>
    <col min="2574" max="2574" width="11.28515625" customWidth="1"/>
    <col min="2575" max="2575" width="3.85546875" customWidth="1"/>
    <col min="2576" max="2576" width="6" customWidth="1"/>
    <col min="2577" max="2577" width="2.42578125" customWidth="1"/>
    <col min="2578" max="2578" width="3" customWidth="1"/>
    <col min="2579" max="2579" width="0.28515625" customWidth="1"/>
    <col min="2580" max="2580" width="9.140625" customWidth="1"/>
    <col min="2581" max="2581" width="0.28515625" customWidth="1"/>
    <col min="2582" max="2582" width="3.28515625" customWidth="1"/>
    <col min="2817" max="2817" width="3.28515625" customWidth="1"/>
    <col min="2818" max="2818" width="6.140625" customWidth="1"/>
    <col min="2819" max="2819" width="3.28515625" customWidth="1"/>
    <col min="2820" max="2820" width="22" customWidth="1"/>
    <col min="2821" max="2821" width="5.140625" customWidth="1"/>
    <col min="2822" max="2822" width="4" customWidth="1"/>
    <col min="2823" max="2823" width="9.140625" customWidth="1"/>
    <col min="2824" max="2824" width="10" customWidth="1"/>
    <col min="2825" max="2825" width="2.42578125" customWidth="1"/>
    <col min="2826" max="2826" width="8" customWidth="1"/>
    <col min="2827" max="2827" width="12.28515625" customWidth="1"/>
    <col min="2828" max="2828" width="0.140625" customWidth="1"/>
    <col min="2829" max="2829" width="7.7109375" customWidth="1"/>
    <col min="2830" max="2830" width="11.28515625" customWidth="1"/>
    <col min="2831" max="2831" width="3.85546875" customWidth="1"/>
    <col min="2832" max="2832" width="6" customWidth="1"/>
    <col min="2833" max="2833" width="2.42578125" customWidth="1"/>
    <col min="2834" max="2834" width="3" customWidth="1"/>
    <col min="2835" max="2835" width="0.28515625" customWidth="1"/>
    <col min="2836" max="2836" width="9.140625" customWidth="1"/>
    <col min="2837" max="2837" width="0.28515625" customWidth="1"/>
    <col min="2838" max="2838" width="3.28515625" customWidth="1"/>
    <col min="3073" max="3073" width="3.28515625" customWidth="1"/>
    <col min="3074" max="3074" width="6.140625" customWidth="1"/>
    <col min="3075" max="3075" width="3.28515625" customWidth="1"/>
    <col min="3076" max="3076" width="22" customWidth="1"/>
    <col min="3077" max="3077" width="5.140625" customWidth="1"/>
    <col min="3078" max="3078" width="4" customWidth="1"/>
    <col min="3079" max="3079" width="9.140625" customWidth="1"/>
    <col min="3080" max="3080" width="10" customWidth="1"/>
    <col min="3081" max="3081" width="2.42578125" customWidth="1"/>
    <col min="3082" max="3082" width="8" customWidth="1"/>
    <col min="3083" max="3083" width="12.28515625" customWidth="1"/>
    <col min="3084" max="3084" width="0.140625" customWidth="1"/>
    <col min="3085" max="3085" width="7.7109375" customWidth="1"/>
    <col min="3086" max="3086" width="11.28515625" customWidth="1"/>
    <col min="3087" max="3087" width="3.85546875" customWidth="1"/>
    <col min="3088" max="3088" width="6" customWidth="1"/>
    <col min="3089" max="3089" width="2.42578125" customWidth="1"/>
    <col min="3090" max="3090" width="3" customWidth="1"/>
    <col min="3091" max="3091" width="0.28515625" customWidth="1"/>
    <col min="3092" max="3092" width="9.140625" customWidth="1"/>
    <col min="3093" max="3093" width="0.28515625" customWidth="1"/>
    <col min="3094" max="3094" width="3.28515625" customWidth="1"/>
    <col min="3329" max="3329" width="3.28515625" customWidth="1"/>
    <col min="3330" max="3330" width="6.140625" customWidth="1"/>
    <col min="3331" max="3331" width="3.28515625" customWidth="1"/>
    <col min="3332" max="3332" width="22" customWidth="1"/>
    <col min="3333" max="3333" width="5.140625" customWidth="1"/>
    <col min="3334" max="3334" width="4" customWidth="1"/>
    <col min="3335" max="3335" width="9.140625" customWidth="1"/>
    <col min="3336" max="3336" width="10" customWidth="1"/>
    <col min="3337" max="3337" width="2.42578125" customWidth="1"/>
    <col min="3338" max="3338" width="8" customWidth="1"/>
    <col min="3339" max="3339" width="12.28515625" customWidth="1"/>
    <col min="3340" max="3340" width="0.140625" customWidth="1"/>
    <col min="3341" max="3341" width="7.7109375" customWidth="1"/>
    <col min="3342" max="3342" width="11.28515625" customWidth="1"/>
    <col min="3343" max="3343" width="3.85546875" customWidth="1"/>
    <col min="3344" max="3344" width="6" customWidth="1"/>
    <col min="3345" max="3345" width="2.42578125" customWidth="1"/>
    <col min="3346" max="3346" width="3" customWidth="1"/>
    <col min="3347" max="3347" width="0.28515625" customWidth="1"/>
    <col min="3348" max="3348" width="9.140625" customWidth="1"/>
    <col min="3349" max="3349" width="0.28515625" customWidth="1"/>
    <col min="3350" max="3350" width="3.28515625" customWidth="1"/>
    <col min="3585" max="3585" width="3.28515625" customWidth="1"/>
    <col min="3586" max="3586" width="6.140625" customWidth="1"/>
    <col min="3587" max="3587" width="3.28515625" customWidth="1"/>
    <col min="3588" max="3588" width="22" customWidth="1"/>
    <col min="3589" max="3589" width="5.140625" customWidth="1"/>
    <col min="3590" max="3590" width="4" customWidth="1"/>
    <col min="3591" max="3591" width="9.140625" customWidth="1"/>
    <col min="3592" max="3592" width="10" customWidth="1"/>
    <col min="3593" max="3593" width="2.42578125" customWidth="1"/>
    <col min="3594" max="3594" width="8" customWidth="1"/>
    <col min="3595" max="3595" width="12.28515625" customWidth="1"/>
    <col min="3596" max="3596" width="0.140625" customWidth="1"/>
    <col min="3597" max="3597" width="7.7109375" customWidth="1"/>
    <col min="3598" max="3598" width="11.28515625" customWidth="1"/>
    <col min="3599" max="3599" width="3.85546875" customWidth="1"/>
    <col min="3600" max="3600" width="6" customWidth="1"/>
    <col min="3601" max="3601" width="2.42578125" customWidth="1"/>
    <col min="3602" max="3602" width="3" customWidth="1"/>
    <col min="3603" max="3603" width="0.28515625" customWidth="1"/>
    <col min="3604" max="3604" width="9.140625" customWidth="1"/>
    <col min="3605" max="3605" width="0.28515625" customWidth="1"/>
    <col min="3606" max="3606" width="3.28515625" customWidth="1"/>
    <col min="3841" max="3841" width="3.28515625" customWidth="1"/>
    <col min="3842" max="3842" width="6.140625" customWidth="1"/>
    <col min="3843" max="3843" width="3.28515625" customWidth="1"/>
    <col min="3844" max="3844" width="22" customWidth="1"/>
    <col min="3845" max="3845" width="5.140625" customWidth="1"/>
    <col min="3846" max="3846" width="4" customWidth="1"/>
    <col min="3847" max="3847" width="9.140625" customWidth="1"/>
    <col min="3848" max="3848" width="10" customWidth="1"/>
    <col min="3849" max="3849" width="2.42578125" customWidth="1"/>
    <col min="3850" max="3850" width="8" customWidth="1"/>
    <col min="3851" max="3851" width="12.28515625" customWidth="1"/>
    <col min="3852" max="3852" width="0.140625" customWidth="1"/>
    <col min="3853" max="3853" width="7.7109375" customWidth="1"/>
    <col min="3854" max="3854" width="11.28515625" customWidth="1"/>
    <col min="3855" max="3855" width="3.85546875" customWidth="1"/>
    <col min="3856" max="3856" width="6" customWidth="1"/>
    <col min="3857" max="3857" width="2.42578125" customWidth="1"/>
    <col min="3858" max="3858" width="3" customWidth="1"/>
    <col min="3859" max="3859" width="0.28515625" customWidth="1"/>
    <col min="3860" max="3860" width="9.140625" customWidth="1"/>
    <col min="3861" max="3861" width="0.28515625" customWidth="1"/>
    <col min="3862" max="3862" width="3.28515625" customWidth="1"/>
    <col min="4097" max="4097" width="3.28515625" customWidth="1"/>
    <col min="4098" max="4098" width="6.140625" customWidth="1"/>
    <col min="4099" max="4099" width="3.28515625" customWidth="1"/>
    <col min="4100" max="4100" width="22" customWidth="1"/>
    <col min="4101" max="4101" width="5.140625" customWidth="1"/>
    <col min="4102" max="4102" width="4" customWidth="1"/>
    <col min="4103" max="4103" width="9.140625" customWidth="1"/>
    <col min="4104" max="4104" width="10" customWidth="1"/>
    <col min="4105" max="4105" width="2.42578125" customWidth="1"/>
    <col min="4106" max="4106" width="8" customWidth="1"/>
    <col min="4107" max="4107" width="12.28515625" customWidth="1"/>
    <col min="4108" max="4108" width="0.140625" customWidth="1"/>
    <col min="4109" max="4109" width="7.7109375" customWidth="1"/>
    <col min="4110" max="4110" width="11.28515625" customWidth="1"/>
    <col min="4111" max="4111" width="3.85546875" customWidth="1"/>
    <col min="4112" max="4112" width="6" customWidth="1"/>
    <col min="4113" max="4113" width="2.42578125" customWidth="1"/>
    <col min="4114" max="4114" width="3" customWidth="1"/>
    <col min="4115" max="4115" width="0.28515625" customWidth="1"/>
    <col min="4116" max="4116" width="9.140625" customWidth="1"/>
    <col min="4117" max="4117" width="0.28515625" customWidth="1"/>
    <col min="4118" max="4118" width="3.28515625" customWidth="1"/>
    <col min="4353" max="4353" width="3.28515625" customWidth="1"/>
    <col min="4354" max="4354" width="6.140625" customWidth="1"/>
    <col min="4355" max="4355" width="3.28515625" customWidth="1"/>
    <col min="4356" max="4356" width="22" customWidth="1"/>
    <col min="4357" max="4357" width="5.140625" customWidth="1"/>
    <col min="4358" max="4358" width="4" customWidth="1"/>
    <col min="4359" max="4359" width="9.140625" customWidth="1"/>
    <col min="4360" max="4360" width="10" customWidth="1"/>
    <col min="4361" max="4361" width="2.42578125" customWidth="1"/>
    <col min="4362" max="4362" width="8" customWidth="1"/>
    <col min="4363" max="4363" width="12.28515625" customWidth="1"/>
    <col min="4364" max="4364" width="0.140625" customWidth="1"/>
    <col min="4365" max="4365" width="7.7109375" customWidth="1"/>
    <col min="4366" max="4366" width="11.28515625" customWidth="1"/>
    <col min="4367" max="4367" width="3.85546875" customWidth="1"/>
    <col min="4368" max="4368" width="6" customWidth="1"/>
    <col min="4369" max="4369" width="2.42578125" customWidth="1"/>
    <col min="4370" max="4370" width="3" customWidth="1"/>
    <col min="4371" max="4371" width="0.28515625" customWidth="1"/>
    <col min="4372" max="4372" width="9.140625" customWidth="1"/>
    <col min="4373" max="4373" width="0.28515625" customWidth="1"/>
    <col min="4374" max="4374" width="3.28515625" customWidth="1"/>
    <col min="4609" max="4609" width="3.28515625" customWidth="1"/>
    <col min="4610" max="4610" width="6.140625" customWidth="1"/>
    <col min="4611" max="4611" width="3.28515625" customWidth="1"/>
    <col min="4612" max="4612" width="22" customWidth="1"/>
    <col min="4613" max="4613" width="5.140625" customWidth="1"/>
    <col min="4614" max="4614" width="4" customWidth="1"/>
    <col min="4615" max="4615" width="9.140625" customWidth="1"/>
    <col min="4616" max="4616" width="10" customWidth="1"/>
    <col min="4617" max="4617" width="2.42578125" customWidth="1"/>
    <col min="4618" max="4618" width="8" customWidth="1"/>
    <col min="4619" max="4619" width="12.28515625" customWidth="1"/>
    <col min="4620" max="4620" width="0.140625" customWidth="1"/>
    <col min="4621" max="4621" width="7.7109375" customWidth="1"/>
    <col min="4622" max="4622" width="11.28515625" customWidth="1"/>
    <col min="4623" max="4623" width="3.85546875" customWidth="1"/>
    <col min="4624" max="4624" width="6" customWidth="1"/>
    <col min="4625" max="4625" width="2.42578125" customWidth="1"/>
    <col min="4626" max="4626" width="3" customWidth="1"/>
    <col min="4627" max="4627" width="0.28515625" customWidth="1"/>
    <col min="4628" max="4628" width="9.140625" customWidth="1"/>
    <col min="4629" max="4629" width="0.28515625" customWidth="1"/>
    <col min="4630" max="4630" width="3.28515625" customWidth="1"/>
    <col min="4865" max="4865" width="3.28515625" customWidth="1"/>
    <col min="4866" max="4866" width="6.140625" customWidth="1"/>
    <col min="4867" max="4867" width="3.28515625" customWidth="1"/>
    <col min="4868" max="4868" width="22" customWidth="1"/>
    <col min="4869" max="4869" width="5.140625" customWidth="1"/>
    <col min="4870" max="4870" width="4" customWidth="1"/>
    <col min="4871" max="4871" width="9.140625" customWidth="1"/>
    <col min="4872" max="4872" width="10" customWidth="1"/>
    <col min="4873" max="4873" width="2.42578125" customWidth="1"/>
    <col min="4874" max="4874" width="8" customWidth="1"/>
    <col min="4875" max="4875" width="12.28515625" customWidth="1"/>
    <col min="4876" max="4876" width="0.140625" customWidth="1"/>
    <col min="4877" max="4877" width="7.7109375" customWidth="1"/>
    <col min="4878" max="4878" width="11.28515625" customWidth="1"/>
    <col min="4879" max="4879" width="3.85546875" customWidth="1"/>
    <col min="4880" max="4880" width="6" customWidth="1"/>
    <col min="4881" max="4881" width="2.42578125" customWidth="1"/>
    <col min="4882" max="4882" width="3" customWidth="1"/>
    <col min="4883" max="4883" width="0.28515625" customWidth="1"/>
    <col min="4884" max="4884" width="9.140625" customWidth="1"/>
    <col min="4885" max="4885" width="0.28515625" customWidth="1"/>
    <col min="4886" max="4886" width="3.28515625" customWidth="1"/>
    <col min="5121" max="5121" width="3.28515625" customWidth="1"/>
    <col min="5122" max="5122" width="6.140625" customWidth="1"/>
    <col min="5123" max="5123" width="3.28515625" customWidth="1"/>
    <col min="5124" max="5124" width="22" customWidth="1"/>
    <col min="5125" max="5125" width="5.140625" customWidth="1"/>
    <col min="5126" max="5126" width="4" customWidth="1"/>
    <col min="5127" max="5127" width="9.140625" customWidth="1"/>
    <col min="5128" max="5128" width="10" customWidth="1"/>
    <col min="5129" max="5129" width="2.42578125" customWidth="1"/>
    <col min="5130" max="5130" width="8" customWidth="1"/>
    <col min="5131" max="5131" width="12.28515625" customWidth="1"/>
    <col min="5132" max="5132" width="0.140625" customWidth="1"/>
    <col min="5133" max="5133" width="7.7109375" customWidth="1"/>
    <col min="5134" max="5134" width="11.28515625" customWidth="1"/>
    <col min="5135" max="5135" width="3.85546875" customWidth="1"/>
    <col min="5136" max="5136" width="6" customWidth="1"/>
    <col min="5137" max="5137" width="2.42578125" customWidth="1"/>
    <col min="5138" max="5138" width="3" customWidth="1"/>
    <col min="5139" max="5139" width="0.28515625" customWidth="1"/>
    <col min="5140" max="5140" width="9.140625" customWidth="1"/>
    <col min="5141" max="5141" width="0.28515625" customWidth="1"/>
    <col min="5142" max="5142" width="3.28515625" customWidth="1"/>
    <col min="5377" max="5377" width="3.28515625" customWidth="1"/>
    <col min="5378" max="5378" width="6.140625" customWidth="1"/>
    <col min="5379" max="5379" width="3.28515625" customWidth="1"/>
    <col min="5380" max="5380" width="22" customWidth="1"/>
    <col min="5381" max="5381" width="5.140625" customWidth="1"/>
    <col min="5382" max="5382" width="4" customWidth="1"/>
    <col min="5383" max="5383" width="9.140625" customWidth="1"/>
    <col min="5384" max="5384" width="10" customWidth="1"/>
    <col min="5385" max="5385" width="2.42578125" customWidth="1"/>
    <col min="5386" max="5386" width="8" customWidth="1"/>
    <col min="5387" max="5387" width="12.28515625" customWidth="1"/>
    <col min="5388" max="5388" width="0.140625" customWidth="1"/>
    <col min="5389" max="5389" width="7.7109375" customWidth="1"/>
    <col min="5390" max="5390" width="11.28515625" customWidth="1"/>
    <col min="5391" max="5391" width="3.85546875" customWidth="1"/>
    <col min="5392" max="5392" width="6" customWidth="1"/>
    <col min="5393" max="5393" width="2.42578125" customWidth="1"/>
    <col min="5394" max="5394" width="3" customWidth="1"/>
    <col min="5395" max="5395" width="0.28515625" customWidth="1"/>
    <col min="5396" max="5396" width="9.140625" customWidth="1"/>
    <col min="5397" max="5397" width="0.28515625" customWidth="1"/>
    <col min="5398" max="5398" width="3.28515625" customWidth="1"/>
    <col min="5633" max="5633" width="3.28515625" customWidth="1"/>
    <col min="5634" max="5634" width="6.140625" customWidth="1"/>
    <col min="5635" max="5635" width="3.28515625" customWidth="1"/>
    <col min="5636" max="5636" width="22" customWidth="1"/>
    <col min="5637" max="5637" width="5.140625" customWidth="1"/>
    <col min="5638" max="5638" width="4" customWidth="1"/>
    <col min="5639" max="5639" width="9.140625" customWidth="1"/>
    <col min="5640" max="5640" width="10" customWidth="1"/>
    <col min="5641" max="5641" width="2.42578125" customWidth="1"/>
    <col min="5642" max="5642" width="8" customWidth="1"/>
    <col min="5643" max="5643" width="12.28515625" customWidth="1"/>
    <col min="5644" max="5644" width="0.140625" customWidth="1"/>
    <col min="5645" max="5645" width="7.7109375" customWidth="1"/>
    <col min="5646" max="5646" width="11.28515625" customWidth="1"/>
    <col min="5647" max="5647" width="3.85546875" customWidth="1"/>
    <col min="5648" max="5648" width="6" customWidth="1"/>
    <col min="5649" max="5649" width="2.42578125" customWidth="1"/>
    <col min="5650" max="5650" width="3" customWidth="1"/>
    <col min="5651" max="5651" width="0.28515625" customWidth="1"/>
    <col min="5652" max="5652" width="9.140625" customWidth="1"/>
    <col min="5653" max="5653" width="0.28515625" customWidth="1"/>
    <col min="5654" max="5654" width="3.28515625" customWidth="1"/>
    <col min="5889" max="5889" width="3.28515625" customWidth="1"/>
    <col min="5890" max="5890" width="6.140625" customWidth="1"/>
    <col min="5891" max="5891" width="3.28515625" customWidth="1"/>
    <col min="5892" max="5892" width="22" customWidth="1"/>
    <col min="5893" max="5893" width="5.140625" customWidth="1"/>
    <col min="5894" max="5894" width="4" customWidth="1"/>
    <col min="5895" max="5895" width="9.140625" customWidth="1"/>
    <col min="5896" max="5896" width="10" customWidth="1"/>
    <col min="5897" max="5897" width="2.42578125" customWidth="1"/>
    <col min="5898" max="5898" width="8" customWidth="1"/>
    <col min="5899" max="5899" width="12.28515625" customWidth="1"/>
    <col min="5900" max="5900" width="0.140625" customWidth="1"/>
    <col min="5901" max="5901" width="7.7109375" customWidth="1"/>
    <col min="5902" max="5902" width="11.28515625" customWidth="1"/>
    <col min="5903" max="5903" width="3.85546875" customWidth="1"/>
    <col min="5904" max="5904" width="6" customWidth="1"/>
    <col min="5905" max="5905" width="2.42578125" customWidth="1"/>
    <col min="5906" max="5906" width="3" customWidth="1"/>
    <col min="5907" max="5907" width="0.28515625" customWidth="1"/>
    <col min="5908" max="5908" width="9.140625" customWidth="1"/>
    <col min="5909" max="5909" width="0.28515625" customWidth="1"/>
    <col min="5910" max="5910" width="3.28515625" customWidth="1"/>
    <col min="6145" max="6145" width="3.28515625" customWidth="1"/>
    <col min="6146" max="6146" width="6.140625" customWidth="1"/>
    <col min="6147" max="6147" width="3.28515625" customWidth="1"/>
    <col min="6148" max="6148" width="22" customWidth="1"/>
    <col min="6149" max="6149" width="5.140625" customWidth="1"/>
    <col min="6150" max="6150" width="4" customWidth="1"/>
    <col min="6151" max="6151" width="9.140625" customWidth="1"/>
    <col min="6152" max="6152" width="10" customWidth="1"/>
    <col min="6153" max="6153" width="2.42578125" customWidth="1"/>
    <col min="6154" max="6154" width="8" customWidth="1"/>
    <col min="6155" max="6155" width="12.28515625" customWidth="1"/>
    <col min="6156" max="6156" width="0.140625" customWidth="1"/>
    <col min="6157" max="6157" width="7.7109375" customWidth="1"/>
    <col min="6158" max="6158" width="11.28515625" customWidth="1"/>
    <col min="6159" max="6159" width="3.85546875" customWidth="1"/>
    <col min="6160" max="6160" width="6" customWidth="1"/>
    <col min="6161" max="6161" width="2.42578125" customWidth="1"/>
    <col min="6162" max="6162" width="3" customWidth="1"/>
    <col min="6163" max="6163" width="0.28515625" customWidth="1"/>
    <col min="6164" max="6164" width="9.140625" customWidth="1"/>
    <col min="6165" max="6165" width="0.28515625" customWidth="1"/>
    <col min="6166" max="6166" width="3.28515625" customWidth="1"/>
    <col min="6401" max="6401" width="3.28515625" customWidth="1"/>
    <col min="6402" max="6402" width="6.140625" customWidth="1"/>
    <col min="6403" max="6403" width="3.28515625" customWidth="1"/>
    <col min="6404" max="6404" width="22" customWidth="1"/>
    <col min="6405" max="6405" width="5.140625" customWidth="1"/>
    <col min="6406" max="6406" width="4" customWidth="1"/>
    <col min="6407" max="6407" width="9.140625" customWidth="1"/>
    <col min="6408" max="6408" width="10" customWidth="1"/>
    <col min="6409" max="6409" width="2.42578125" customWidth="1"/>
    <col min="6410" max="6410" width="8" customWidth="1"/>
    <col min="6411" max="6411" width="12.28515625" customWidth="1"/>
    <col min="6412" max="6412" width="0.140625" customWidth="1"/>
    <col min="6413" max="6413" width="7.7109375" customWidth="1"/>
    <col min="6414" max="6414" width="11.28515625" customWidth="1"/>
    <col min="6415" max="6415" width="3.85546875" customWidth="1"/>
    <col min="6416" max="6416" width="6" customWidth="1"/>
    <col min="6417" max="6417" width="2.42578125" customWidth="1"/>
    <col min="6418" max="6418" width="3" customWidth="1"/>
    <col min="6419" max="6419" width="0.28515625" customWidth="1"/>
    <col min="6420" max="6420" width="9.140625" customWidth="1"/>
    <col min="6421" max="6421" width="0.28515625" customWidth="1"/>
    <col min="6422" max="6422" width="3.28515625" customWidth="1"/>
    <col min="6657" max="6657" width="3.28515625" customWidth="1"/>
    <col min="6658" max="6658" width="6.140625" customWidth="1"/>
    <col min="6659" max="6659" width="3.28515625" customWidth="1"/>
    <col min="6660" max="6660" width="22" customWidth="1"/>
    <col min="6661" max="6661" width="5.140625" customWidth="1"/>
    <col min="6662" max="6662" width="4" customWidth="1"/>
    <col min="6663" max="6663" width="9.140625" customWidth="1"/>
    <col min="6664" max="6664" width="10" customWidth="1"/>
    <col min="6665" max="6665" width="2.42578125" customWidth="1"/>
    <col min="6666" max="6666" width="8" customWidth="1"/>
    <col min="6667" max="6667" width="12.28515625" customWidth="1"/>
    <col min="6668" max="6668" width="0.140625" customWidth="1"/>
    <col min="6669" max="6669" width="7.7109375" customWidth="1"/>
    <col min="6670" max="6670" width="11.28515625" customWidth="1"/>
    <col min="6671" max="6671" width="3.85546875" customWidth="1"/>
    <col min="6672" max="6672" width="6" customWidth="1"/>
    <col min="6673" max="6673" width="2.42578125" customWidth="1"/>
    <col min="6674" max="6674" width="3" customWidth="1"/>
    <col min="6675" max="6675" width="0.28515625" customWidth="1"/>
    <col min="6676" max="6676" width="9.140625" customWidth="1"/>
    <col min="6677" max="6677" width="0.28515625" customWidth="1"/>
    <col min="6678" max="6678" width="3.28515625" customWidth="1"/>
    <col min="6913" max="6913" width="3.28515625" customWidth="1"/>
    <col min="6914" max="6914" width="6.140625" customWidth="1"/>
    <col min="6915" max="6915" width="3.28515625" customWidth="1"/>
    <col min="6916" max="6916" width="22" customWidth="1"/>
    <col min="6917" max="6917" width="5.140625" customWidth="1"/>
    <col min="6918" max="6918" width="4" customWidth="1"/>
    <col min="6919" max="6919" width="9.140625" customWidth="1"/>
    <col min="6920" max="6920" width="10" customWidth="1"/>
    <col min="6921" max="6921" width="2.42578125" customWidth="1"/>
    <col min="6922" max="6922" width="8" customWidth="1"/>
    <col min="6923" max="6923" width="12.28515625" customWidth="1"/>
    <col min="6924" max="6924" width="0.140625" customWidth="1"/>
    <col min="6925" max="6925" width="7.7109375" customWidth="1"/>
    <col min="6926" max="6926" width="11.28515625" customWidth="1"/>
    <col min="6927" max="6927" width="3.85546875" customWidth="1"/>
    <col min="6928" max="6928" width="6" customWidth="1"/>
    <col min="6929" max="6929" width="2.42578125" customWidth="1"/>
    <col min="6930" max="6930" width="3" customWidth="1"/>
    <col min="6931" max="6931" width="0.28515625" customWidth="1"/>
    <col min="6932" max="6932" width="9.140625" customWidth="1"/>
    <col min="6933" max="6933" width="0.28515625" customWidth="1"/>
    <col min="6934" max="6934" width="3.28515625" customWidth="1"/>
    <col min="7169" max="7169" width="3.28515625" customWidth="1"/>
    <col min="7170" max="7170" width="6.140625" customWidth="1"/>
    <col min="7171" max="7171" width="3.28515625" customWidth="1"/>
    <col min="7172" max="7172" width="22" customWidth="1"/>
    <col min="7173" max="7173" width="5.140625" customWidth="1"/>
    <col min="7174" max="7174" width="4" customWidth="1"/>
    <col min="7175" max="7175" width="9.140625" customWidth="1"/>
    <col min="7176" max="7176" width="10" customWidth="1"/>
    <col min="7177" max="7177" width="2.42578125" customWidth="1"/>
    <col min="7178" max="7178" width="8" customWidth="1"/>
    <col min="7179" max="7179" width="12.28515625" customWidth="1"/>
    <col min="7180" max="7180" width="0.140625" customWidth="1"/>
    <col min="7181" max="7181" width="7.7109375" customWidth="1"/>
    <col min="7182" max="7182" width="11.28515625" customWidth="1"/>
    <col min="7183" max="7183" width="3.85546875" customWidth="1"/>
    <col min="7184" max="7184" width="6" customWidth="1"/>
    <col min="7185" max="7185" width="2.42578125" customWidth="1"/>
    <col min="7186" max="7186" width="3" customWidth="1"/>
    <col min="7187" max="7187" width="0.28515625" customWidth="1"/>
    <col min="7188" max="7188" width="9.140625" customWidth="1"/>
    <col min="7189" max="7189" width="0.28515625" customWidth="1"/>
    <col min="7190" max="7190" width="3.28515625" customWidth="1"/>
    <col min="7425" max="7425" width="3.28515625" customWidth="1"/>
    <col min="7426" max="7426" width="6.140625" customWidth="1"/>
    <col min="7427" max="7427" width="3.28515625" customWidth="1"/>
    <col min="7428" max="7428" width="22" customWidth="1"/>
    <col min="7429" max="7429" width="5.140625" customWidth="1"/>
    <col min="7430" max="7430" width="4" customWidth="1"/>
    <col min="7431" max="7431" width="9.140625" customWidth="1"/>
    <col min="7432" max="7432" width="10" customWidth="1"/>
    <col min="7433" max="7433" width="2.42578125" customWidth="1"/>
    <col min="7434" max="7434" width="8" customWidth="1"/>
    <col min="7435" max="7435" width="12.28515625" customWidth="1"/>
    <col min="7436" max="7436" width="0.140625" customWidth="1"/>
    <col min="7437" max="7437" width="7.7109375" customWidth="1"/>
    <col min="7438" max="7438" width="11.28515625" customWidth="1"/>
    <col min="7439" max="7439" width="3.85546875" customWidth="1"/>
    <col min="7440" max="7440" width="6" customWidth="1"/>
    <col min="7441" max="7441" width="2.42578125" customWidth="1"/>
    <col min="7442" max="7442" width="3" customWidth="1"/>
    <col min="7443" max="7443" width="0.28515625" customWidth="1"/>
    <col min="7444" max="7444" width="9.140625" customWidth="1"/>
    <col min="7445" max="7445" width="0.28515625" customWidth="1"/>
    <col min="7446" max="7446" width="3.28515625" customWidth="1"/>
    <col min="7681" max="7681" width="3.28515625" customWidth="1"/>
    <col min="7682" max="7682" width="6.140625" customWidth="1"/>
    <col min="7683" max="7683" width="3.28515625" customWidth="1"/>
    <col min="7684" max="7684" width="22" customWidth="1"/>
    <col min="7685" max="7685" width="5.140625" customWidth="1"/>
    <col min="7686" max="7686" width="4" customWidth="1"/>
    <col min="7687" max="7687" width="9.140625" customWidth="1"/>
    <col min="7688" max="7688" width="10" customWidth="1"/>
    <col min="7689" max="7689" width="2.42578125" customWidth="1"/>
    <col min="7690" max="7690" width="8" customWidth="1"/>
    <col min="7691" max="7691" width="12.28515625" customWidth="1"/>
    <col min="7692" max="7692" width="0.140625" customWidth="1"/>
    <col min="7693" max="7693" width="7.7109375" customWidth="1"/>
    <col min="7694" max="7694" width="11.28515625" customWidth="1"/>
    <col min="7695" max="7695" width="3.85546875" customWidth="1"/>
    <col min="7696" max="7696" width="6" customWidth="1"/>
    <col min="7697" max="7697" width="2.42578125" customWidth="1"/>
    <col min="7698" max="7698" width="3" customWidth="1"/>
    <col min="7699" max="7699" width="0.28515625" customWidth="1"/>
    <col min="7700" max="7700" width="9.140625" customWidth="1"/>
    <col min="7701" max="7701" width="0.28515625" customWidth="1"/>
    <col min="7702" max="7702" width="3.28515625" customWidth="1"/>
    <col min="7937" max="7937" width="3.28515625" customWidth="1"/>
    <col min="7938" max="7938" width="6.140625" customWidth="1"/>
    <col min="7939" max="7939" width="3.28515625" customWidth="1"/>
    <col min="7940" max="7940" width="22" customWidth="1"/>
    <col min="7941" max="7941" width="5.140625" customWidth="1"/>
    <col min="7942" max="7942" width="4" customWidth="1"/>
    <col min="7943" max="7943" width="9.140625" customWidth="1"/>
    <col min="7944" max="7944" width="10" customWidth="1"/>
    <col min="7945" max="7945" width="2.42578125" customWidth="1"/>
    <col min="7946" max="7946" width="8" customWidth="1"/>
    <col min="7947" max="7947" width="12.28515625" customWidth="1"/>
    <col min="7948" max="7948" width="0.140625" customWidth="1"/>
    <col min="7949" max="7949" width="7.7109375" customWidth="1"/>
    <col min="7950" max="7950" width="11.28515625" customWidth="1"/>
    <col min="7951" max="7951" width="3.85546875" customWidth="1"/>
    <col min="7952" max="7952" width="6" customWidth="1"/>
    <col min="7953" max="7953" width="2.42578125" customWidth="1"/>
    <col min="7954" max="7954" width="3" customWidth="1"/>
    <col min="7955" max="7955" width="0.28515625" customWidth="1"/>
    <col min="7956" max="7956" width="9.140625" customWidth="1"/>
    <col min="7957" max="7957" width="0.28515625" customWidth="1"/>
    <col min="7958" max="7958" width="3.28515625" customWidth="1"/>
    <col min="8193" max="8193" width="3.28515625" customWidth="1"/>
    <col min="8194" max="8194" width="6.140625" customWidth="1"/>
    <col min="8195" max="8195" width="3.28515625" customWidth="1"/>
    <col min="8196" max="8196" width="22" customWidth="1"/>
    <col min="8197" max="8197" width="5.140625" customWidth="1"/>
    <col min="8198" max="8198" width="4" customWidth="1"/>
    <col min="8199" max="8199" width="9.140625" customWidth="1"/>
    <col min="8200" max="8200" width="10" customWidth="1"/>
    <col min="8201" max="8201" width="2.42578125" customWidth="1"/>
    <col min="8202" max="8202" width="8" customWidth="1"/>
    <col min="8203" max="8203" width="12.28515625" customWidth="1"/>
    <col min="8204" max="8204" width="0.140625" customWidth="1"/>
    <col min="8205" max="8205" width="7.7109375" customWidth="1"/>
    <col min="8206" max="8206" width="11.28515625" customWidth="1"/>
    <col min="8207" max="8207" width="3.85546875" customWidth="1"/>
    <col min="8208" max="8208" width="6" customWidth="1"/>
    <col min="8209" max="8209" width="2.42578125" customWidth="1"/>
    <col min="8210" max="8210" width="3" customWidth="1"/>
    <col min="8211" max="8211" width="0.28515625" customWidth="1"/>
    <col min="8212" max="8212" width="9.140625" customWidth="1"/>
    <col min="8213" max="8213" width="0.28515625" customWidth="1"/>
    <col min="8214" max="8214" width="3.28515625" customWidth="1"/>
    <col min="8449" max="8449" width="3.28515625" customWidth="1"/>
    <col min="8450" max="8450" width="6.140625" customWidth="1"/>
    <col min="8451" max="8451" width="3.28515625" customWidth="1"/>
    <col min="8452" max="8452" width="22" customWidth="1"/>
    <col min="8453" max="8453" width="5.140625" customWidth="1"/>
    <col min="8454" max="8454" width="4" customWidth="1"/>
    <col min="8455" max="8455" width="9.140625" customWidth="1"/>
    <col min="8456" max="8456" width="10" customWidth="1"/>
    <col min="8457" max="8457" width="2.42578125" customWidth="1"/>
    <col min="8458" max="8458" width="8" customWidth="1"/>
    <col min="8459" max="8459" width="12.28515625" customWidth="1"/>
    <col min="8460" max="8460" width="0.140625" customWidth="1"/>
    <col min="8461" max="8461" width="7.7109375" customWidth="1"/>
    <col min="8462" max="8462" width="11.28515625" customWidth="1"/>
    <col min="8463" max="8463" width="3.85546875" customWidth="1"/>
    <col min="8464" max="8464" width="6" customWidth="1"/>
    <col min="8465" max="8465" width="2.42578125" customWidth="1"/>
    <col min="8466" max="8466" width="3" customWidth="1"/>
    <col min="8467" max="8467" width="0.28515625" customWidth="1"/>
    <col min="8468" max="8468" width="9.140625" customWidth="1"/>
    <col min="8469" max="8469" width="0.28515625" customWidth="1"/>
    <col min="8470" max="8470" width="3.28515625" customWidth="1"/>
    <col min="8705" max="8705" width="3.28515625" customWidth="1"/>
    <col min="8706" max="8706" width="6.140625" customWidth="1"/>
    <col min="8707" max="8707" width="3.28515625" customWidth="1"/>
    <col min="8708" max="8708" width="22" customWidth="1"/>
    <col min="8709" max="8709" width="5.140625" customWidth="1"/>
    <col min="8710" max="8710" width="4" customWidth="1"/>
    <col min="8711" max="8711" width="9.140625" customWidth="1"/>
    <col min="8712" max="8712" width="10" customWidth="1"/>
    <col min="8713" max="8713" width="2.42578125" customWidth="1"/>
    <col min="8714" max="8714" width="8" customWidth="1"/>
    <col min="8715" max="8715" width="12.28515625" customWidth="1"/>
    <col min="8716" max="8716" width="0.140625" customWidth="1"/>
    <col min="8717" max="8717" width="7.7109375" customWidth="1"/>
    <col min="8718" max="8718" width="11.28515625" customWidth="1"/>
    <col min="8719" max="8719" width="3.85546875" customWidth="1"/>
    <col min="8720" max="8720" width="6" customWidth="1"/>
    <col min="8721" max="8721" width="2.42578125" customWidth="1"/>
    <col min="8722" max="8722" width="3" customWidth="1"/>
    <col min="8723" max="8723" width="0.28515625" customWidth="1"/>
    <col min="8724" max="8724" width="9.140625" customWidth="1"/>
    <col min="8725" max="8725" width="0.28515625" customWidth="1"/>
    <col min="8726" max="8726" width="3.28515625" customWidth="1"/>
    <col min="8961" max="8961" width="3.28515625" customWidth="1"/>
    <col min="8962" max="8962" width="6.140625" customWidth="1"/>
    <col min="8963" max="8963" width="3.28515625" customWidth="1"/>
    <col min="8964" max="8964" width="22" customWidth="1"/>
    <col min="8965" max="8965" width="5.140625" customWidth="1"/>
    <col min="8966" max="8966" width="4" customWidth="1"/>
    <col min="8967" max="8967" width="9.140625" customWidth="1"/>
    <col min="8968" max="8968" width="10" customWidth="1"/>
    <col min="8969" max="8969" width="2.42578125" customWidth="1"/>
    <col min="8970" max="8970" width="8" customWidth="1"/>
    <col min="8971" max="8971" width="12.28515625" customWidth="1"/>
    <col min="8972" max="8972" width="0.140625" customWidth="1"/>
    <col min="8973" max="8973" width="7.7109375" customWidth="1"/>
    <col min="8974" max="8974" width="11.28515625" customWidth="1"/>
    <col min="8975" max="8975" width="3.85546875" customWidth="1"/>
    <col min="8976" max="8976" width="6" customWidth="1"/>
    <col min="8977" max="8977" width="2.42578125" customWidth="1"/>
    <col min="8978" max="8978" width="3" customWidth="1"/>
    <col min="8979" max="8979" width="0.28515625" customWidth="1"/>
    <col min="8980" max="8980" width="9.140625" customWidth="1"/>
    <col min="8981" max="8981" width="0.28515625" customWidth="1"/>
    <col min="8982" max="8982" width="3.28515625" customWidth="1"/>
    <col min="9217" max="9217" width="3.28515625" customWidth="1"/>
    <col min="9218" max="9218" width="6.140625" customWidth="1"/>
    <col min="9219" max="9219" width="3.28515625" customWidth="1"/>
    <col min="9220" max="9220" width="22" customWidth="1"/>
    <col min="9221" max="9221" width="5.140625" customWidth="1"/>
    <col min="9222" max="9222" width="4" customWidth="1"/>
    <col min="9223" max="9223" width="9.140625" customWidth="1"/>
    <col min="9224" max="9224" width="10" customWidth="1"/>
    <col min="9225" max="9225" width="2.42578125" customWidth="1"/>
    <col min="9226" max="9226" width="8" customWidth="1"/>
    <col min="9227" max="9227" width="12.28515625" customWidth="1"/>
    <col min="9228" max="9228" width="0.140625" customWidth="1"/>
    <col min="9229" max="9229" width="7.7109375" customWidth="1"/>
    <col min="9230" max="9230" width="11.28515625" customWidth="1"/>
    <col min="9231" max="9231" width="3.85546875" customWidth="1"/>
    <col min="9232" max="9232" width="6" customWidth="1"/>
    <col min="9233" max="9233" width="2.42578125" customWidth="1"/>
    <col min="9234" max="9234" width="3" customWidth="1"/>
    <col min="9235" max="9235" width="0.28515625" customWidth="1"/>
    <col min="9236" max="9236" width="9.140625" customWidth="1"/>
    <col min="9237" max="9237" width="0.28515625" customWidth="1"/>
    <col min="9238" max="9238" width="3.28515625" customWidth="1"/>
    <col min="9473" max="9473" width="3.28515625" customWidth="1"/>
    <col min="9474" max="9474" width="6.140625" customWidth="1"/>
    <col min="9475" max="9475" width="3.28515625" customWidth="1"/>
    <col min="9476" max="9476" width="22" customWidth="1"/>
    <col min="9477" max="9477" width="5.140625" customWidth="1"/>
    <col min="9478" max="9478" width="4" customWidth="1"/>
    <col min="9479" max="9479" width="9.140625" customWidth="1"/>
    <col min="9480" max="9480" width="10" customWidth="1"/>
    <col min="9481" max="9481" width="2.42578125" customWidth="1"/>
    <col min="9482" max="9482" width="8" customWidth="1"/>
    <col min="9483" max="9483" width="12.28515625" customWidth="1"/>
    <col min="9484" max="9484" width="0.140625" customWidth="1"/>
    <col min="9485" max="9485" width="7.7109375" customWidth="1"/>
    <col min="9486" max="9486" width="11.28515625" customWidth="1"/>
    <col min="9487" max="9487" width="3.85546875" customWidth="1"/>
    <col min="9488" max="9488" width="6" customWidth="1"/>
    <col min="9489" max="9489" width="2.42578125" customWidth="1"/>
    <col min="9490" max="9490" width="3" customWidth="1"/>
    <col min="9491" max="9491" width="0.28515625" customWidth="1"/>
    <col min="9492" max="9492" width="9.140625" customWidth="1"/>
    <col min="9493" max="9493" width="0.28515625" customWidth="1"/>
    <col min="9494" max="9494" width="3.28515625" customWidth="1"/>
    <col min="9729" max="9729" width="3.28515625" customWidth="1"/>
    <col min="9730" max="9730" width="6.140625" customWidth="1"/>
    <col min="9731" max="9731" width="3.28515625" customWidth="1"/>
    <col min="9732" max="9732" width="22" customWidth="1"/>
    <col min="9733" max="9733" width="5.140625" customWidth="1"/>
    <col min="9734" max="9734" width="4" customWidth="1"/>
    <col min="9735" max="9735" width="9.140625" customWidth="1"/>
    <col min="9736" max="9736" width="10" customWidth="1"/>
    <col min="9737" max="9737" width="2.42578125" customWidth="1"/>
    <col min="9738" max="9738" width="8" customWidth="1"/>
    <col min="9739" max="9739" width="12.28515625" customWidth="1"/>
    <col min="9740" max="9740" width="0.140625" customWidth="1"/>
    <col min="9741" max="9741" width="7.7109375" customWidth="1"/>
    <col min="9742" max="9742" width="11.28515625" customWidth="1"/>
    <col min="9743" max="9743" width="3.85546875" customWidth="1"/>
    <col min="9744" max="9744" width="6" customWidth="1"/>
    <col min="9745" max="9745" width="2.42578125" customWidth="1"/>
    <col min="9746" max="9746" width="3" customWidth="1"/>
    <col min="9747" max="9747" width="0.28515625" customWidth="1"/>
    <col min="9748" max="9748" width="9.140625" customWidth="1"/>
    <col min="9749" max="9749" width="0.28515625" customWidth="1"/>
    <col min="9750" max="9750" width="3.28515625" customWidth="1"/>
    <col min="9985" max="9985" width="3.28515625" customWidth="1"/>
    <col min="9986" max="9986" width="6.140625" customWidth="1"/>
    <col min="9987" max="9987" width="3.28515625" customWidth="1"/>
    <col min="9988" max="9988" width="22" customWidth="1"/>
    <col min="9989" max="9989" width="5.140625" customWidth="1"/>
    <col min="9990" max="9990" width="4" customWidth="1"/>
    <col min="9991" max="9991" width="9.140625" customWidth="1"/>
    <col min="9992" max="9992" width="10" customWidth="1"/>
    <col min="9993" max="9993" width="2.42578125" customWidth="1"/>
    <col min="9994" max="9994" width="8" customWidth="1"/>
    <col min="9995" max="9995" width="12.28515625" customWidth="1"/>
    <col min="9996" max="9996" width="0.140625" customWidth="1"/>
    <col min="9997" max="9997" width="7.7109375" customWidth="1"/>
    <col min="9998" max="9998" width="11.28515625" customWidth="1"/>
    <col min="9999" max="9999" width="3.85546875" customWidth="1"/>
    <col min="10000" max="10000" width="6" customWidth="1"/>
    <col min="10001" max="10001" width="2.42578125" customWidth="1"/>
    <col min="10002" max="10002" width="3" customWidth="1"/>
    <col min="10003" max="10003" width="0.28515625" customWidth="1"/>
    <col min="10004" max="10004" width="9.140625" customWidth="1"/>
    <col min="10005" max="10005" width="0.28515625" customWidth="1"/>
    <col min="10006" max="10006" width="3.28515625" customWidth="1"/>
    <col min="10241" max="10241" width="3.28515625" customWidth="1"/>
    <col min="10242" max="10242" width="6.140625" customWidth="1"/>
    <col min="10243" max="10243" width="3.28515625" customWidth="1"/>
    <col min="10244" max="10244" width="22" customWidth="1"/>
    <col min="10245" max="10245" width="5.140625" customWidth="1"/>
    <col min="10246" max="10246" width="4" customWidth="1"/>
    <col min="10247" max="10247" width="9.140625" customWidth="1"/>
    <col min="10248" max="10248" width="10" customWidth="1"/>
    <col min="10249" max="10249" width="2.42578125" customWidth="1"/>
    <col min="10250" max="10250" width="8" customWidth="1"/>
    <col min="10251" max="10251" width="12.28515625" customWidth="1"/>
    <col min="10252" max="10252" width="0.140625" customWidth="1"/>
    <col min="10253" max="10253" width="7.7109375" customWidth="1"/>
    <col min="10254" max="10254" width="11.28515625" customWidth="1"/>
    <col min="10255" max="10255" width="3.85546875" customWidth="1"/>
    <col min="10256" max="10256" width="6" customWidth="1"/>
    <col min="10257" max="10257" width="2.42578125" customWidth="1"/>
    <col min="10258" max="10258" width="3" customWidth="1"/>
    <col min="10259" max="10259" width="0.28515625" customWidth="1"/>
    <col min="10260" max="10260" width="9.140625" customWidth="1"/>
    <col min="10261" max="10261" width="0.28515625" customWidth="1"/>
    <col min="10262" max="10262" width="3.28515625" customWidth="1"/>
    <col min="10497" max="10497" width="3.28515625" customWidth="1"/>
    <col min="10498" max="10498" width="6.140625" customWidth="1"/>
    <col min="10499" max="10499" width="3.28515625" customWidth="1"/>
    <col min="10500" max="10500" width="22" customWidth="1"/>
    <col min="10501" max="10501" width="5.140625" customWidth="1"/>
    <col min="10502" max="10502" width="4" customWidth="1"/>
    <col min="10503" max="10503" width="9.140625" customWidth="1"/>
    <col min="10504" max="10504" width="10" customWidth="1"/>
    <col min="10505" max="10505" width="2.42578125" customWidth="1"/>
    <col min="10506" max="10506" width="8" customWidth="1"/>
    <col min="10507" max="10507" width="12.28515625" customWidth="1"/>
    <col min="10508" max="10508" width="0.140625" customWidth="1"/>
    <col min="10509" max="10509" width="7.7109375" customWidth="1"/>
    <col min="10510" max="10510" width="11.28515625" customWidth="1"/>
    <col min="10511" max="10511" width="3.85546875" customWidth="1"/>
    <col min="10512" max="10512" width="6" customWidth="1"/>
    <col min="10513" max="10513" width="2.42578125" customWidth="1"/>
    <col min="10514" max="10514" width="3" customWidth="1"/>
    <col min="10515" max="10515" width="0.28515625" customWidth="1"/>
    <col min="10516" max="10516" width="9.140625" customWidth="1"/>
    <col min="10517" max="10517" width="0.28515625" customWidth="1"/>
    <col min="10518" max="10518" width="3.28515625" customWidth="1"/>
    <col min="10753" max="10753" width="3.28515625" customWidth="1"/>
    <col min="10754" max="10754" width="6.140625" customWidth="1"/>
    <col min="10755" max="10755" width="3.28515625" customWidth="1"/>
    <col min="10756" max="10756" width="22" customWidth="1"/>
    <col min="10757" max="10757" width="5.140625" customWidth="1"/>
    <col min="10758" max="10758" width="4" customWidth="1"/>
    <col min="10759" max="10759" width="9.140625" customWidth="1"/>
    <col min="10760" max="10760" width="10" customWidth="1"/>
    <col min="10761" max="10761" width="2.42578125" customWidth="1"/>
    <col min="10762" max="10762" width="8" customWidth="1"/>
    <col min="10763" max="10763" width="12.28515625" customWidth="1"/>
    <col min="10764" max="10764" width="0.140625" customWidth="1"/>
    <col min="10765" max="10765" width="7.7109375" customWidth="1"/>
    <col min="10766" max="10766" width="11.28515625" customWidth="1"/>
    <col min="10767" max="10767" width="3.85546875" customWidth="1"/>
    <col min="10768" max="10768" width="6" customWidth="1"/>
    <col min="10769" max="10769" width="2.42578125" customWidth="1"/>
    <col min="10770" max="10770" width="3" customWidth="1"/>
    <col min="10771" max="10771" width="0.28515625" customWidth="1"/>
    <col min="10772" max="10772" width="9.140625" customWidth="1"/>
    <col min="10773" max="10773" width="0.28515625" customWidth="1"/>
    <col min="10774" max="10774" width="3.28515625" customWidth="1"/>
    <col min="11009" max="11009" width="3.28515625" customWidth="1"/>
    <col min="11010" max="11010" width="6.140625" customWidth="1"/>
    <col min="11011" max="11011" width="3.28515625" customWidth="1"/>
    <col min="11012" max="11012" width="22" customWidth="1"/>
    <col min="11013" max="11013" width="5.140625" customWidth="1"/>
    <col min="11014" max="11014" width="4" customWidth="1"/>
    <col min="11015" max="11015" width="9.140625" customWidth="1"/>
    <col min="11016" max="11016" width="10" customWidth="1"/>
    <col min="11017" max="11017" width="2.42578125" customWidth="1"/>
    <col min="11018" max="11018" width="8" customWidth="1"/>
    <col min="11019" max="11019" width="12.28515625" customWidth="1"/>
    <col min="11020" max="11020" width="0.140625" customWidth="1"/>
    <col min="11021" max="11021" width="7.7109375" customWidth="1"/>
    <col min="11022" max="11022" width="11.28515625" customWidth="1"/>
    <col min="11023" max="11023" width="3.85546875" customWidth="1"/>
    <col min="11024" max="11024" width="6" customWidth="1"/>
    <col min="11025" max="11025" width="2.42578125" customWidth="1"/>
    <col min="11026" max="11026" width="3" customWidth="1"/>
    <col min="11027" max="11027" width="0.28515625" customWidth="1"/>
    <col min="11028" max="11028" width="9.140625" customWidth="1"/>
    <col min="11029" max="11029" width="0.28515625" customWidth="1"/>
    <col min="11030" max="11030" width="3.28515625" customWidth="1"/>
    <col min="11265" max="11265" width="3.28515625" customWidth="1"/>
    <col min="11266" max="11266" width="6.140625" customWidth="1"/>
    <col min="11267" max="11267" width="3.28515625" customWidth="1"/>
    <col min="11268" max="11268" width="22" customWidth="1"/>
    <col min="11269" max="11269" width="5.140625" customWidth="1"/>
    <col min="11270" max="11270" width="4" customWidth="1"/>
    <col min="11271" max="11271" width="9.140625" customWidth="1"/>
    <col min="11272" max="11272" width="10" customWidth="1"/>
    <col min="11273" max="11273" width="2.42578125" customWidth="1"/>
    <col min="11274" max="11274" width="8" customWidth="1"/>
    <col min="11275" max="11275" width="12.28515625" customWidth="1"/>
    <col min="11276" max="11276" width="0.140625" customWidth="1"/>
    <col min="11277" max="11277" width="7.7109375" customWidth="1"/>
    <col min="11278" max="11278" width="11.28515625" customWidth="1"/>
    <col min="11279" max="11279" width="3.85546875" customWidth="1"/>
    <col min="11280" max="11280" width="6" customWidth="1"/>
    <col min="11281" max="11281" width="2.42578125" customWidth="1"/>
    <col min="11282" max="11282" width="3" customWidth="1"/>
    <col min="11283" max="11283" width="0.28515625" customWidth="1"/>
    <col min="11284" max="11284" width="9.140625" customWidth="1"/>
    <col min="11285" max="11285" width="0.28515625" customWidth="1"/>
    <col min="11286" max="11286" width="3.28515625" customWidth="1"/>
    <col min="11521" max="11521" width="3.28515625" customWidth="1"/>
    <col min="11522" max="11522" width="6.140625" customWidth="1"/>
    <col min="11523" max="11523" width="3.28515625" customWidth="1"/>
    <col min="11524" max="11524" width="22" customWidth="1"/>
    <col min="11525" max="11525" width="5.140625" customWidth="1"/>
    <col min="11526" max="11526" width="4" customWidth="1"/>
    <col min="11527" max="11527" width="9.140625" customWidth="1"/>
    <col min="11528" max="11528" width="10" customWidth="1"/>
    <col min="11529" max="11529" width="2.42578125" customWidth="1"/>
    <col min="11530" max="11530" width="8" customWidth="1"/>
    <col min="11531" max="11531" width="12.28515625" customWidth="1"/>
    <col min="11532" max="11532" width="0.140625" customWidth="1"/>
    <col min="11533" max="11533" width="7.7109375" customWidth="1"/>
    <col min="11534" max="11534" width="11.28515625" customWidth="1"/>
    <col min="11535" max="11535" width="3.85546875" customWidth="1"/>
    <col min="11536" max="11536" width="6" customWidth="1"/>
    <col min="11537" max="11537" width="2.42578125" customWidth="1"/>
    <col min="11538" max="11538" width="3" customWidth="1"/>
    <col min="11539" max="11539" width="0.28515625" customWidth="1"/>
    <col min="11540" max="11540" width="9.140625" customWidth="1"/>
    <col min="11541" max="11541" width="0.28515625" customWidth="1"/>
    <col min="11542" max="11542" width="3.28515625" customWidth="1"/>
    <col min="11777" max="11777" width="3.28515625" customWidth="1"/>
    <col min="11778" max="11778" width="6.140625" customWidth="1"/>
    <col min="11779" max="11779" width="3.28515625" customWidth="1"/>
    <col min="11780" max="11780" width="22" customWidth="1"/>
    <col min="11781" max="11781" width="5.140625" customWidth="1"/>
    <col min="11782" max="11782" width="4" customWidth="1"/>
    <col min="11783" max="11783" width="9.140625" customWidth="1"/>
    <col min="11784" max="11784" width="10" customWidth="1"/>
    <col min="11785" max="11785" width="2.42578125" customWidth="1"/>
    <col min="11786" max="11786" width="8" customWidth="1"/>
    <col min="11787" max="11787" width="12.28515625" customWidth="1"/>
    <col min="11788" max="11788" width="0.140625" customWidth="1"/>
    <col min="11789" max="11789" width="7.7109375" customWidth="1"/>
    <col min="11790" max="11790" width="11.28515625" customWidth="1"/>
    <col min="11791" max="11791" width="3.85546875" customWidth="1"/>
    <col min="11792" max="11792" width="6" customWidth="1"/>
    <col min="11793" max="11793" width="2.42578125" customWidth="1"/>
    <col min="11794" max="11794" width="3" customWidth="1"/>
    <col min="11795" max="11795" width="0.28515625" customWidth="1"/>
    <col min="11796" max="11796" width="9.140625" customWidth="1"/>
    <col min="11797" max="11797" width="0.28515625" customWidth="1"/>
    <col min="11798" max="11798" width="3.28515625" customWidth="1"/>
    <col min="12033" max="12033" width="3.28515625" customWidth="1"/>
    <col min="12034" max="12034" width="6.140625" customWidth="1"/>
    <col min="12035" max="12035" width="3.28515625" customWidth="1"/>
    <col min="12036" max="12036" width="22" customWidth="1"/>
    <col min="12037" max="12037" width="5.140625" customWidth="1"/>
    <col min="12038" max="12038" width="4" customWidth="1"/>
    <col min="12039" max="12039" width="9.140625" customWidth="1"/>
    <col min="12040" max="12040" width="10" customWidth="1"/>
    <col min="12041" max="12041" width="2.42578125" customWidth="1"/>
    <col min="12042" max="12042" width="8" customWidth="1"/>
    <col min="12043" max="12043" width="12.28515625" customWidth="1"/>
    <col min="12044" max="12044" width="0.140625" customWidth="1"/>
    <col min="12045" max="12045" width="7.7109375" customWidth="1"/>
    <col min="12046" max="12046" width="11.28515625" customWidth="1"/>
    <col min="12047" max="12047" width="3.85546875" customWidth="1"/>
    <col min="12048" max="12048" width="6" customWidth="1"/>
    <col min="12049" max="12049" width="2.42578125" customWidth="1"/>
    <col min="12050" max="12050" width="3" customWidth="1"/>
    <col min="12051" max="12051" width="0.28515625" customWidth="1"/>
    <col min="12052" max="12052" width="9.140625" customWidth="1"/>
    <col min="12053" max="12053" width="0.28515625" customWidth="1"/>
    <col min="12054" max="12054" width="3.28515625" customWidth="1"/>
    <col min="12289" max="12289" width="3.28515625" customWidth="1"/>
    <col min="12290" max="12290" width="6.140625" customWidth="1"/>
    <col min="12291" max="12291" width="3.28515625" customWidth="1"/>
    <col min="12292" max="12292" width="22" customWidth="1"/>
    <col min="12293" max="12293" width="5.140625" customWidth="1"/>
    <col min="12294" max="12294" width="4" customWidth="1"/>
    <col min="12295" max="12295" width="9.140625" customWidth="1"/>
    <col min="12296" max="12296" width="10" customWidth="1"/>
    <col min="12297" max="12297" width="2.42578125" customWidth="1"/>
    <col min="12298" max="12298" width="8" customWidth="1"/>
    <col min="12299" max="12299" width="12.28515625" customWidth="1"/>
    <col min="12300" max="12300" width="0.140625" customWidth="1"/>
    <col min="12301" max="12301" width="7.7109375" customWidth="1"/>
    <col min="12302" max="12302" width="11.28515625" customWidth="1"/>
    <col min="12303" max="12303" width="3.85546875" customWidth="1"/>
    <col min="12304" max="12304" width="6" customWidth="1"/>
    <col min="12305" max="12305" width="2.42578125" customWidth="1"/>
    <col min="12306" max="12306" width="3" customWidth="1"/>
    <col min="12307" max="12307" width="0.28515625" customWidth="1"/>
    <col min="12308" max="12308" width="9.140625" customWidth="1"/>
    <col min="12309" max="12309" width="0.28515625" customWidth="1"/>
    <col min="12310" max="12310" width="3.28515625" customWidth="1"/>
    <col min="12545" max="12545" width="3.28515625" customWidth="1"/>
    <col min="12546" max="12546" width="6.140625" customWidth="1"/>
    <col min="12547" max="12547" width="3.28515625" customWidth="1"/>
    <col min="12548" max="12548" width="22" customWidth="1"/>
    <col min="12549" max="12549" width="5.140625" customWidth="1"/>
    <col min="12550" max="12550" width="4" customWidth="1"/>
    <col min="12551" max="12551" width="9.140625" customWidth="1"/>
    <col min="12552" max="12552" width="10" customWidth="1"/>
    <col min="12553" max="12553" width="2.42578125" customWidth="1"/>
    <col min="12554" max="12554" width="8" customWidth="1"/>
    <col min="12555" max="12555" width="12.28515625" customWidth="1"/>
    <col min="12556" max="12556" width="0.140625" customWidth="1"/>
    <col min="12557" max="12557" width="7.7109375" customWidth="1"/>
    <col min="12558" max="12558" width="11.28515625" customWidth="1"/>
    <col min="12559" max="12559" width="3.85546875" customWidth="1"/>
    <col min="12560" max="12560" width="6" customWidth="1"/>
    <col min="12561" max="12561" width="2.42578125" customWidth="1"/>
    <col min="12562" max="12562" width="3" customWidth="1"/>
    <col min="12563" max="12563" width="0.28515625" customWidth="1"/>
    <col min="12564" max="12564" width="9.140625" customWidth="1"/>
    <col min="12565" max="12565" width="0.28515625" customWidth="1"/>
    <col min="12566" max="12566" width="3.28515625" customWidth="1"/>
    <col min="12801" max="12801" width="3.28515625" customWidth="1"/>
    <col min="12802" max="12802" width="6.140625" customWidth="1"/>
    <col min="12803" max="12803" width="3.28515625" customWidth="1"/>
    <col min="12804" max="12804" width="22" customWidth="1"/>
    <col min="12805" max="12805" width="5.140625" customWidth="1"/>
    <col min="12806" max="12806" width="4" customWidth="1"/>
    <col min="12807" max="12807" width="9.140625" customWidth="1"/>
    <col min="12808" max="12808" width="10" customWidth="1"/>
    <col min="12809" max="12809" width="2.42578125" customWidth="1"/>
    <col min="12810" max="12810" width="8" customWidth="1"/>
    <col min="12811" max="12811" width="12.28515625" customWidth="1"/>
    <col min="12812" max="12812" width="0.140625" customWidth="1"/>
    <col min="12813" max="12813" width="7.7109375" customWidth="1"/>
    <col min="12814" max="12814" width="11.28515625" customWidth="1"/>
    <col min="12815" max="12815" width="3.85546875" customWidth="1"/>
    <col min="12816" max="12816" width="6" customWidth="1"/>
    <col min="12817" max="12817" width="2.42578125" customWidth="1"/>
    <col min="12818" max="12818" width="3" customWidth="1"/>
    <col min="12819" max="12819" width="0.28515625" customWidth="1"/>
    <col min="12820" max="12820" width="9.140625" customWidth="1"/>
    <col min="12821" max="12821" width="0.28515625" customWidth="1"/>
    <col min="12822" max="12822" width="3.28515625" customWidth="1"/>
    <col min="13057" max="13057" width="3.28515625" customWidth="1"/>
    <col min="13058" max="13058" width="6.140625" customWidth="1"/>
    <col min="13059" max="13059" width="3.28515625" customWidth="1"/>
    <col min="13060" max="13060" width="22" customWidth="1"/>
    <col min="13061" max="13061" width="5.140625" customWidth="1"/>
    <col min="13062" max="13062" width="4" customWidth="1"/>
    <col min="13063" max="13063" width="9.140625" customWidth="1"/>
    <col min="13064" max="13064" width="10" customWidth="1"/>
    <col min="13065" max="13065" width="2.42578125" customWidth="1"/>
    <col min="13066" max="13066" width="8" customWidth="1"/>
    <col min="13067" max="13067" width="12.28515625" customWidth="1"/>
    <col min="13068" max="13068" width="0.140625" customWidth="1"/>
    <col min="13069" max="13069" width="7.7109375" customWidth="1"/>
    <col min="13070" max="13070" width="11.28515625" customWidth="1"/>
    <col min="13071" max="13071" width="3.85546875" customWidth="1"/>
    <col min="13072" max="13072" width="6" customWidth="1"/>
    <col min="13073" max="13073" width="2.42578125" customWidth="1"/>
    <col min="13074" max="13074" width="3" customWidth="1"/>
    <col min="13075" max="13075" width="0.28515625" customWidth="1"/>
    <col min="13076" max="13076" width="9.140625" customWidth="1"/>
    <col min="13077" max="13077" width="0.28515625" customWidth="1"/>
    <col min="13078" max="13078" width="3.28515625" customWidth="1"/>
    <col min="13313" max="13313" width="3.28515625" customWidth="1"/>
    <col min="13314" max="13314" width="6.140625" customWidth="1"/>
    <col min="13315" max="13315" width="3.28515625" customWidth="1"/>
    <col min="13316" max="13316" width="22" customWidth="1"/>
    <col min="13317" max="13317" width="5.140625" customWidth="1"/>
    <col min="13318" max="13318" width="4" customWidth="1"/>
    <col min="13319" max="13319" width="9.140625" customWidth="1"/>
    <col min="13320" max="13320" width="10" customWidth="1"/>
    <col min="13321" max="13321" width="2.42578125" customWidth="1"/>
    <col min="13322" max="13322" width="8" customWidth="1"/>
    <col min="13323" max="13323" width="12.28515625" customWidth="1"/>
    <col min="13324" max="13324" width="0.140625" customWidth="1"/>
    <col min="13325" max="13325" width="7.7109375" customWidth="1"/>
    <col min="13326" max="13326" width="11.28515625" customWidth="1"/>
    <col min="13327" max="13327" width="3.85546875" customWidth="1"/>
    <col min="13328" max="13328" width="6" customWidth="1"/>
    <col min="13329" max="13329" width="2.42578125" customWidth="1"/>
    <col min="13330" max="13330" width="3" customWidth="1"/>
    <col min="13331" max="13331" width="0.28515625" customWidth="1"/>
    <col min="13332" max="13332" width="9.140625" customWidth="1"/>
    <col min="13333" max="13333" width="0.28515625" customWidth="1"/>
    <col min="13334" max="13334" width="3.28515625" customWidth="1"/>
    <col min="13569" max="13569" width="3.28515625" customWidth="1"/>
    <col min="13570" max="13570" width="6.140625" customWidth="1"/>
    <col min="13571" max="13571" width="3.28515625" customWidth="1"/>
    <col min="13572" max="13572" width="22" customWidth="1"/>
    <col min="13573" max="13573" width="5.140625" customWidth="1"/>
    <col min="13574" max="13574" width="4" customWidth="1"/>
    <col min="13575" max="13575" width="9.140625" customWidth="1"/>
    <col min="13576" max="13576" width="10" customWidth="1"/>
    <col min="13577" max="13577" width="2.42578125" customWidth="1"/>
    <col min="13578" max="13578" width="8" customWidth="1"/>
    <col min="13579" max="13579" width="12.28515625" customWidth="1"/>
    <col min="13580" max="13580" width="0.140625" customWidth="1"/>
    <col min="13581" max="13581" width="7.7109375" customWidth="1"/>
    <col min="13582" max="13582" width="11.28515625" customWidth="1"/>
    <col min="13583" max="13583" width="3.85546875" customWidth="1"/>
    <col min="13584" max="13584" width="6" customWidth="1"/>
    <col min="13585" max="13585" width="2.42578125" customWidth="1"/>
    <col min="13586" max="13586" width="3" customWidth="1"/>
    <col min="13587" max="13587" width="0.28515625" customWidth="1"/>
    <col min="13588" max="13588" width="9.140625" customWidth="1"/>
    <col min="13589" max="13589" width="0.28515625" customWidth="1"/>
    <col min="13590" max="13590" width="3.28515625" customWidth="1"/>
    <col min="13825" max="13825" width="3.28515625" customWidth="1"/>
    <col min="13826" max="13826" width="6.140625" customWidth="1"/>
    <col min="13827" max="13827" width="3.28515625" customWidth="1"/>
    <col min="13828" max="13828" width="22" customWidth="1"/>
    <col min="13829" max="13829" width="5.140625" customWidth="1"/>
    <col min="13830" max="13830" width="4" customWidth="1"/>
    <col min="13831" max="13831" width="9.140625" customWidth="1"/>
    <col min="13832" max="13832" width="10" customWidth="1"/>
    <col min="13833" max="13833" width="2.42578125" customWidth="1"/>
    <col min="13834" max="13834" width="8" customWidth="1"/>
    <col min="13835" max="13835" width="12.28515625" customWidth="1"/>
    <col min="13836" max="13836" width="0.140625" customWidth="1"/>
    <col min="13837" max="13837" width="7.7109375" customWidth="1"/>
    <col min="13838" max="13838" width="11.28515625" customWidth="1"/>
    <col min="13839" max="13839" width="3.85546875" customWidth="1"/>
    <col min="13840" max="13840" width="6" customWidth="1"/>
    <col min="13841" max="13841" width="2.42578125" customWidth="1"/>
    <col min="13842" max="13842" width="3" customWidth="1"/>
    <col min="13843" max="13843" width="0.28515625" customWidth="1"/>
    <col min="13844" max="13844" width="9.140625" customWidth="1"/>
    <col min="13845" max="13845" width="0.28515625" customWidth="1"/>
    <col min="13846" max="13846" width="3.28515625" customWidth="1"/>
    <col min="14081" max="14081" width="3.28515625" customWidth="1"/>
    <col min="14082" max="14082" width="6.140625" customWidth="1"/>
    <col min="14083" max="14083" width="3.28515625" customWidth="1"/>
    <col min="14084" max="14084" width="22" customWidth="1"/>
    <col min="14085" max="14085" width="5.140625" customWidth="1"/>
    <col min="14086" max="14086" width="4" customWidth="1"/>
    <col min="14087" max="14087" width="9.140625" customWidth="1"/>
    <col min="14088" max="14088" width="10" customWidth="1"/>
    <col min="14089" max="14089" width="2.42578125" customWidth="1"/>
    <col min="14090" max="14090" width="8" customWidth="1"/>
    <col min="14091" max="14091" width="12.28515625" customWidth="1"/>
    <col min="14092" max="14092" width="0.140625" customWidth="1"/>
    <col min="14093" max="14093" width="7.7109375" customWidth="1"/>
    <col min="14094" max="14094" width="11.28515625" customWidth="1"/>
    <col min="14095" max="14095" width="3.85546875" customWidth="1"/>
    <col min="14096" max="14096" width="6" customWidth="1"/>
    <col min="14097" max="14097" width="2.42578125" customWidth="1"/>
    <col min="14098" max="14098" width="3" customWidth="1"/>
    <col min="14099" max="14099" width="0.28515625" customWidth="1"/>
    <col min="14100" max="14100" width="9.140625" customWidth="1"/>
    <col min="14101" max="14101" width="0.28515625" customWidth="1"/>
    <col min="14102" max="14102" width="3.28515625" customWidth="1"/>
    <col min="14337" max="14337" width="3.28515625" customWidth="1"/>
    <col min="14338" max="14338" width="6.140625" customWidth="1"/>
    <col min="14339" max="14339" width="3.28515625" customWidth="1"/>
    <col min="14340" max="14340" width="22" customWidth="1"/>
    <col min="14341" max="14341" width="5.140625" customWidth="1"/>
    <col min="14342" max="14342" width="4" customWidth="1"/>
    <col min="14343" max="14343" width="9.140625" customWidth="1"/>
    <col min="14344" max="14344" width="10" customWidth="1"/>
    <col min="14345" max="14345" width="2.42578125" customWidth="1"/>
    <col min="14346" max="14346" width="8" customWidth="1"/>
    <col min="14347" max="14347" width="12.28515625" customWidth="1"/>
    <col min="14348" max="14348" width="0.140625" customWidth="1"/>
    <col min="14349" max="14349" width="7.7109375" customWidth="1"/>
    <col min="14350" max="14350" width="11.28515625" customWidth="1"/>
    <col min="14351" max="14351" width="3.85546875" customWidth="1"/>
    <col min="14352" max="14352" width="6" customWidth="1"/>
    <col min="14353" max="14353" width="2.42578125" customWidth="1"/>
    <col min="14354" max="14354" width="3" customWidth="1"/>
    <col min="14355" max="14355" width="0.28515625" customWidth="1"/>
    <col min="14356" max="14356" width="9.140625" customWidth="1"/>
    <col min="14357" max="14357" width="0.28515625" customWidth="1"/>
    <col min="14358" max="14358" width="3.28515625" customWidth="1"/>
    <col min="14593" max="14593" width="3.28515625" customWidth="1"/>
    <col min="14594" max="14594" width="6.140625" customWidth="1"/>
    <col min="14595" max="14595" width="3.28515625" customWidth="1"/>
    <col min="14596" max="14596" width="22" customWidth="1"/>
    <col min="14597" max="14597" width="5.140625" customWidth="1"/>
    <col min="14598" max="14598" width="4" customWidth="1"/>
    <col min="14599" max="14599" width="9.140625" customWidth="1"/>
    <col min="14600" max="14600" width="10" customWidth="1"/>
    <col min="14601" max="14601" width="2.42578125" customWidth="1"/>
    <col min="14602" max="14602" width="8" customWidth="1"/>
    <col min="14603" max="14603" width="12.28515625" customWidth="1"/>
    <col min="14604" max="14604" width="0.140625" customWidth="1"/>
    <col min="14605" max="14605" width="7.7109375" customWidth="1"/>
    <col min="14606" max="14606" width="11.28515625" customWidth="1"/>
    <col min="14607" max="14607" width="3.85546875" customWidth="1"/>
    <col min="14608" max="14608" width="6" customWidth="1"/>
    <col min="14609" max="14609" width="2.42578125" customWidth="1"/>
    <col min="14610" max="14610" width="3" customWidth="1"/>
    <col min="14611" max="14611" width="0.28515625" customWidth="1"/>
    <col min="14612" max="14612" width="9.140625" customWidth="1"/>
    <col min="14613" max="14613" width="0.28515625" customWidth="1"/>
    <col min="14614" max="14614" width="3.28515625" customWidth="1"/>
    <col min="14849" max="14849" width="3.28515625" customWidth="1"/>
    <col min="14850" max="14850" width="6.140625" customWidth="1"/>
    <col min="14851" max="14851" width="3.28515625" customWidth="1"/>
    <col min="14852" max="14852" width="22" customWidth="1"/>
    <col min="14853" max="14853" width="5.140625" customWidth="1"/>
    <col min="14854" max="14854" width="4" customWidth="1"/>
    <col min="14855" max="14855" width="9.140625" customWidth="1"/>
    <col min="14856" max="14856" width="10" customWidth="1"/>
    <col min="14857" max="14857" width="2.42578125" customWidth="1"/>
    <col min="14858" max="14858" width="8" customWidth="1"/>
    <col min="14859" max="14859" width="12.28515625" customWidth="1"/>
    <col min="14860" max="14860" width="0.140625" customWidth="1"/>
    <col min="14861" max="14861" width="7.7109375" customWidth="1"/>
    <col min="14862" max="14862" width="11.28515625" customWidth="1"/>
    <col min="14863" max="14863" width="3.85546875" customWidth="1"/>
    <col min="14864" max="14864" width="6" customWidth="1"/>
    <col min="14865" max="14865" width="2.42578125" customWidth="1"/>
    <col min="14866" max="14866" width="3" customWidth="1"/>
    <col min="14867" max="14867" width="0.28515625" customWidth="1"/>
    <col min="14868" max="14868" width="9.140625" customWidth="1"/>
    <col min="14869" max="14869" width="0.28515625" customWidth="1"/>
    <col min="14870" max="14870" width="3.28515625" customWidth="1"/>
    <col min="15105" max="15105" width="3.28515625" customWidth="1"/>
    <col min="15106" max="15106" width="6.140625" customWidth="1"/>
    <col min="15107" max="15107" width="3.28515625" customWidth="1"/>
    <col min="15108" max="15108" width="22" customWidth="1"/>
    <col min="15109" max="15109" width="5.140625" customWidth="1"/>
    <col min="15110" max="15110" width="4" customWidth="1"/>
    <col min="15111" max="15111" width="9.140625" customWidth="1"/>
    <col min="15112" max="15112" width="10" customWidth="1"/>
    <col min="15113" max="15113" width="2.42578125" customWidth="1"/>
    <col min="15114" max="15114" width="8" customWidth="1"/>
    <col min="15115" max="15115" width="12.28515625" customWidth="1"/>
    <col min="15116" max="15116" width="0.140625" customWidth="1"/>
    <col min="15117" max="15117" width="7.7109375" customWidth="1"/>
    <col min="15118" max="15118" width="11.28515625" customWidth="1"/>
    <col min="15119" max="15119" width="3.85546875" customWidth="1"/>
    <col min="15120" max="15120" width="6" customWidth="1"/>
    <col min="15121" max="15121" width="2.42578125" customWidth="1"/>
    <col min="15122" max="15122" width="3" customWidth="1"/>
    <col min="15123" max="15123" width="0.28515625" customWidth="1"/>
    <col min="15124" max="15124" width="9.140625" customWidth="1"/>
    <col min="15125" max="15125" width="0.28515625" customWidth="1"/>
    <col min="15126" max="15126" width="3.28515625" customWidth="1"/>
    <col min="15361" max="15361" width="3.28515625" customWidth="1"/>
    <col min="15362" max="15362" width="6.140625" customWidth="1"/>
    <col min="15363" max="15363" width="3.28515625" customWidth="1"/>
    <col min="15364" max="15364" width="22" customWidth="1"/>
    <col min="15365" max="15365" width="5.140625" customWidth="1"/>
    <col min="15366" max="15366" width="4" customWidth="1"/>
    <col min="15367" max="15367" width="9.140625" customWidth="1"/>
    <col min="15368" max="15368" width="10" customWidth="1"/>
    <col min="15369" max="15369" width="2.42578125" customWidth="1"/>
    <col min="15370" max="15370" width="8" customWidth="1"/>
    <col min="15371" max="15371" width="12.28515625" customWidth="1"/>
    <col min="15372" max="15372" width="0.140625" customWidth="1"/>
    <col min="15373" max="15373" width="7.7109375" customWidth="1"/>
    <col min="15374" max="15374" width="11.28515625" customWidth="1"/>
    <col min="15375" max="15375" width="3.85546875" customWidth="1"/>
    <col min="15376" max="15376" width="6" customWidth="1"/>
    <col min="15377" max="15377" width="2.42578125" customWidth="1"/>
    <col min="15378" max="15378" width="3" customWidth="1"/>
    <col min="15379" max="15379" width="0.28515625" customWidth="1"/>
    <col min="15380" max="15380" width="9.140625" customWidth="1"/>
    <col min="15381" max="15381" width="0.28515625" customWidth="1"/>
    <col min="15382" max="15382" width="3.28515625" customWidth="1"/>
    <col min="15617" max="15617" width="3.28515625" customWidth="1"/>
    <col min="15618" max="15618" width="6.140625" customWidth="1"/>
    <col min="15619" max="15619" width="3.28515625" customWidth="1"/>
    <col min="15620" max="15620" width="22" customWidth="1"/>
    <col min="15621" max="15621" width="5.140625" customWidth="1"/>
    <col min="15622" max="15622" width="4" customWidth="1"/>
    <col min="15623" max="15623" width="9.140625" customWidth="1"/>
    <col min="15624" max="15624" width="10" customWidth="1"/>
    <col min="15625" max="15625" width="2.42578125" customWidth="1"/>
    <col min="15626" max="15626" width="8" customWidth="1"/>
    <col min="15627" max="15627" width="12.28515625" customWidth="1"/>
    <col min="15628" max="15628" width="0.140625" customWidth="1"/>
    <col min="15629" max="15629" width="7.7109375" customWidth="1"/>
    <col min="15630" max="15630" width="11.28515625" customWidth="1"/>
    <col min="15631" max="15631" width="3.85546875" customWidth="1"/>
    <col min="15632" max="15632" width="6" customWidth="1"/>
    <col min="15633" max="15633" width="2.42578125" customWidth="1"/>
    <col min="15634" max="15634" width="3" customWidth="1"/>
    <col min="15635" max="15635" width="0.28515625" customWidth="1"/>
    <col min="15636" max="15636" width="9.140625" customWidth="1"/>
    <col min="15637" max="15637" width="0.28515625" customWidth="1"/>
    <col min="15638" max="15638" width="3.28515625" customWidth="1"/>
    <col min="15873" max="15873" width="3.28515625" customWidth="1"/>
    <col min="15874" max="15874" width="6.140625" customWidth="1"/>
    <col min="15875" max="15875" width="3.28515625" customWidth="1"/>
    <col min="15876" max="15876" width="22" customWidth="1"/>
    <col min="15877" max="15877" width="5.140625" customWidth="1"/>
    <col min="15878" max="15878" width="4" customWidth="1"/>
    <col min="15879" max="15879" width="9.140625" customWidth="1"/>
    <col min="15880" max="15880" width="10" customWidth="1"/>
    <col min="15881" max="15881" width="2.42578125" customWidth="1"/>
    <col min="15882" max="15882" width="8" customWidth="1"/>
    <col min="15883" max="15883" width="12.28515625" customWidth="1"/>
    <col min="15884" max="15884" width="0.140625" customWidth="1"/>
    <col min="15885" max="15885" width="7.7109375" customWidth="1"/>
    <col min="15886" max="15886" width="11.28515625" customWidth="1"/>
    <col min="15887" max="15887" width="3.85546875" customWidth="1"/>
    <col min="15888" max="15888" width="6" customWidth="1"/>
    <col min="15889" max="15889" width="2.42578125" customWidth="1"/>
    <col min="15890" max="15890" width="3" customWidth="1"/>
    <col min="15891" max="15891" width="0.28515625" customWidth="1"/>
    <col min="15892" max="15892" width="9.140625" customWidth="1"/>
    <col min="15893" max="15893" width="0.28515625" customWidth="1"/>
    <col min="15894" max="15894" width="3.28515625" customWidth="1"/>
    <col min="16129" max="16129" width="3.28515625" customWidth="1"/>
    <col min="16130" max="16130" width="6.140625" customWidth="1"/>
    <col min="16131" max="16131" width="3.28515625" customWidth="1"/>
    <col min="16132" max="16132" width="22" customWidth="1"/>
    <col min="16133" max="16133" width="5.140625" customWidth="1"/>
    <col min="16134" max="16134" width="4" customWidth="1"/>
    <col min="16135" max="16135" width="9.140625" customWidth="1"/>
    <col min="16136" max="16136" width="10" customWidth="1"/>
    <col min="16137" max="16137" width="2.42578125" customWidth="1"/>
    <col min="16138" max="16138" width="8" customWidth="1"/>
    <col min="16139" max="16139" width="12.28515625" customWidth="1"/>
    <col min="16140" max="16140" width="0.140625" customWidth="1"/>
    <col min="16141" max="16141" width="7.7109375" customWidth="1"/>
    <col min="16142" max="16142" width="11.28515625" customWidth="1"/>
    <col min="16143" max="16143" width="3.85546875" customWidth="1"/>
    <col min="16144" max="16144" width="6" customWidth="1"/>
    <col min="16145" max="16145" width="2.42578125" customWidth="1"/>
    <col min="16146" max="16146" width="3" customWidth="1"/>
    <col min="16147" max="16147" width="0.28515625" customWidth="1"/>
    <col min="16148" max="16148" width="9.140625" customWidth="1"/>
    <col min="16149" max="16149" width="0.28515625" customWidth="1"/>
    <col min="16150" max="16150" width="3.28515625" customWidth="1"/>
  </cols>
  <sheetData>
    <row r="1" spans="1:2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ht="16.5" customHeight="1">
      <c r="A2" s="17"/>
      <c r="B2" s="243" t="s">
        <v>1469</v>
      </c>
      <c r="C2" s="244"/>
      <c r="D2" s="244"/>
      <c r="E2" s="245"/>
      <c r="F2" s="245"/>
      <c r="G2" s="17"/>
      <c r="H2" s="17"/>
      <c r="I2" s="17"/>
      <c r="J2" s="17"/>
      <c r="K2" s="17"/>
      <c r="L2" s="17"/>
      <c r="M2" s="17"/>
      <c r="N2" s="17"/>
      <c r="O2" s="17"/>
      <c r="P2" s="237"/>
      <c r="Q2" s="238"/>
      <c r="R2" s="238"/>
      <c r="S2" s="17"/>
      <c r="T2" s="18"/>
      <c r="U2" s="17"/>
      <c r="V2" s="17"/>
    </row>
    <row r="3" spans="1:22">
      <c r="A3" s="17"/>
      <c r="B3" s="239" t="s">
        <v>1317</v>
      </c>
      <c r="C3" s="240"/>
      <c r="D3" s="240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1:22">
      <c r="A4" s="17"/>
      <c r="B4" s="239" t="s">
        <v>1289</v>
      </c>
      <c r="C4" s="240"/>
      <c r="D4" s="240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>
      <c r="A5" s="17"/>
      <c r="B5" s="239" t="s">
        <v>1318</v>
      </c>
      <c r="C5" s="240"/>
      <c r="D5" s="240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18">
      <c r="A7" s="17"/>
      <c r="B7" s="241" t="s">
        <v>1290</v>
      </c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17"/>
      <c r="V7" s="17"/>
    </row>
    <row r="8" spans="1:2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ht="15" customHeight="1">
      <c r="A9" s="17"/>
      <c r="B9" s="246" t="s">
        <v>1594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17"/>
      <c r="V9" s="17"/>
    </row>
    <row r="10" spans="1:22" ht="1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15" customHeight="1">
      <c r="A11" s="17"/>
      <c r="B11" s="219" t="s">
        <v>1291</v>
      </c>
      <c r="C11" s="220"/>
      <c r="D11" s="220"/>
      <c r="E11" s="221"/>
      <c r="F11" s="219" t="s">
        <v>1292</v>
      </c>
      <c r="G11" s="221"/>
      <c r="H11" s="234" t="s">
        <v>1293</v>
      </c>
      <c r="I11" s="235"/>
      <c r="J11" s="235"/>
      <c r="K11" s="235"/>
      <c r="L11" s="235"/>
      <c r="M11" s="235"/>
      <c r="N11" s="236"/>
      <c r="O11" s="219" t="s">
        <v>1294</v>
      </c>
      <c r="P11" s="220"/>
      <c r="Q11" s="221"/>
      <c r="R11" s="219" t="s">
        <v>1295</v>
      </c>
      <c r="S11" s="220"/>
      <c r="T11" s="220"/>
      <c r="U11" s="221"/>
      <c r="V11" s="17"/>
    </row>
    <row r="12" spans="1:22" ht="30" customHeight="1">
      <c r="A12" s="17"/>
      <c r="B12" s="222"/>
      <c r="C12" s="223"/>
      <c r="D12" s="223"/>
      <c r="E12" s="224"/>
      <c r="F12" s="222"/>
      <c r="G12" s="224"/>
      <c r="H12" s="219" t="s">
        <v>1296</v>
      </c>
      <c r="I12" s="221"/>
      <c r="J12" s="24" t="s">
        <v>1297</v>
      </c>
      <c r="K12" s="219" t="s">
        <v>1298</v>
      </c>
      <c r="L12" s="221"/>
      <c r="M12" s="24" t="s">
        <v>1297</v>
      </c>
      <c r="N12" s="225" t="s">
        <v>1299</v>
      </c>
      <c r="O12" s="222"/>
      <c r="P12" s="223"/>
      <c r="Q12" s="224"/>
      <c r="R12" s="222"/>
      <c r="S12" s="223"/>
      <c r="T12" s="223"/>
      <c r="U12" s="224"/>
      <c r="V12" s="17"/>
    </row>
    <row r="13" spans="1:22" ht="15" customHeight="1">
      <c r="A13" s="17"/>
      <c r="B13" s="222"/>
      <c r="C13" s="223"/>
      <c r="D13" s="223"/>
      <c r="E13" s="224"/>
      <c r="F13" s="222"/>
      <c r="G13" s="224"/>
      <c r="H13" s="222"/>
      <c r="I13" s="224"/>
      <c r="J13" s="227" t="s">
        <v>1487</v>
      </c>
      <c r="K13" s="222"/>
      <c r="L13" s="224"/>
      <c r="M13" s="227" t="s">
        <v>1488</v>
      </c>
      <c r="N13" s="226"/>
      <c r="O13" s="222"/>
      <c r="P13" s="223"/>
      <c r="Q13" s="224"/>
      <c r="R13" s="222"/>
      <c r="S13" s="223"/>
      <c r="T13" s="223"/>
      <c r="U13" s="224"/>
      <c r="V13" s="17"/>
    </row>
    <row r="14" spans="1:22" ht="15" customHeight="1">
      <c r="A14" s="17"/>
      <c r="B14" s="229"/>
      <c r="C14" s="231"/>
      <c r="D14" s="231"/>
      <c r="E14" s="230"/>
      <c r="F14" s="229" t="s">
        <v>1300</v>
      </c>
      <c r="G14" s="230"/>
      <c r="H14" s="229" t="s">
        <v>1301</v>
      </c>
      <c r="I14" s="230"/>
      <c r="J14" s="228"/>
      <c r="K14" s="229" t="s">
        <v>1302</v>
      </c>
      <c r="L14" s="230"/>
      <c r="M14" s="228"/>
      <c r="N14" s="25" t="s">
        <v>1303</v>
      </c>
      <c r="O14" s="229" t="s">
        <v>1304</v>
      </c>
      <c r="P14" s="231"/>
      <c r="Q14" s="230"/>
      <c r="R14" s="222" t="s">
        <v>1305</v>
      </c>
      <c r="S14" s="223"/>
      <c r="T14" s="223"/>
      <c r="U14" s="224"/>
      <c r="V14" s="17"/>
    </row>
    <row r="15" spans="1:22">
      <c r="A15" s="17"/>
      <c r="B15" s="216" t="s">
        <v>1306</v>
      </c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8"/>
      <c r="U15" s="17"/>
      <c r="V15" s="17"/>
    </row>
    <row r="16" spans="1:22" ht="15" customHeight="1">
      <c r="A16" s="17"/>
      <c r="B16" s="19" t="s">
        <v>1307</v>
      </c>
      <c r="C16" s="202" t="s">
        <v>1308</v>
      </c>
      <c r="D16" s="214"/>
      <c r="E16" s="214"/>
      <c r="F16" s="205">
        <f>'4-Prihodi po izvorima fin.'!D7</f>
        <v>23096914</v>
      </c>
      <c r="G16" s="204"/>
      <c r="H16" s="205">
        <f>'4-Prihodi po izvorima fin.'!E7</f>
        <v>23375658</v>
      </c>
      <c r="I16" s="204"/>
      <c r="J16" s="116">
        <f>H16/F16*100</f>
        <v>101.20684520884478</v>
      </c>
      <c r="K16" s="205">
        <v>23322477.239999998</v>
      </c>
      <c r="L16" s="204"/>
      <c r="M16" s="116">
        <v>100.97659470871304</v>
      </c>
      <c r="N16" s="149">
        <v>53180.760000001639</v>
      </c>
      <c r="O16" s="205">
        <v>13998.379999998957</v>
      </c>
      <c r="P16" s="204"/>
      <c r="Q16" s="204"/>
      <c r="R16" s="205">
        <v>67179.140000000596</v>
      </c>
      <c r="S16" s="204"/>
      <c r="T16" s="206"/>
      <c r="U16" s="17"/>
      <c r="V16" s="17"/>
    </row>
    <row r="17" spans="1:30" ht="14.25" customHeight="1">
      <c r="A17" s="17"/>
      <c r="B17" s="19" t="s">
        <v>1592</v>
      </c>
      <c r="C17" s="202" t="s">
        <v>1593</v>
      </c>
      <c r="D17" s="214"/>
      <c r="E17" s="214"/>
      <c r="F17" s="205">
        <f>'4-Prihodi po izvorima fin.'!D9</f>
        <v>70000</v>
      </c>
      <c r="G17" s="204"/>
      <c r="H17" s="205">
        <f>'4-Prihodi po izvorima fin.'!E9</f>
        <v>30297</v>
      </c>
      <c r="I17" s="204"/>
      <c r="J17" s="116"/>
      <c r="K17" s="205">
        <v>106725.59</v>
      </c>
      <c r="L17" s="204"/>
      <c r="M17" s="116"/>
      <c r="N17" s="149">
        <v>-76428.59</v>
      </c>
      <c r="O17" s="205"/>
      <c r="P17" s="204"/>
      <c r="Q17" s="204"/>
      <c r="R17" s="205">
        <v>-76428.59</v>
      </c>
      <c r="S17" s="204"/>
      <c r="T17" s="206"/>
      <c r="U17" s="17"/>
      <c r="V17" s="17"/>
    </row>
    <row r="18" spans="1:30" ht="15" customHeight="1">
      <c r="A18" s="17"/>
      <c r="B18" s="19" t="s">
        <v>1309</v>
      </c>
      <c r="C18" s="202" t="s">
        <v>1310</v>
      </c>
      <c r="D18" s="214"/>
      <c r="E18" s="214"/>
      <c r="F18" s="205">
        <f>'4-Prihodi po izvorima fin.'!D11</f>
        <v>6563000</v>
      </c>
      <c r="G18" s="204"/>
      <c r="H18" s="205">
        <f>'4-Prihodi po izvorima fin.'!E11</f>
        <v>7001251.7699999996</v>
      </c>
      <c r="I18" s="204"/>
      <c r="J18" s="116">
        <f>H18/F18*100</f>
        <v>106.67761343897608</v>
      </c>
      <c r="K18" s="205">
        <v>7368706.7699999996</v>
      </c>
      <c r="L18" s="204"/>
      <c r="M18" s="116">
        <v>112.27650114277006</v>
      </c>
      <c r="N18" s="149">
        <v>-367455</v>
      </c>
      <c r="O18" s="205">
        <v>1880598.31</v>
      </c>
      <c r="P18" s="204"/>
      <c r="Q18" s="204"/>
      <c r="R18" s="205">
        <v>1513143.31</v>
      </c>
      <c r="S18" s="204"/>
      <c r="T18" s="206"/>
      <c r="U18" s="17"/>
      <c r="V18" s="17"/>
      <c r="Z18" s="248"/>
      <c r="AA18" s="249"/>
      <c r="AB18" s="249"/>
    </row>
    <row r="19" spans="1:30" ht="15" customHeight="1">
      <c r="A19" s="17"/>
      <c r="B19" s="19" t="s">
        <v>1311</v>
      </c>
      <c r="C19" s="202" t="s">
        <v>1312</v>
      </c>
      <c r="D19" s="214"/>
      <c r="E19" s="214"/>
      <c r="F19" s="205">
        <f>'4-Prihodi po izvorima fin.'!D17</f>
        <v>7017000</v>
      </c>
      <c r="G19" s="204"/>
      <c r="H19" s="205">
        <f>'4-Prihodi po izvorima fin.'!E17</f>
        <v>7240925</v>
      </c>
      <c r="I19" s="204"/>
      <c r="J19" s="116">
        <f t="shared" ref="J19" si="0">H19/F19*100</f>
        <v>103.19117856633888</v>
      </c>
      <c r="K19" s="205">
        <v>7742211.1699999999</v>
      </c>
      <c r="L19" s="204"/>
      <c r="M19" s="116">
        <v>110.33506013966081</v>
      </c>
      <c r="N19" s="149">
        <v>-501286.16999999993</v>
      </c>
      <c r="O19" s="205">
        <v>7265878.6299999999</v>
      </c>
      <c r="P19" s="204"/>
      <c r="Q19" s="204"/>
      <c r="R19" s="205">
        <v>6764592.46</v>
      </c>
      <c r="S19" s="204"/>
      <c r="T19" s="206"/>
      <c r="U19" s="17"/>
      <c r="V19" s="17"/>
      <c r="W19" s="98">
        <f>K19+15557</f>
        <v>7757768.1699999999</v>
      </c>
      <c r="X19" s="98">
        <f>H19-W19</f>
        <v>-516843.16999999993</v>
      </c>
      <c r="Z19" s="11"/>
      <c r="AA19" s="11"/>
      <c r="AB19" s="11"/>
      <c r="AD19" s="98"/>
    </row>
    <row r="20" spans="1:30" ht="15" customHeight="1">
      <c r="A20" s="17"/>
      <c r="B20" s="19" t="s">
        <v>1313</v>
      </c>
      <c r="C20" s="202" t="s">
        <v>1314</v>
      </c>
      <c r="D20" s="214"/>
      <c r="E20" s="214"/>
      <c r="F20" s="205">
        <f>SUM(F21:G23)</f>
        <v>1831726.4000000001</v>
      </c>
      <c r="G20" s="204"/>
      <c r="H20" s="205">
        <f>SUM(H21:I23)</f>
        <v>1407254.0000000002</v>
      </c>
      <c r="I20" s="204"/>
      <c r="J20" s="116">
        <f>H20/F20*100</f>
        <v>76.826648346608977</v>
      </c>
      <c r="K20" s="205">
        <v>4127853.7</v>
      </c>
      <c r="L20" s="204"/>
      <c r="M20" s="116">
        <v>225.35318047498799</v>
      </c>
      <c r="N20" s="149">
        <v>-2720599.7</v>
      </c>
      <c r="O20" s="145"/>
      <c r="P20" s="205">
        <v>83758.890000000014</v>
      </c>
      <c r="Q20" s="215"/>
      <c r="R20" s="205">
        <v>-2636840.81</v>
      </c>
      <c r="S20" s="204"/>
      <c r="T20" s="206"/>
      <c r="U20" s="17"/>
      <c r="V20" s="17"/>
      <c r="W20" s="98">
        <f>K20-15557</f>
        <v>4112296.7</v>
      </c>
      <c r="X20" s="98">
        <f>H20-W20</f>
        <v>-2705042.7</v>
      </c>
      <c r="Z20" s="11"/>
      <c r="AA20" s="11"/>
      <c r="AB20" s="11"/>
      <c r="AD20" s="98"/>
    </row>
    <row r="21" spans="1:30" ht="12.75" customHeight="1">
      <c r="A21" s="17"/>
      <c r="B21" s="108"/>
      <c r="C21" s="109" t="s">
        <v>1465</v>
      </c>
      <c r="D21" s="99" t="s">
        <v>1467</v>
      </c>
      <c r="E21" s="99"/>
      <c r="F21" s="100"/>
      <c r="G21" s="101">
        <f>'4-Prihodi po izvorima fin.'!E21</f>
        <v>1189333.4000000001</v>
      </c>
      <c r="H21" s="205">
        <f>'4-Prihodi po izvorima fin.'!E21</f>
        <v>1189333.4000000001</v>
      </c>
      <c r="I21" s="204"/>
      <c r="J21" s="116"/>
      <c r="K21" s="149">
        <v>3210759.97</v>
      </c>
      <c r="L21" s="150"/>
      <c r="M21" s="116"/>
      <c r="N21" s="149">
        <v>-2021426.57</v>
      </c>
      <c r="O21" s="205">
        <v>-203846.11</v>
      </c>
      <c r="P21" s="215"/>
      <c r="Q21" s="215"/>
      <c r="R21" s="145"/>
      <c r="S21" s="149"/>
      <c r="T21" s="153">
        <v>-2225272.6800000002</v>
      </c>
      <c r="U21" s="17"/>
      <c r="V21" s="17"/>
      <c r="W21" s="98"/>
      <c r="X21" s="98"/>
      <c r="Z21" s="11"/>
      <c r="AA21" s="11"/>
      <c r="AB21" s="11"/>
      <c r="AD21" s="98"/>
    </row>
    <row r="22" spans="1:30" ht="12" customHeight="1">
      <c r="A22" s="17"/>
      <c r="B22" s="108"/>
      <c r="C22" s="109" t="s">
        <v>1466</v>
      </c>
      <c r="D22" s="99" t="s">
        <v>1468</v>
      </c>
      <c r="E22" s="99"/>
      <c r="F22" s="100"/>
      <c r="G22" s="101">
        <f>'4-Prihodi po izvorima fin.'!D24</f>
        <v>129893</v>
      </c>
      <c r="H22" s="205">
        <f>'4-Prihodi po izvorima fin.'!E24</f>
        <v>46233.599999999999</v>
      </c>
      <c r="I22" s="204"/>
      <c r="J22" s="116"/>
      <c r="K22" s="149">
        <v>312315.55</v>
      </c>
      <c r="L22" s="150"/>
      <c r="M22" s="116"/>
      <c r="N22" s="149">
        <v>-266081.95</v>
      </c>
      <c r="O22" s="205">
        <v>287605</v>
      </c>
      <c r="P22" s="215"/>
      <c r="Q22" s="215"/>
      <c r="R22" s="107"/>
      <c r="S22" s="150"/>
      <c r="T22" s="153">
        <v>21523.049999999988</v>
      </c>
      <c r="U22" s="17"/>
      <c r="V22" s="17"/>
      <c r="W22" s="98"/>
      <c r="X22" s="98"/>
      <c r="Z22" s="11"/>
      <c r="AA22" s="11"/>
      <c r="AB22" s="11"/>
      <c r="AD22" s="98"/>
    </row>
    <row r="23" spans="1:30" ht="12" customHeight="1">
      <c r="A23" s="17"/>
      <c r="B23" s="108"/>
      <c r="C23" s="109" t="s">
        <v>1590</v>
      </c>
      <c r="D23" s="128" t="s">
        <v>1591</v>
      </c>
      <c r="E23" s="128"/>
      <c r="F23" s="126"/>
      <c r="G23" s="127">
        <f>'4-Prihodi po izvorima fin.'!D32</f>
        <v>512500</v>
      </c>
      <c r="H23" s="205">
        <f>'4-Prihodi po izvorima fin.'!E32</f>
        <v>171687</v>
      </c>
      <c r="I23" s="204"/>
      <c r="J23" s="116"/>
      <c r="K23" s="149">
        <v>604778.18000000005</v>
      </c>
      <c r="L23" s="150"/>
      <c r="M23" s="116"/>
      <c r="N23" s="149">
        <v>-433091.18000000005</v>
      </c>
      <c r="O23" s="205">
        <v>0</v>
      </c>
      <c r="P23" s="215"/>
      <c r="Q23" s="215"/>
      <c r="R23" s="107"/>
      <c r="S23" s="150"/>
      <c r="T23" s="153">
        <v>-433091.18000000005</v>
      </c>
      <c r="U23" s="17"/>
      <c r="V23" s="17"/>
      <c r="W23" s="98"/>
      <c r="X23" s="98"/>
      <c r="Z23" s="11"/>
      <c r="AA23" s="11"/>
      <c r="AB23" s="11"/>
      <c r="AD23" s="98"/>
    </row>
    <row r="24" spans="1:30" ht="15" customHeight="1">
      <c r="A24" s="17"/>
      <c r="B24" s="19" t="s">
        <v>1315</v>
      </c>
      <c r="C24" s="202" t="s">
        <v>1316</v>
      </c>
      <c r="D24" s="214"/>
      <c r="E24" s="214"/>
      <c r="F24" s="205">
        <f>'4-Prihodi po izvorima fin.'!D35</f>
        <v>64000</v>
      </c>
      <c r="G24" s="204"/>
      <c r="H24" s="205">
        <f>'4-Prihodi po izvorima fin.'!E35</f>
        <v>109949</v>
      </c>
      <c r="I24" s="204"/>
      <c r="J24" s="116">
        <f>H24/F24*100</f>
        <v>171.79531249999999</v>
      </c>
      <c r="K24" s="205">
        <v>80513.689999999988</v>
      </c>
      <c r="L24" s="204"/>
      <c r="M24" s="116">
        <v>125.80264062499997</v>
      </c>
      <c r="N24" s="149">
        <v>29435.310000000012</v>
      </c>
      <c r="O24" s="205"/>
      <c r="P24" s="204"/>
      <c r="Q24" s="204"/>
      <c r="R24" s="205">
        <v>29435.310000000012</v>
      </c>
      <c r="S24" s="204"/>
      <c r="T24" s="206"/>
      <c r="U24" s="17"/>
      <c r="V24" s="17"/>
      <c r="W24" t="s">
        <v>1461</v>
      </c>
      <c r="Z24" s="11"/>
      <c r="AA24" s="11"/>
      <c r="AB24" s="11"/>
    </row>
    <row r="25" spans="1:30" ht="15" customHeight="1">
      <c r="A25" s="17"/>
      <c r="B25" s="19" t="s">
        <v>1319</v>
      </c>
      <c r="C25" s="202" t="s">
        <v>1399</v>
      </c>
      <c r="D25" s="203"/>
      <c r="E25" s="203"/>
      <c r="F25" s="92"/>
      <c r="G25" s="93">
        <f>'4-Prihodi po izvorima fin.'!D38</f>
        <v>12000</v>
      </c>
      <c r="H25" s="204">
        <f>'4-Prihodi po izvorima fin.'!E38</f>
        <v>7905</v>
      </c>
      <c r="I25" s="213"/>
      <c r="J25" s="116" t="s">
        <v>1398</v>
      </c>
      <c r="K25" s="204">
        <v>7904.9</v>
      </c>
      <c r="L25" s="213"/>
      <c r="M25" s="116"/>
      <c r="N25" s="149">
        <v>0.1000000000003638</v>
      </c>
      <c r="O25" s="205"/>
      <c r="P25" s="205"/>
      <c r="Q25" s="205"/>
      <c r="R25" s="205">
        <v>0.1000000000003638</v>
      </c>
      <c r="S25" s="204"/>
      <c r="T25" s="206"/>
      <c r="U25" s="17"/>
      <c r="V25" s="17"/>
      <c r="Z25" s="11"/>
      <c r="AA25" s="11"/>
      <c r="AB25" s="11"/>
    </row>
    <row r="26" spans="1:30" ht="15" customHeight="1">
      <c r="A26" s="17"/>
      <c r="B26" s="19" t="s">
        <v>1459</v>
      </c>
      <c r="C26" s="202" t="s">
        <v>1460</v>
      </c>
      <c r="D26" s="203"/>
      <c r="E26" s="203"/>
      <c r="F26" s="97"/>
      <c r="G26" s="93"/>
      <c r="H26" s="95"/>
      <c r="I26" s="96"/>
      <c r="J26" s="116"/>
      <c r="K26" s="150"/>
      <c r="L26" s="152"/>
      <c r="M26" s="116"/>
      <c r="N26" s="149"/>
      <c r="O26" s="149"/>
      <c r="P26" s="204">
        <v>23849.65</v>
      </c>
      <c r="Q26" s="204"/>
      <c r="R26" s="205">
        <v>23849.65</v>
      </c>
      <c r="S26" s="204"/>
      <c r="T26" s="206"/>
      <c r="U26" s="17"/>
      <c r="V26" s="17"/>
      <c r="Z26" s="11"/>
      <c r="AA26" s="11"/>
      <c r="AB26" s="11"/>
    </row>
    <row r="27" spans="1:30" ht="15" customHeight="1">
      <c r="A27" s="17"/>
      <c r="B27" s="19" t="s">
        <v>1604</v>
      </c>
      <c r="C27" s="202" t="s">
        <v>1605</v>
      </c>
      <c r="D27" s="203"/>
      <c r="E27" s="203"/>
      <c r="F27" s="144"/>
      <c r="G27" s="93"/>
      <c r="H27" s="142"/>
      <c r="I27" s="143"/>
      <c r="J27" s="116"/>
      <c r="K27" s="150">
        <v>5024960</v>
      </c>
      <c r="L27" s="152"/>
      <c r="M27" s="116"/>
      <c r="N27" s="149">
        <v>-5024960</v>
      </c>
      <c r="O27" s="149"/>
      <c r="P27" s="150"/>
      <c r="Q27" s="150"/>
      <c r="R27" s="149"/>
      <c r="S27" s="150"/>
      <c r="T27" s="153">
        <v>-5024960</v>
      </c>
      <c r="U27" s="17"/>
      <c r="V27" s="17"/>
      <c r="Z27" s="11"/>
      <c r="AA27" s="11"/>
      <c r="AB27" s="11"/>
    </row>
    <row r="28" spans="1:30">
      <c r="A28" s="17"/>
      <c r="B28" s="207" t="s">
        <v>1489</v>
      </c>
      <c r="C28" s="208"/>
      <c r="D28" s="208"/>
      <c r="E28" s="208"/>
      <c r="F28" s="209">
        <f>SUM(F16:G25)-G21-G22-G23</f>
        <v>38654640.399999999</v>
      </c>
      <c r="G28" s="210"/>
      <c r="H28" s="209">
        <f>SUM(H16:I25)-H21-H22-H23</f>
        <v>39173239.769999996</v>
      </c>
      <c r="I28" s="210"/>
      <c r="J28" s="117">
        <f>H28/F28*100</f>
        <v>101.34162254423661</v>
      </c>
      <c r="K28" s="209">
        <v>47781353.059999995</v>
      </c>
      <c r="L28" s="210"/>
      <c r="M28" s="117">
        <v>123.61091078731133</v>
      </c>
      <c r="N28" s="151">
        <v>-8608113.3899999987</v>
      </c>
      <c r="O28" s="209">
        <v>9268083.8599999994</v>
      </c>
      <c r="P28" s="209"/>
      <c r="Q28" s="209"/>
      <c r="R28" s="211">
        <v>659970.46999999974</v>
      </c>
      <c r="S28" s="211"/>
      <c r="T28" s="212"/>
      <c r="U28" s="17"/>
      <c r="V28" s="17"/>
      <c r="Z28" s="11"/>
      <c r="AA28" s="11"/>
      <c r="AB28" s="11"/>
    </row>
    <row r="29" spans="1:30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30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237"/>
      <c r="R30" s="238"/>
      <c r="S30" s="238"/>
      <c r="T30" s="238"/>
      <c r="U30" s="17"/>
      <c r="V30" s="17"/>
    </row>
    <row r="31" spans="1:30">
      <c r="A31" s="17"/>
      <c r="B31" s="239"/>
      <c r="C31" s="240"/>
      <c r="D31" s="17"/>
      <c r="E31" s="17"/>
      <c r="F31" s="17"/>
      <c r="G31" s="237"/>
      <c r="H31" s="238"/>
      <c r="I31" s="239"/>
      <c r="J31" s="240"/>
      <c r="K31" s="240"/>
      <c r="L31" s="17"/>
      <c r="M31" s="17"/>
      <c r="N31" s="17"/>
      <c r="O31" s="17"/>
      <c r="P31" s="17"/>
      <c r="Q31" s="238"/>
      <c r="R31" s="238"/>
      <c r="S31" s="238"/>
      <c r="T31" s="238"/>
      <c r="U31" s="17"/>
      <c r="V31" s="17"/>
    </row>
    <row r="32" spans="1:30">
      <c r="A32" s="17"/>
      <c r="B32" s="240"/>
      <c r="C32" s="240"/>
      <c r="D32" s="17"/>
      <c r="E32" s="17"/>
      <c r="F32" s="17"/>
      <c r="G32" s="238"/>
      <c r="H32" s="238"/>
      <c r="I32" s="240"/>
      <c r="J32" s="240"/>
      <c r="K32" s="240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spans="1:3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spans="1:31">
      <c r="K34" s="98"/>
      <c r="AE34" s="146"/>
    </row>
    <row r="35" spans="1:31">
      <c r="D35" s="146"/>
      <c r="K35" s="98"/>
    </row>
  </sheetData>
  <mergeCells count="85">
    <mergeCell ref="C20:E20"/>
    <mergeCell ref="F20:G20"/>
    <mergeCell ref="H20:I20"/>
    <mergeCell ref="K20:L20"/>
    <mergeCell ref="Z18:AB18"/>
    <mergeCell ref="K18:L18"/>
    <mergeCell ref="R18:T18"/>
    <mergeCell ref="C19:E19"/>
    <mergeCell ref="F19:G19"/>
    <mergeCell ref="H19:I19"/>
    <mergeCell ref="K19:L19"/>
    <mergeCell ref="O19:Q19"/>
    <mergeCell ref="O21:Q21"/>
    <mergeCell ref="B7:T7"/>
    <mergeCell ref="B2:F2"/>
    <mergeCell ref="P2:R2"/>
    <mergeCell ref="B3:D3"/>
    <mergeCell ref="B4:D4"/>
    <mergeCell ref="B5:D5"/>
    <mergeCell ref="R14:U14"/>
    <mergeCell ref="B9:T9"/>
    <mergeCell ref="B11:E14"/>
    <mergeCell ref="F11:G13"/>
    <mergeCell ref="H11:N11"/>
    <mergeCell ref="O11:Q13"/>
    <mergeCell ref="R11:U13"/>
    <mergeCell ref="R17:T17"/>
    <mergeCell ref="C16:E16"/>
    <mergeCell ref="F16:G16"/>
    <mergeCell ref="H12:I13"/>
    <mergeCell ref="K12:L13"/>
    <mergeCell ref="N12:N13"/>
    <mergeCell ref="J13:J14"/>
    <mergeCell ref="M13:M14"/>
    <mergeCell ref="F14:G14"/>
    <mergeCell ref="H14:I14"/>
    <mergeCell ref="K14:L14"/>
    <mergeCell ref="O14:Q14"/>
    <mergeCell ref="B15:T15"/>
    <mergeCell ref="R24:T24"/>
    <mergeCell ref="P20:Q20"/>
    <mergeCell ref="H16:I16"/>
    <mergeCell ref="K16:L16"/>
    <mergeCell ref="O16:Q16"/>
    <mergeCell ref="R16:T16"/>
    <mergeCell ref="R20:T20"/>
    <mergeCell ref="O18:Q18"/>
    <mergeCell ref="H21:I21"/>
    <mergeCell ref="H22:I22"/>
    <mergeCell ref="R19:T19"/>
    <mergeCell ref="C18:E18"/>
    <mergeCell ref="F18:G18"/>
    <mergeCell ref="H18:I18"/>
    <mergeCell ref="Q30:T31"/>
    <mergeCell ref="B31:C32"/>
    <mergeCell ref="G31:H32"/>
    <mergeCell ref="I31:K32"/>
    <mergeCell ref="C25:E25"/>
    <mergeCell ref="B28:E28"/>
    <mergeCell ref="F28:G28"/>
    <mergeCell ref="H28:I28"/>
    <mergeCell ref="K28:L28"/>
    <mergeCell ref="O28:Q28"/>
    <mergeCell ref="R28:T28"/>
    <mergeCell ref="H25:I25"/>
    <mergeCell ref="K25:L25"/>
    <mergeCell ref="R25:T25"/>
    <mergeCell ref="C26:E26"/>
    <mergeCell ref="R26:T26"/>
    <mergeCell ref="O17:Q17"/>
    <mergeCell ref="C27:E27"/>
    <mergeCell ref="O22:Q22"/>
    <mergeCell ref="O23:Q23"/>
    <mergeCell ref="O25:Q25"/>
    <mergeCell ref="C24:E24"/>
    <mergeCell ref="F24:G24"/>
    <mergeCell ref="H24:I24"/>
    <mergeCell ref="K24:L24"/>
    <mergeCell ref="O24:Q24"/>
    <mergeCell ref="H23:I23"/>
    <mergeCell ref="C17:E17"/>
    <mergeCell ref="F17:G17"/>
    <mergeCell ref="H17:I17"/>
    <mergeCell ref="K17:L17"/>
    <mergeCell ref="P26:Q26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880C-E9AC-458E-9D62-111A80A15741}">
  <sheetPr>
    <pageSetUpPr fitToPage="1"/>
  </sheetPr>
  <dimension ref="A2:AL34"/>
  <sheetViews>
    <sheetView workbookViewId="0">
      <selection activeCell="R34" sqref="R34"/>
    </sheetView>
  </sheetViews>
  <sheetFormatPr defaultRowHeight="15"/>
  <cols>
    <col min="1" max="1" width="13.42578125" customWidth="1"/>
    <col min="2" max="2" width="24.140625" customWidth="1"/>
    <col min="3" max="3" width="8.28515625" customWidth="1"/>
    <col min="4" max="4" width="9" customWidth="1"/>
    <col min="5" max="5" width="9.28515625" customWidth="1"/>
    <col min="6" max="6" width="11.85546875" customWidth="1"/>
    <col min="7" max="7" width="7.85546875" customWidth="1"/>
    <col min="8" max="8" width="10" customWidth="1"/>
    <col min="10" max="10" width="10.140625" customWidth="1"/>
    <col min="11" max="11" width="10.5703125" customWidth="1"/>
    <col min="13" max="13" width="10.140625" customWidth="1"/>
    <col min="14" max="14" width="10.85546875" customWidth="1"/>
    <col min="15" max="15" width="10" customWidth="1"/>
    <col min="16" max="16" width="10.7109375" customWidth="1"/>
    <col min="17" max="17" width="11.140625" customWidth="1"/>
    <col min="18" max="19" width="10.140625" customWidth="1"/>
    <col min="21" max="22" width="9.85546875" customWidth="1"/>
    <col min="23" max="23" width="10.7109375" customWidth="1"/>
    <col min="24" max="24" width="11.85546875" customWidth="1"/>
    <col min="25" max="25" width="10" customWidth="1"/>
    <col min="26" max="26" width="10.140625" customWidth="1"/>
    <col min="27" max="28" width="10.5703125" customWidth="1"/>
    <col min="29" max="30" width="10.42578125" customWidth="1"/>
    <col min="31" max="33" width="11.5703125" customWidth="1"/>
    <col min="34" max="34" width="11.7109375" customWidth="1"/>
    <col min="35" max="35" width="10.7109375" customWidth="1"/>
    <col min="36" max="36" width="12.28515625" customWidth="1"/>
    <col min="37" max="37" width="12.140625" customWidth="1"/>
  </cols>
  <sheetData>
    <row r="2" spans="1:38">
      <c r="B2" s="192" t="s">
        <v>1606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</row>
    <row r="4" spans="1:38" ht="15" customHeight="1">
      <c r="A4" s="255"/>
      <c r="B4" s="256"/>
      <c r="C4" s="250" t="s">
        <v>1607</v>
      </c>
      <c r="D4" s="252"/>
      <c r="E4" s="250" t="s">
        <v>1607</v>
      </c>
      <c r="F4" s="252"/>
      <c r="G4" s="250" t="s">
        <v>1607</v>
      </c>
      <c r="H4" s="252"/>
      <c r="I4" s="250" t="s">
        <v>1608</v>
      </c>
      <c r="J4" s="251"/>
      <c r="K4" s="252"/>
      <c r="L4" s="250" t="s">
        <v>1608</v>
      </c>
      <c r="M4" s="251"/>
      <c r="N4" s="252"/>
      <c r="O4" s="250" t="s">
        <v>1608</v>
      </c>
      <c r="P4" s="252"/>
      <c r="Q4" s="250" t="s">
        <v>1607</v>
      </c>
      <c r="R4" s="252"/>
      <c r="S4" s="250" t="s">
        <v>1608</v>
      </c>
      <c r="T4" s="251"/>
      <c r="U4" s="252"/>
      <c r="V4" s="250" t="s">
        <v>1608</v>
      </c>
      <c r="W4" s="251"/>
      <c r="X4" s="252"/>
      <c r="Y4" s="250" t="s">
        <v>1608</v>
      </c>
      <c r="Z4" s="251"/>
      <c r="AA4" s="252"/>
      <c r="AB4" s="250" t="s">
        <v>1607</v>
      </c>
      <c r="AC4" s="252"/>
      <c r="AD4" s="250" t="s">
        <v>1607</v>
      </c>
      <c r="AE4" s="252"/>
      <c r="AF4" s="250" t="s">
        <v>1608</v>
      </c>
      <c r="AG4" s="251"/>
      <c r="AH4" s="252"/>
      <c r="AI4" s="170" t="s">
        <v>1607</v>
      </c>
      <c r="AJ4" s="250" t="s">
        <v>1609</v>
      </c>
      <c r="AK4" s="251"/>
      <c r="AL4" s="252"/>
    </row>
    <row r="5" spans="1:38" s="148" customFormat="1" ht="30" customHeight="1">
      <c r="A5" s="257"/>
      <c r="B5" s="258"/>
      <c r="C5" s="250" t="s">
        <v>1610</v>
      </c>
      <c r="D5" s="252"/>
      <c r="E5" s="250" t="s">
        <v>1611</v>
      </c>
      <c r="F5" s="252"/>
      <c r="G5" s="253" t="s">
        <v>1612</v>
      </c>
      <c r="H5" s="254"/>
      <c r="I5" s="250" t="s">
        <v>1613</v>
      </c>
      <c r="J5" s="251"/>
      <c r="K5" s="252"/>
      <c r="L5" s="250" t="s">
        <v>1614</v>
      </c>
      <c r="M5" s="251"/>
      <c r="N5" s="252"/>
      <c r="O5" s="250" t="s">
        <v>1615</v>
      </c>
      <c r="P5" s="252"/>
      <c r="Q5" s="250" t="s">
        <v>1616</v>
      </c>
      <c r="R5" s="252"/>
      <c r="S5" s="250" t="s">
        <v>1617</v>
      </c>
      <c r="T5" s="251"/>
      <c r="U5" s="252"/>
      <c r="V5" s="250" t="s">
        <v>1618</v>
      </c>
      <c r="W5" s="251"/>
      <c r="X5" s="252"/>
      <c r="Y5" s="250" t="s">
        <v>1619</v>
      </c>
      <c r="Z5" s="251"/>
      <c r="AA5" s="252"/>
      <c r="AB5" s="250" t="s">
        <v>1620</v>
      </c>
      <c r="AC5" s="252"/>
      <c r="AD5" s="250" t="s">
        <v>1621</v>
      </c>
      <c r="AE5" s="252"/>
      <c r="AF5" s="250" t="s">
        <v>1622</v>
      </c>
      <c r="AG5" s="251"/>
      <c r="AH5" s="252"/>
      <c r="AI5" s="170" t="s">
        <v>1623</v>
      </c>
      <c r="AJ5" s="170" t="s">
        <v>1624</v>
      </c>
      <c r="AK5" s="170" t="s">
        <v>1624</v>
      </c>
      <c r="AL5" s="170" t="s">
        <v>1624</v>
      </c>
    </row>
    <row r="6" spans="1:38">
      <c r="A6" s="155" t="s">
        <v>1625</v>
      </c>
      <c r="B6" s="155" t="s">
        <v>1626</v>
      </c>
      <c r="C6" s="156">
        <v>43</v>
      </c>
      <c r="D6" s="157">
        <v>51</v>
      </c>
      <c r="E6" s="157">
        <v>43</v>
      </c>
      <c r="F6" s="157">
        <v>51</v>
      </c>
      <c r="G6" s="157">
        <v>43</v>
      </c>
      <c r="H6" s="157">
        <v>51</v>
      </c>
      <c r="I6" s="157">
        <v>31</v>
      </c>
      <c r="J6" s="157">
        <v>43</v>
      </c>
      <c r="K6" s="157">
        <v>51</v>
      </c>
      <c r="L6" s="157">
        <v>31</v>
      </c>
      <c r="M6" s="157">
        <v>43</v>
      </c>
      <c r="N6" s="157">
        <v>51</v>
      </c>
      <c r="O6" s="157">
        <v>31</v>
      </c>
      <c r="P6" s="157">
        <v>51</v>
      </c>
      <c r="Q6" s="157">
        <v>43</v>
      </c>
      <c r="R6" s="157">
        <v>51</v>
      </c>
      <c r="S6" s="157">
        <v>31</v>
      </c>
      <c r="T6" s="157">
        <v>43</v>
      </c>
      <c r="U6" s="157">
        <v>51</v>
      </c>
      <c r="V6" s="157">
        <v>31</v>
      </c>
      <c r="W6" s="157">
        <v>43</v>
      </c>
      <c r="X6" s="157">
        <v>51</v>
      </c>
      <c r="Y6" s="157">
        <v>31</v>
      </c>
      <c r="Z6" s="157">
        <v>43</v>
      </c>
      <c r="AA6" s="157">
        <v>51</v>
      </c>
      <c r="AB6" s="157">
        <v>43</v>
      </c>
      <c r="AC6" s="157">
        <v>51</v>
      </c>
      <c r="AD6" s="157">
        <v>43</v>
      </c>
      <c r="AE6" s="157">
        <v>51</v>
      </c>
      <c r="AF6" s="157">
        <v>31</v>
      </c>
      <c r="AG6" s="157">
        <v>43</v>
      </c>
      <c r="AH6" s="157">
        <v>51</v>
      </c>
      <c r="AI6" s="157">
        <v>51</v>
      </c>
      <c r="AJ6" s="157">
        <v>51</v>
      </c>
      <c r="AK6" s="158">
        <v>43</v>
      </c>
      <c r="AL6" s="158">
        <v>31</v>
      </c>
    </row>
    <row r="7" spans="1:38">
      <c r="A7" s="159">
        <v>3111</v>
      </c>
      <c r="B7" s="159" t="s">
        <v>1627</v>
      </c>
      <c r="C7" s="160">
        <v>3390</v>
      </c>
      <c r="D7" s="160">
        <v>-72122</v>
      </c>
      <c r="E7" s="160">
        <v>9427</v>
      </c>
      <c r="F7" s="160">
        <v>-59104</v>
      </c>
      <c r="G7" s="160">
        <v>9566</v>
      </c>
      <c r="H7" s="160">
        <v>-125313</v>
      </c>
      <c r="I7" s="160">
        <v>10220</v>
      </c>
      <c r="J7" s="160">
        <v>27133</v>
      </c>
      <c r="K7" s="160">
        <v>-402009</v>
      </c>
      <c r="L7" s="160">
        <v>3648</v>
      </c>
      <c r="M7" s="160">
        <v>19253</v>
      </c>
      <c r="N7" s="160">
        <v>-213885</v>
      </c>
      <c r="O7" s="160"/>
      <c r="P7" s="160">
        <v>-59995</v>
      </c>
      <c r="Q7" s="160">
        <v>2607</v>
      </c>
      <c r="R7" s="160">
        <v>-37480</v>
      </c>
      <c r="S7" s="160">
        <v>3283</v>
      </c>
      <c r="T7" s="160">
        <v>13172</v>
      </c>
      <c r="U7" s="160">
        <v>-56356</v>
      </c>
      <c r="V7" s="160">
        <v>16456</v>
      </c>
      <c r="W7" s="160">
        <v>20524</v>
      </c>
      <c r="X7" s="160">
        <v>-394862</v>
      </c>
      <c r="Y7" s="160">
        <v>3633</v>
      </c>
      <c r="Z7" s="160">
        <v>15838</v>
      </c>
      <c r="AA7" s="160">
        <v>-258622</v>
      </c>
      <c r="AB7" s="160">
        <v>2368</v>
      </c>
      <c r="AC7" s="160">
        <v>-45020</v>
      </c>
      <c r="AD7" s="160">
        <v>706</v>
      </c>
      <c r="AE7" s="160">
        <v>-8461</v>
      </c>
      <c r="AF7" s="160">
        <v>11334</v>
      </c>
      <c r="AG7" s="160">
        <v>8499</v>
      </c>
      <c r="AH7" s="160">
        <v>-357369</v>
      </c>
      <c r="AI7" s="160">
        <v>-26603</v>
      </c>
      <c r="AJ7" s="160">
        <f>D7+F7+H7+K7+N7+P7+R7+U7+X7+AA7+AC7+AE7+AH7+AI7</f>
        <v>-2117201</v>
      </c>
      <c r="AK7" s="161">
        <f>C7+E7+G7+J7+M7+Q7+T7+W7+Z7+AB7+AD7+AG7</f>
        <v>132483</v>
      </c>
      <c r="AL7" s="161">
        <f>I7+L7+O7+S7+V7+Y7+AF7</f>
        <v>48574</v>
      </c>
    </row>
    <row r="8" spans="1:38">
      <c r="A8" s="159">
        <v>3121</v>
      </c>
      <c r="B8" s="159" t="s">
        <v>1322</v>
      </c>
      <c r="C8" s="160"/>
      <c r="D8" s="160"/>
      <c r="E8" s="160"/>
      <c r="F8" s="160"/>
      <c r="G8" s="160"/>
      <c r="H8" s="160"/>
      <c r="I8" s="160"/>
      <c r="J8" s="160"/>
      <c r="K8" s="160">
        <v>-3312</v>
      </c>
      <c r="L8" s="160"/>
      <c r="M8" s="160"/>
      <c r="N8" s="160">
        <v>-1875</v>
      </c>
      <c r="O8" s="160"/>
      <c r="P8" s="160"/>
      <c r="Q8" s="160"/>
      <c r="R8" s="160"/>
      <c r="S8" s="160"/>
      <c r="T8" s="160"/>
      <c r="U8" s="160">
        <v>-562</v>
      </c>
      <c r="V8" s="160"/>
      <c r="W8" s="160"/>
      <c r="X8" s="160">
        <v>-8625</v>
      </c>
      <c r="Y8" s="160"/>
      <c r="Z8" s="160"/>
      <c r="AA8" s="160">
        <v>-1875</v>
      </c>
      <c r="AB8" s="160"/>
      <c r="AC8" s="160"/>
      <c r="AD8" s="160"/>
      <c r="AE8" s="160"/>
      <c r="AF8" s="160"/>
      <c r="AG8" s="160"/>
      <c r="AH8" s="160">
        <v>-7225</v>
      </c>
      <c r="AI8" s="160"/>
      <c r="AJ8" s="160">
        <f t="shared" ref="AJ8:AJ25" si="0">D8+F8+H8+K8+N8+P8+R8+U8+X8+AA8+AC8+AE8+AH8+AI8</f>
        <v>-23474</v>
      </c>
      <c r="AK8" s="161">
        <f t="shared" ref="AK8:AK28" si="1">C8+E8+G8+J8+M8+Q8+T8+W8+Z8+AB8+AD8+AG8</f>
        <v>0</v>
      </c>
      <c r="AL8" s="161">
        <f t="shared" ref="AL8:AL25" si="2">I8+L8+O8+S8+V8+Y8+AF8</f>
        <v>0</v>
      </c>
    </row>
    <row r="9" spans="1:38">
      <c r="A9" s="159">
        <v>3132</v>
      </c>
      <c r="B9" s="159" t="s">
        <v>1628</v>
      </c>
      <c r="C9" s="160">
        <v>559</v>
      </c>
      <c r="D9" s="160">
        <v>-11900</v>
      </c>
      <c r="E9" s="160">
        <v>1555</v>
      </c>
      <c r="F9" s="160">
        <v>-9752</v>
      </c>
      <c r="G9" s="160">
        <v>1578</v>
      </c>
      <c r="H9" s="160">
        <v>-20677</v>
      </c>
      <c r="I9" s="160">
        <v>1686</v>
      </c>
      <c r="J9" s="160">
        <v>4477</v>
      </c>
      <c r="K9" s="160">
        <v>-66331</v>
      </c>
      <c r="L9" s="160">
        <v>602</v>
      </c>
      <c r="M9" s="160">
        <v>3176</v>
      </c>
      <c r="N9" s="160">
        <v>-35291</v>
      </c>
      <c r="O9" s="160"/>
      <c r="P9" s="160">
        <v>-9899</v>
      </c>
      <c r="Q9" s="160">
        <v>430</v>
      </c>
      <c r="R9" s="160">
        <v>-6184</v>
      </c>
      <c r="S9" s="160">
        <v>542</v>
      </c>
      <c r="T9" s="160">
        <v>2173</v>
      </c>
      <c r="U9" s="160">
        <v>-9299</v>
      </c>
      <c r="V9" s="160">
        <v>2715</v>
      </c>
      <c r="W9" s="160">
        <v>3386</v>
      </c>
      <c r="X9" s="160">
        <v>-65152</v>
      </c>
      <c r="Y9" s="160">
        <v>599</v>
      </c>
      <c r="Z9" s="160">
        <v>2613</v>
      </c>
      <c r="AA9" s="160">
        <v>-42672</v>
      </c>
      <c r="AB9" s="160">
        <v>391</v>
      </c>
      <c r="AC9" s="160">
        <v>-7428</v>
      </c>
      <c r="AD9" s="160">
        <v>116</v>
      </c>
      <c r="AE9" s="160">
        <v>-1396</v>
      </c>
      <c r="AF9" s="160">
        <v>1870</v>
      </c>
      <c r="AG9" s="160">
        <v>1402</v>
      </c>
      <c r="AH9" s="160">
        <v>-58966</v>
      </c>
      <c r="AI9" s="160">
        <v>-4389</v>
      </c>
      <c r="AJ9" s="160">
        <f t="shared" si="0"/>
        <v>-349336</v>
      </c>
      <c r="AK9" s="161">
        <f t="shared" si="1"/>
        <v>21856</v>
      </c>
      <c r="AL9" s="161">
        <f t="shared" si="2"/>
        <v>8014</v>
      </c>
    </row>
    <row r="10" spans="1:38">
      <c r="A10" s="159">
        <v>3211</v>
      </c>
      <c r="B10" s="159" t="s">
        <v>1264</v>
      </c>
      <c r="C10" s="160"/>
      <c r="D10" s="160"/>
      <c r="E10" s="160"/>
      <c r="F10" s="160">
        <v>-19605</v>
      </c>
      <c r="G10" s="160">
        <v>2401</v>
      </c>
      <c r="H10" s="160">
        <v>-48271</v>
      </c>
      <c r="I10" s="160"/>
      <c r="J10" s="160">
        <v>417</v>
      </c>
      <c r="K10" s="160">
        <v>-2365</v>
      </c>
      <c r="L10" s="160"/>
      <c r="M10" s="160">
        <v>833</v>
      </c>
      <c r="N10" s="160">
        <v>-4720</v>
      </c>
      <c r="O10" s="160"/>
      <c r="P10" s="160">
        <v>-8984</v>
      </c>
      <c r="Q10" s="160"/>
      <c r="R10" s="160">
        <v>-16908</v>
      </c>
      <c r="S10" s="160"/>
      <c r="T10" s="160">
        <v>4702</v>
      </c>
      <c r="U10" s="160">
        <v>-8694</v>
      </c>
      <c r="V10" s="160"/>
      <c r="W10" s="160">
        <v>1567</v>
      </c>
      <c r="X10" s="160">
        <v>-8881</v>
      </c>
      <c r="Y10" s="160"/>
      <c r="Z10" s="160">
        <v>1761</v>
      </c>
      <c r="AA10" s="160">
        <v>-9983</v>
      </c>
      <c r="AB10" s="160"/>
      <c r="AC10" s="160">
        <v>-22169</v>
      </c>
      <c r="AD10" s="160"/>
      <c r="AE10" s="160">
        <v>-1613</v>
      </c>
      <c r="AF10" s="160"/>
      <c r="AG10" s="160">
        <v>3786</v>
      </c>
      <c r="AH10" s="160">
        <v>-21455</v>
      </c>
      <c r="AI10" s="160">
        <v>-3326</v>
      </c>
      <c r="AJ10" s="160">
        <f t="shared" si="0"/>
        <v>-176974</v>
      </c>
      <c r="AK10" s="161">
        <f t="shared" si="1"/>
        <v>15467</v>
      </c>
      <c r="AL10" s="161">
        <f t="shared" si="2"/>
        <v>0</v>
      </c>
    </row>
    <row r="11" spans="1:38">
      <c r="A11" s="162">
        <v>3212</v>
      </c>
      <c r="B11" s="162" t="s">
        <v>1629</v>
      </c>
      <c r="C11" s="163"/>
      <c r="D11" s="160"/>
      <c r="E11" s="160"/>
      <c r="F11" s="160"/>
      <c r="G11" s="160"/>
      <c r="H11" s="160"/>
      <c r="I11" s="160">
        <v>357</v>
      </c>
      <c r="J11" s="160">
        <v>712</v>
      </c>
      <c r="K11" s="160">
        <v>-4037</v>
      </c>
      <c r="L11" s="160"/>
      <c r="M11" s="160"/>
      <c r="N11" s="160"/>
      <c r="O11" s="160"/>
      <c r="P11" s="160">
        <v>-887</v>
      </c>
      <c r="Q11" s="160"/>
      <c r="R11" s="160"/>
      <c r="S11" s="160"/>
      <c r="T11" s="160"/>
      <c r="U11" s="160"/>
      <c r="V11" s="160">
        <v>647</v>
      </c>
      <c r="W11" s="160">
        <v>1241</v>
      </c>
      <c r="X11" s="160">
        <v>-7035</v>
      </c>
      <c r="Y11" s="160">
        <v>276</v>
      </c>
      <c r="Z11" s="160">
        <v>431</v>
      </c>
      <c r="AA11" s="160">
        <v>-2444</v>
      </c>
      <c r="AB11" s="160"/>
      <c r="AC11" s="160"/>
      <c r="AD11" s="160"/>
      <c r="AE11" s="160"/>
      <c r="AF11" s="160">
        <v>174</v>
      </c>
      <c r="AG11" s="160">
        <v>188</v>
      </c>
      <c r="AH11" s="160">
        <v>-1066</v>
      </c>
      <c r="AI11" s="160"/>
      <c r="AJ11" s="160">
        <f t="shared" si="0"/>
        <v>-15469</v>
      </c>
      <c r="AK11" s="161">
        <f t="shared" si="1"/>
        <v>2572</v>
      </c>
      <c r="AL11" s="161">
        <f t="shared" si="2"/>
        <v>1454</v>
      </c>
    </row>
    <row r="12" spans="1:38">
      <c r="A12" s="162">
        <v>3213</v>
      </c>
      <c r="B12" s="162" t="s">
        <v>1552</v>
      </c>
      <c r="C12" s="163"/>
      <c r="D12" s="160"/>
      <c r="E12" s="160"/>
      <c r="F12" s="160">
        <v>-371</v>
      </c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>
        <f t="shared" si="0"/>
        <v>-371</v>
      </c>
      <c r="AK12" s="161">
        <f t="shared" si="1"/>
        <v>0</v>
      </c>
      <c r="AL12" s="161">
        <f t="shared" si="2"/>
        <v>0</v>
      </c>
    </row>
    <row r="13" spans="1:38">
      <c r="A13" s="162">
        <v>3221</v>
      </c>
      <c r="B13" s="162" t="s">
        <v>1553</v>
      </c>
      <c r="C13" s="163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>
        <v>9</v>
      </c>
      <c r="AH13" s="160">
        <v>-54</v>
      </c>
      <c r="AI13" s="160"/>
      <c r="AJ13" s="160">
        <f t="shared" si="0"/>
        <v>-54</v>
      </c>
      <c r="AK13" s="161">
        <f t="shared" si="1"/>
        <v>9</v>
      </c>
      <c r="AL13" s="161">
        <f t="shared" si="2"/>
        <v>0</v>
      </c>
    </row>
    <row r="14" spans="1:38">
      <c r="A14" s="162">
        <v>3222</v>
      </c>
      <c r="B14" s="162" t="s">
        <v>1268</v>
      </c>
      <c r="C14" s="163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>
        <v>85</v>
      </c>
      <c r="AH14" s="160">
        <v>-484</v>
      </c>
      <c r="AI14" s="160"/>
      <c r="AJ14" s="160">
        <f t="shared" si="0"/>
        <v>-484</v>
      </c>
      <c r="AK14" s="161">
        <f t="shared" si="1"/>
        <v>85</v>
      </c>
      <c r="AL14" s="161">
        <f t="shared" si="2"/>
        <v>0</v>
      </c>
    </row>
    <row r="15" spans="1:38">
      <c r="A15" s="159">
        <v>3223</v>
      </c>
      <c r="B15" s="159" t="s">
        <v>1269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>
        <v>2252</v>
      </c>
      <c r="P15" s="160">
        <v>-12765</v>
      </c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>
        <f t="shared" si="0"/>
        <v>-12765</v>
      </c>
      <c r="AK15" s="161">
        <f t="shared" si="1"/>
        <v>0</v>
      </c>
      <c r="AL15" s="161">
        <f t="shared" si="2"/>
        <v>2252</v>
      </c>
    </row>
    <row r="16" spans="1:38">
      <c r="A16" s="162">
        <v>3224</v>
      </c>
      <c r="B16" s="162" t="s">
        <v>1630</v>
      </c>
      <c r="C16" s="163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>
        <v>117</v>
      </c>
      <c r="AH16" s="160">
        <v>-661</v>
      </c>
      <c r="AI16" s="160"/>
      <c r="AJ16" s="160">
        <f t="shared" si="0"/>
        <v>-661</v>
      </c>
      <c r="AK16" s="161">
        <f t="shared" si="1"/>
        <v>117</v>
      </c>
      <c r="AL16" s="161">
        <f t="shared" si="2"/>
        <v>0</v>
      </c>
    </row>
    <row r="17" spans="1:38">
      <c r="A17" s="159">
        <v>3231</v>
      </c>
      <c r="B17" s="159" t="s">
        <v>1631</v>
      </c>
      <c r="C17" s="160"/>
      <c r="D17" s="160"/>
      <c r="E17" s="160"/>
      <c r="F17" s="160"/>
      <c r="G17" s="160"/>
      <c r="H17" s="160">
        <v>-1118</v>
      </c>
      <c r="I17" s="160"/>
      <c r="J17" s="160"/>
      <c r="K17" s="160"/>
      <c r="L17" s="160"/>
      <c r="M17" s="160"/>
      <c r="N17" s="160"/>
      <c r="O17" s="160"/>
      <c r="P17" s="160">
        <v>-40</v>
      </c>
      <c r="Q17" s="160"/>
      <c r="R17" s="160"/>
      <c r="S17" s="160"/>
      <c r="T17" s="160"/>
      <c r="U17" s="160"/>
      <c r="V17" s="160"/>
      <c r="W17" s="160"/>
      <c r="X17" s="160"/>
      <c r="Y17" s="160"/>
      <c r="Z17" s="160">
        <v>219</v>
      </c>
      <c r="AA17" s="160">
        <v>-1241</v>
      </c>
      <c r="AB17" s="160"/>
      <c r="AC17" s="160"/>
      <c r="AD17" s="160"/>
      <c r="AE17" s="160"/>
      <c r="AF17" s="160"/>
      <c r="AG17" s="160">
        <v>188</v>
      </c>
      <c r="AH17" s="160">
        <v>-1065</v>
      </c>
      <c r="AI17" s="160"/>
      <c r="AJ17" s="160">
        <f t="shared" si="0"/>
        <v>-3464</v>
      </c>
      <c r="AK17" s="161">
        <f t="shared" si="1"/>
        <v>407</v>
      </c>
      <c r="AL17" s="161">
        <f t="shared" si="2"/>
        <v>0</v>
      </c>
    </row>
    <row r="18" spans="1:38">
      <c r="A18" s="162">
        <v>3233</v>
      </c>
      <c r="B18" s="162" t="s">
        <v>1632</v>
      </c>
      <c r="C18" s="163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>
        <v>112</v>
      </c>
      <c r="AH18" s="160">
        <v>-634</v>
      </c>
      <c r="AI18" s="160"/>
      <c r="AJ18" s="160">
        <f t="shared" si="0"/>
        <v>-634</v>
      </c>
      <c r="AK18" s="161">
        <f t="shared" si="1"/>
        <v>112</v>
      </c>
      <c r="AL18" s="161">
        <f t="shared" si="2"/>
        <v>0</v>
      </c>
    </row>
    <row r="19" spans="1:38">
      <c r="A19" s="159">
        <v>3235</v>
      </c>
      <c r="B19" s="159" t="s">
        <v>1276</v>
      </c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>
        <v>526</v>
      </c>
      <c r="N19" s="160">
        <v>-2984</v>
      </c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>
        <v>591</v>
      </c>
      <c r="AA19" s="160">
        <v>-3349</v>
      </c>
      <c r="AB19" s="160"/>
      <c r="AC19" s="160"/>
      <c r="AD19" s="160"/>
      <c r="AE19" s="160"/>
      <c r="AF19" s="160"/>
      <c r="AG19" s="160"/>
      <c r="AH19" s="160"/>
      <c r="AI19" s="160"/>
      <c r="AJ19" s="160">
        <f t="shared" si="0"/>
        <v>-6333</v>
      </c>
      <c r="AK19" s="161">
        <f t="shared" si="1"/>
        <v>1117</v>
      </c>
      <c r="AL19" s="161">
        <f t="shared" si="2"/>
        <v>0</v>
      </c>
    </row>
    <row r="20" spans="1:38">
      <c r="A20" s="159">
        <v>3237</v>
      </c>
      <c r="B20" s="159" t="s">
        <v>1633</v>
      </c>
      <c r="C20" s="160"/>
      <c r="D20" s="160"/>
      <c r="E20" s="160"/>
      <c r="F20" s="160"/>
      <c r="G20" s="160"/>
      <c r="H20" s="160"/>
      <c r="I20" s="160"/>
      <c r="J20" s="160">
        <v>16856</v>
      </c>
      <c r="K20" s="160">
        <v>-95519</v>
      </c>
      <c r="L20" s="160"/>
      <c r="M20" s="160"/>
      <c r="N20" s="160"/>
      <c r="O20" s="160"/>
      <c r="P20" s="160">
        <v>-65200</v>
      </c>
      <c r="Q20" s="160"/>
      <c r="R20" s="160"/>
      <c r="S20" s="160"/>
      <c r="T20" s="160"/>
      <c r="U20" s="160"/>
      <c r="V20" s="160"/>
      <c r="W20" s="160">
        <v>2722</v>
      </c>
      <c r="X20" s="160">
        <v>-15427</v>
      </c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>
        <f t="shared" si="0"/>
        <v>-176146</v>
      </c>
      <c r="AK20" s="161">
        <f t="shared" si="1"/>
        <v>19578</v>
      </c>
      <c r="AL20" s="161">
        <f t="shared" si="2"/>
        <v>0</v>
      </c>
    </row>
    <row r="21" spans="1:38">
      <c r="A21" s="159">
        <v>3239</v>
      </c>
      <c r="B21" s="159" t="s">
        <v>1280</v>
      </c>
      <c r="C21" s="160"/>
      <c r="D21" s="160"/>
      <c r="E21" s="160"/>
      <c r="F21" s="160"/>
      <c r="G21" s="160"/>
      <c r="H21" s="160"/>
      <c r="I21" s="160"/>
      <c r="J21" s="160">
        <v>50</v>
      </c>
      <c r="K21" s="160">
        <v>-282</v>
      </c>
      <c r="L21" s="160"/>
      <c r="M21" s="160">
        <v>50</v>
      </c>
      <c r="N21" s="160">
        <v>-282</v>
      </c>
      <c r="O21" s="160"/>
      <c r="P21" s="160"/>
      <c r="Q21" s="160"/>
      <c r="R21" s="160"/>
      <c r="S21" s="160"/>
      <c r="T21" s="160"/>
      <c r="U21" s="160"/>
      <c r="V21" s="160"/>
      <c r="W21" s="160">
        <v>30</v>
      </c>
      <c r="X21" s="160">
        <v>-170</v>
      </c>
      <c r="Y21" s="160"/>
      <c r="Z21" s="160">
        <v>50</v>
      </c>
      <c r="AA21" s="160">
        <v>-282</v>
      </c>
      <c r="AB21" s="160"/>
      <c r="AC21" s="160"/>
      <c r="AD21" s="160"/>
      <c r="AE21" s="160"/>
      <c r="AF21" s="160"/>
      <c r="AG21" s="160">
        <v>50</v>
      </c>
      <c r="AH21" s="160">
        <v>-282</v>
      </c>
      <c r="AI21" s="160"/>
      <c r="AJ21" s="160">
        <f t="shared" si="0"/>
        <v>-1298</v>
      </c>
      <c r="AK21" s="161">
        <f t="shared" si="1"/>
        <v>230</v>
      </c>
      <c r="AL21" s="161">
        <f t="shared" si="2"/>
        <v>0</v>
      </c>
    </row>
    <row r="22" spans="1:38">
      <c r="A22" s="159">
        <v>3293</v>
      </c>
      <c r="B22" s="159" t="s">
        <v>1326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>
        <v>1770</v>
      </c>
      <c r="X22" s="160">
        <v>-10034</v>
      </c>
      <c r="Y22" s="160"/>
      <c r="Z22" s="160"/>
      <c r="AA22" s="160"/>
      <c r="AB22" s="160"/>
      <c r="AC22" s="160"/>
      <c r="AD22" s="160"/>
      <c r="AE22" s="160"/>
      <c r="AF22" s="160"/>
      <c r="AG22" s="160">
        <v>1172</v>
      </c>
      <c r="AH22" s="160">
        <v>-6638</v>
      </c>
      <c r="AI22" s="160"/>
      <c r="AJ22" s="160">
        <f t="shared" si="0"/>
        <v>-16672</v>
      </c>
      <c r="AK22" s="161">
        <f t="shared" si="1"/>
        <v>2942</v>
      </c>
      <c r="AL22" s="161">
        <f t="shared" si="2"/>
        <v>0</v>
      </c>
    </row>
    <row r="23" spans="1:38">
      <c r="A23" s="162">
        <v>4221</v>
      </c>
      <c r="B23" s="162" t="s">
        <v>1634</v>
      </c>
      <c r="C23" s="163"/>
      <c r="D23" s="163"/>
      <c r="E23" s="163"/>
      <c r="F23" s="163"/>
      <c r="G23" s="163"/>
      <c r="H23" s="163"/>
      <c r="I23" s="163"/>
      <c r="J23" s="163">
        <v>1157</v>
      </c>
      <c r="K23" s="163">
        <v>-6556</v>
      </c>
      <c r="L23" s="163"/>
      <c r="M23" s="163"/>
      <c r="N23" s="163">
        <v>-19146</v>
      </c>
      <c r="O23" s="163"/>
      <c r="P23" s="163"/>
      <c r="Q23" s="163"/>
      <c r="R23" s="163"/>
      <c r="S23" s="163"/>
      <c r="T23" s="163"/>
      <c r="U23" s="163"/>
      <c r="V23" s="163"/>
      <c r="W23" s="163">
        <v>6825</v>
      </c>
      <c r="X23" s="163">
        <v>-38675</v>
      </c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0">
        <f t="shared" si="0"/>
        <v>-64377</v>
      </c>
      <c r="AK23" s="161">
        <f t="shared" si="1"/>
        <v>7982</v>
      </c>
      <c r="AL23" s="161">
        <f t="shared" si="2"/>
        <v>0</v>
      </c>
    </row>
    <row r="24" spans="1:38">
      <c r="A24" s="162">
        <v>4227</v>
      </c>
      <c r="B24" s="162" t="s">
        <v>1635</v>
      </c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>
        <v>3378</v>
      </c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>
        <v>22381</v>
      </c>
      <c r="AH24" s="163">
        <v>-126825</v>
      </c>
      <c r="AI24" s="163"/>
      <c r="AJ24" s="160">
        <f t="shared" si="0"/>
        <v>-126825</v>
      </c>
      <c r="AK24" s="161">
        <f t="shared" si="1"/>
        <v>25759</v>
      </c>
      <c r="AL24" s="161">
        <f t="shared" si="2"/>
        <v>0</v>
      </c>
    </row>
    <row r="25" spans="1:38">
      <c r="A25" s="159"/>
      <c r="B25" s="159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>
        <f t="shared" si="0"/>
        <v>0</v>
      </c>
      <c r="AK25" s="161">
        <f t="shared" si="1"/>
        <v>0</v>
      </c>
      <c r="AL25" s="161">
        <f t="shared" si="2"/>
        <v>0</v>
      </c>
    </row>
    <row r="26" spans="1:38">
      <c r="A26" s="164" t="s">
        <v>1636</v>
      </c>
      <c r="B26" s="164"/>
      <c r="C26" s="165">
        <f>SUM(C7:C24)</f>
        <v>3949</v>
      </c>
      <c r="D26" s="165">
        <f t="shared" ref="D26:AH26" si="3">SUM(D7:D24)</f>
        <v>-84022</v>
      </c>
      <c r="E26" s="165">
        <f t="shared" si="3"/>
        <v>10982</v>
      </c>
      <c r="F26" s="165">
        <f>SUM(F7:F24)</f>
        <v>-88832</v>
      </c>
      <c r="G26" s="165">
        <f t="shared" si="3"/>
        <v>13545</v>
      </c>
      <c r="H26" s="165">
        <v>-195379</v>
      </c>
      <c r="I26" s="165">
        <f t="shared" si="3"/>
        <v>12263</v>
      </c>
      <c r="J26" s="165">
        <f t="shared" si="3"/>
        <v>50802</v>
      </c>
      <c r="K26" s="165">
        <f t="shared" si="3"/>
        <v>-580411</v>
      </c>
      <c r="L26" s="165">
        <f t="shared" si="3"/>
        <v>4250</v>
      </c>
      <c r="M26" s="165">
        <f t="shared" si="3"/>
        <v>27216</v>
      </c>
      <c r="N26" s="165">
        <f t="shared" si="3"/>
        <v>-278183</v>
      </c>
      <c r="O26" s="165">
        <f t="shared" si="3"/>
        <v>2252</v>
      </c>
      <c r="P26" s="165">
        <f>SUM(P7:P24)</f>
        <v>-157770</v>
      </c>
      <c r="Q26" s="165">
        <f t="shared" si="3"/>
        <v>3037</v>
      </c>
      <c r="R26" s="165">
        <f t="shared" si="3"/>
        <v>-60572</v>
      </c>
      <c r="S26" s="165">
        <f t="shared" si="3"/>
        <v>3825</v>
      </c>
      <c r="T26" s="165">
        <f t="shared" si="3"/>
        <v>20047</v>
      </c>
      <c r="U26" s="165">
        <f t="shared" si="3"/>
        <v>-74911</v>
      </c>
      <c r="V26" s="165">
        <f t="shared" si="3"/>
        <v>19818</v>
      </c>
      <c r="W26" s="165">
        <f t="shared" si="3"/>
        <v>38065</v>
      </c>
      <c r="X26" s="165">
        <f t="shared" si="3"/>
        <v>-548861</v>
      </c>
      <c r="Y26" s="165">
        <f t="shared" si="3"/>
        <v>4508</v>
      </c>
      <c r="Z26" s="165">
        <f t="shared" si="3"/>
        <v>21503</v>
      </c>
      <c r="AA26" s="165">
        <f t="shared" si="3"/>
        <v>-320468</v>
      </c>
      <c r="AB26" s="165">
        <f t="shared" si="3"/>
        <v>2759</v>
      </c>
      <c r="AC26" s="165">
        <f t="shared" si="3"/>
        <v>-74617</v>
      </c>
      <c r="AD26" s="165">
        <f t="shared" si="3"/>
        <v>822</v>
      </c>
      <c r="AE26" s="165">
        <f t="shared" si="3"/>
        <v>-11470</v>
      </c>
      <c r="AF26" s="165">
        <f t="shared" si="3"/>
        <v>13378</v>
      </c>
      <c r="AG26" s="165">
        <f t="shared" si="3"/>
        <v>37989</v>
      </c>
      <c r="AH26" s="165">
        <f t="shared" si="3"/>
        <v>-582724</v>
      </c>
      <c r="AI26" s="165">
        <v>-34318</v>
      </c>
      <c r="AJ26" s="165">
        <f>D26+F26+H26+K26+N26+P26+R26+U26+X26+AA26+AC26+AE26+AH26+AI26</f>
        <v>-3092538</v>
      </c>
      <c r="AK26" s="166">
        <f t="shared" si="1"/>
        <v>230716</v>
      </c>
      <c r="AL26" s="166">
        <f>I26+L26+O26+S26+V26+Y26+AF26</f>
        <v>60294</v>
      </c>
    </row>
    <row r="27" spans="1:38" ht="31.5" customHeight="1">
      <c r="A27" s="176" t="s">
        <v>1650</v>
      </c>
      <c r="B27" s="164">
        <v>15400</v>
      </c>
      <c r="C27" s="165"/>
      <c r="D27" s="165">
        <v>-36617.769999999997</v>
      </c>
      <c r="E27" s="165"/>
      <c r="F27" s="165">
        <v>55152.12</v>
      </c>
      <c r="G27" s="165"/>
      <c r="H27" s="165">
        <v>-2628</v>
      </c>
      <c r="I27" s="165"/>
      <c r="J27" s="165"/>
      <c r="K27" s="165"/>
      <c r="L27" s="165"/>
      <c r="M27" s="165"/>
      <c r="N27" s="165"/>
      <c r="O27" s="165"/>
      <c r="P27" s="165">
        <f>-330236+(-115031)</f>
        <v>-445267</v>
      </c>
      <c r="Q27" s="165"/>
      <c r="R27" s="165">
        <v>151177.44</v>
      </c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>
        <v>-18349</v>
      </c>
      <c r="AI27" s="165">
        <v>-40919.85</v>
      </c>
      <c r="AJ27" s="165">
        <f>SUM(B27:AI27)</f>
        <v>-322052.06</v>
      </c>
      <c r="AK27" s="166"/>
      <c r="AL27" s="166"/>
    </row>
    <row r="28" spans="1:38">
      <c r="A28" s="167" t="s">
        <v>1637</v>
      </c>
      <c r="B28" s="167"/>
      <c r="C28" s="168"/>
      <c r="D28" s="160">
        <v>51020</v>
      </c>
      <c r="E28" s="160"/>
      <c r="F28" s="160"/>
      <c r="G28" s="160"/>
      <c r="H28" s="160">
        <v>254223</v>
      </c>
      <c r="I28" s="160"/>
      <c r="J28" s="160"/>
      <c r="K28" s="160"/>
      <c r="L28" s="160"/>
      <c r="M28" s="160"/>
      <c r="N28" s="160"/>
      <c r="O28" s="160"/>
      <c r="P28" s="160">
        <v>493627</v>
      </c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>
        <v>77542</v>
      </c>
      <c r="AB28" s="160"/>
      <c r="AC28" s="160">
        <v>67996</v>
      </c>
      <c r="AD28" s="160"/>
      <c r="AE28" s="160">
        <v>52603</v>
      </c>
      <c r="AF28" s="160"/>
      <c r="AG28" s="160"/>
      <c r="AH28" s="160">
        <v>115409</v>
      </c>
      <c r="AI28" s="160">
        <v>76913</v>
      </c>
      <c r="AJ28" s="165">
        <f>SUM(D28:AI28)</f>
        <v>1189333</v>
      </c>
      <c r="AK28" s="166">
        <f t="shared" si="1"/>
        <v>0</v>
      </c>
      <c r="AL28" s="166"/>
    </row>
    <row r="29" spans="1:38">
      <c r="A29" s="164" t="s">
        <v>1638</v>
      </c>
      <c r="B29" s="164"/>
      <c r="C29" s="168"/>
      <c r="D29" s="163">
        <f>D28+D26+D27</f>
        <v>-69619.76999999999</v>
      </c>
      <c r="E29" s="163"/>
      <c r="F29" s="163">
        <f t="shared" ref="F29" si="4">F28+F26+F27</f>
        <v>-33679.879999999997</v>
      </c>
      <c r="G29" s="163"/>
      <c r="H29" s="163">
        <f t="shared" ref="H29" si="5">H28+H26+H27</f>
        <v>56216</v>
      </c>
      <c r="I29" s="163"/>
      <c r="J29" s="163"/>
      <c r="K29" s="163">
        <f t="shared" ref="K29" si="6">K28+K26+K27</f>
        <v>-580411</v>
      </c>
      <c r="L29" s="163"/>
      <c r="M29" s="163"/>
      <c r="N29" s="163">
        <f t="shared" ref="N29" si="7">N28+N26+N27</f>
        <v>-278183</v>
      </c>
      <c r="O29" s="163"/>
      <c r="P29" s="163">
        <f t="shared" ref="P29" si="8">P28+P26+P27</f>
        <v>-109410</v>
      </c>
      <c r="Q29" s="163"/>
      <c r="R29" s="163">
        <f t="shared" ref="R29" si="9">R28+R26+R27</f>
        <v>90605.440000000002</v>
      </c>
      <c r="S29" s="163"/>
      <c r="T29" s="163"/>
      <c r="U29" s="163">
        <f t="shared" ref="U29" si="10">U28+U26+U27</f>
        <v>-74911</v>
      </c>
      <c r="V29" s="163"/>
      <c r="W29" s="163"/>
      <c r="X29" s="163">
        <f t="shared" ref="X29" si="11">X28+X26+X27</f>
        <v>-548861</v>
      </c>
      <c r="Y29" s="163"/>
      <c r="Z29" s="163"/>
      <c r="AA29" s="163">
        <f t="shared" ref="AA29" si="12">AA28+AA26+AA27</f>
        <v>-242926</v>
      </c>
      <c r="AB29" s="163"/>
      <c r="AC29" s="163">
        <f t="shared" ref="AC29" si="13">AC28+AC26+AC27</f>
        <v>-6621</v>
      </c>
      <c r="AD29" s="163"/>
      <c r="AE29" s="163">
        <f t="shared" ref="AE29" si="14">AE28+AE26+AE27</f>
        <v>41133</v>
      </c>
      <c r="AF29" s="163"/>
      <c r="AG29" s="163"/>
      <c r="AH29" s="163">
        <f t="shared" ref="AH29:AI29" si="15">AH28+AH26+AH27</f>
        <v>-485664</v>
      </c>
      <c r="AI29" s="163">
        <f t="shared" si="15"/>
        <v>1675.1500000000015</v>
      </c>
      <c r="AJ29" s="163">
        <f>AJ28+AJ26+AJ27</f>
        <v>-2225257.06</v>
      </c>
      <c r="AK29" s="166"/>
      <c r="AL29" s="166"/>
    </row>
    <row r="30" spans="1:38">
      <c r="A30" s="52"/>
      <c r="B30" s="52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98"/>
      <c r="AL30" s="98"/>
    </row>
    <row r="31" spans="1:38">
      <c r="A31" s="193" t="s">
        <v>1642</v>
      </c>
      <c r="B31" s="193"/>
    </row>
    <row r="32" spans="1:38">
      <c r="A32">
        <v>31</v>
      </c>
      <c r="B32" t="s">
        <v>1639</v>
      </c>
    </row>
    <row r="33" spans="1:2">
      <c r="A33">
        <v>43</v>
      </c>
      <c r="B33" t="s">
        <v>1640</v>
      </c>
    </row>
    <row r="34" spans="1:2">
      <c r="A34">
        <v>51</v>
      </c>
      <c r="B34" t="s">
        <v>1641</v>
      </c>
    </row>
  </sheetData>
  <mergeCells count="30">
    <mergeCell ref="AJ4:AL4"/>
    <mergeCell ref="B2:AK2"/>
    <mergeCell ref="A4:B5"/>
    <mergeCell ref="C4:D4"/>
    <mergeCell ref="E4:F4"/>
    <mergeCell ref="G4:H4"/>
    <mergeCell ref="I4:K4"/>
    <mergeCell ref="L4:N4"/>
    <mergeCell ref="O4:P4"/>
    <mergeCell ref="Q4:R4"/>
    <mergeCell ref="S4:U4"/>
    <mergeCell ref="V4:X4"/>
    <mergeCell ref="Y4:AA4"/>
    <mergeCell ref="AB4:AC4"/>
    <mergeCell ref="AD4:AE4"/>
    <mergeCell ref="AF4:AH4"/>
    <mergeCell ref="A31:B31"/>
    <mergeCell ref="AF5:AH5"/>
    <mergeCell ref="Q5:R5"/>
    <mergeCell ref="S5:U5"/>
    <mergeCell ref="V5:X5"/>
    <mergeCell ref="Y5:AA5"/>
    <mergeCell ref="AB5:AC5"/>
    <mergeCell ref="AD5:AE5"/>
    <mergeCell ref="C5:D5"/>
    <mergeCell ref="E5:F5"/>
    <mergeCell ref="G5:H5"/>
    <mergeCell ref="I5:K5"/>
    <mergeCell ref="L5:N5"/>
    <mergeCell ref="O5:P5"/>
  </mergeCells>
  <pageMargins left="0.7" right="0.7" top="0.75" bottom="0.75" header="0.3" footer="0.3"/>
  <pageSetup paperSize="9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0"/>
  <sheetViews>
    <sheetView workbookViewId="0">
      <selection activeCell="A2" sqref="A2:C49"/>
    </sheetView>
  </sheetViews>
  <sheetFormatPr defaultRowHeight="15"/>
  <cols>
    <col min="1" max="1" width="66.42578125" customWidth="1"/>
    <col min="2" max="2" width="24.7109375" customWidth="1"/>
    <col min="3" max="3" width="23.28515625" customWidth="1"/>
  </cols>
  <sheetData>
    <row r="2" spans="1:3" ht="36" customHeight="1">
      <c r="B2" s="16" t="s">
        <v>1258</v>
      </c>
      <c r="C2" s="16" t="s">
        <v>1259</v>
      </c>
    </row>
    <row r="3" spans="1:3" ht="36" hidden="1" customHeight="1">
      <c r="B3" s="15" t="s">
        <v>1258</v>
      </c>
    </row>
    <row r="4" spans="1:3" hidden="1">
      <c r="A4" s="15" t="s">
        <v>1255</v>
      </c>
      <c r="B4" t="s">
        <v>1260</v>
      </c>
      <c r="C4" t="s">
        <v>1257</v>
      </c>
    </row>
    <row r="5" spans="1:3">
      <c r="A5" s="5" t="s">
        <v>17</v>
      </c>
      <c r="B5" s="11">
        <v>21077500</v>
      </c>
      <c r="C5" s="11">
        <v>21222102.850000001</v>
      </c>
    </row>
    <row r="6" spans="1:3">
      <c r="A6" s="5" t="s">
        <v>35</v>
      </c>
      <c r="B6" s="11">
        <v>521710</v>
      </c>
      <c r="C6" s="11">
        <v>452144.63</v>
      </c>
    </row>
    <row r="7" spans="1:3">
      <c r="A7" s="5" t="s">
        <v>41</v>
      </c>
      <c r="B7" s="11">
        <v>3250350</v>
      </c>
      <c r="C7" s="11">
        <v>3290338.92</v>
      </c>
    </row>
    <row r="8" spans="1:3">
      <c r="A8" s="5" t="s">
        <v>59</v>
      </c>
      <c r="B8" s="11">
        <v>362000</v>
      </c>
      <c r="C8" s="11">
        <v>360737.54999999993</v>
      </c>
    </row>
    <row r="9" spans="1:3">
      <c r="A9" s="5" t="s">
        <v>77</v>
      </c>
      <c r="B9" s="11">
        <v>731542</v>
      </c>
      <c r="C9" s="11">
        <v>679519.42</v>
      </c>
    </row>
    <row r="10" spans="1:3">
      <c r="A10" s="5" t="s">
        <v>89</v>
      </c>
      <c r="B10" s="11">
        <v>337353</v>
      </c>
      <c r="C10" s="11">
        <v>335331.64999999997</v>
      </c>
    </row>
    <row r="11" spans="1:3">
      <c r="A11" s="5" t="s">
        <v>95</v>
      </c>
      <c r="B11" s="11">
        <v>172259</v>
      </c>
      <c r="C11" s="11">
        <v>183649.08000000002</v>
      </c>
    </row>
    <row r="12" spans="1:3">
      <c r="A12" s="5" t="s">
        <v>101</v>
      </c>
      <c r="B12" s="11">
        <v>404903</v>
      </c>
      <c r="C12" s="11">
        <v>364764.45</v>
      </c>
    </row>
    <row r="13" spans="1:3">
      <c r="A13" s="5" t="s">
        <v>359</v>
      </c>
      <c r="B13" s="11">
        <v>2000</v>
      </c>
      <c r="C13" s="11">
        <v>1699.08</v>
      </c>
    </row>
    <row r="14" spans="1:3">
      <c r="A14" s="5" t="s">
        <v>365</v>
      </c>
      <c r="B14" s="11">
        <v>409509</v>
      </c>
      <c r="C14" s="11">
        <v>412017.21</v>
      </c>
    </row>
    <row r="15" spans="1:3">
      <c r="A15" s="5" t="s">
        <v>383</v>
      </c>
      <c r="B15" s="11">
        <v>58000</v>
      </c>
      <c r="C15" s="11">
        <v>73597.91</v>
      </c>
    </row>
    <row r="16" spans="1:3">
      <c r="A16" s="5" t="s">
        <v>395</v>
      </c>
      <c r="B16" s="11">
        <v>26000</v>
      </c>
      <c r="C16" s="11">
        <v>23893.040000000001</v>
      </c>
    </row>
    <row r="17" spans="1:3">
      <c r="A17" s="5" t="s">
        <v>113</v>
      </c>
      <c r="B17" s="11">
        <v>131000</v>
      </c>
      <c r="C17" s="11">
        <v>96353.81</v>
      </c>
    </row>
    <row r="18" spans="1:3">
      <c r="A18" s="5" t="s">
        <v>419</v>
      </c>
      <c r="B18" s="11">
        <v>775000</v>
      </c>
      <c r="C18" s="11">
        <v>712895.01</v>
      </c>
    </row>
    <row r="19" spans="1:3">
      <c r="A19" s="5" t="s">
        <v>437</v>
      </c>
      <c r="B19" s="11">
        <v>111000</v>
      </c>
      <c r="C19" s="11">
        <v>108332.65999999999</v>
      </c>
    </row>
    <row r="20" spans="1:3">
      <c r="A20" s="5" t="s">
        <v>449</v>
      </c>
      <c r="B20" s="11">
        <v>217041</v>
      </c>
      <c r="C20" s="11">
        <v>221039.05000000002</v>
      </c>
    </row>
    <row r="21" spans="1:3">
      <c r="A21" s="5" t="s">
        <v>119</v>
      </c>
      <c r="B21" s="11">
        <v>310000</v>
      </c>
      <c r="C21" s="11">
        <v>393003.06999999995</v>
      </c>
    </row>
    <row r="22" spans="1:3">
      <c r="A22" s="5" t="s">
        <v>215</v>
      </c>
      <c r="B22" s="11">
        <v>25770</v>
      </c>
      <c r="C22" s="11">
        <v>17485</v>
      </c>
    </row>
    <row r="23" spans="1:3">
      <c r="A23" s="5" t="s">
        <v>125</v>
      </c>
      <c r="B23" s="11">
        <v>3177076</v>
      </c>
      <c r="C23" s="11">
        <v>3156386.1999999997</v>
      </c>
    </row>
    <row r="24" spans="1:3">
      <c r="A24" s="5" t="s">
        <v>509</v>
      </c>
      <c r="B24" s="11">
        <v>90000</v>
      </c>
      <c r="C24" s="11">
        <v>110814.65</v>
      </c>
    </row>
    <row r="25" spans="1:3">
      <c r="A25" s="5" t="s">
        <v>137</v>
      </c>
      <c r="B25" s="11">
        <v>226412</v>
      </c>
      <c r="C25" s="11">
        <v>189571.05</v>
      </c>
    </row>
    <row r="26" spans="1:3">
      <c r="A26" s="5" t="s">
        <v>539</v>
      </c>
      <c r="B26" s="11">
        <v>17848</v>
      </c>
      <c r="C26" s="11">
        <v>44823.56</v>
      </c>
    </row>
    <row r="27" spans="1:3">
      <c r="A27" s="5" t="s">
        <v>551</v>
      </c>
      <c r="B27" s="11">
        <v>120500</v>
      </c>
      <c r="C27" s="11">
        <v>112413.27</v>
      </c>
    </row>
    <row r="28" spans="1:3">
      <c r="A28" s="5" t="s">
        <v>143</v>
      </c>
      <c r="B28" s="11">
        <v>285000</v>
      </c>
      <c r="C28" s="11">
        <v>292419.58999999997</v>
      </c>
    </row>
    <row r="29" spans="1:3">
      <c r="A29" s="5" t="s">
        <v>587</v>
      </c>
      <c r="B29" s="11">
        <v>59000</v>
      </c>
      <c r="C29" s="11">
        <v>83285.649999999994</v>
      </c>
    </row>
    <row r="30" spans="1:3">
      <c r="A30" s="5" t="s">
        <v>155</v>
      </c>
      <c r="B30" s="11">
        <v>53540</v>
      </c>
      <c r="C30" s="11">
        <v>47131.4</v>
      </c>
    </row>
    <row r="31" spans="1:3">
      <c r="A31" s="5" t="s">
        <v>623</v>
      </c>
      <c r="B31" s="11">
        <v>388000</v>
      </c>
      <c r="C31" s="11">
        <v>254366.93</v>
      </c>
    </row>
    <row r="32" spans="1:3">
      <c r="A32" s="5" t="s">
        <v>641</v>
      </c>
      <c r="B32" s="11">
        <v>48680</v>
      </c>
      <c r="C32" s="11">
        <v>41163.600000000006</v>
      </c>
    </row>
    <row r="33" spans="1:3">
      <c r="A33" s="5" t="s">
        <v>167</v>
      </c>
      <c r="B33" s="11">
        <v>12000</v>
      </c>
      <c r="C33" s="11">
        <v>16805.650000000001</v>
      </c>
    </row>
    <row r="34" spans="1:3">
      <c r="A34" s="5" t="s">
        <v>671</v>
      </c>
      <c r="B34" s="11">
        <v>0</v>
      </c>
      <c r="C34" s="11">
        <v>111</v>
      </c>
    </row>
    <row r="35" spans="1:3">
      <c r="A35" s="5" t="s">
        <v>677</v>
      </c>
      <c r="B35" s="11">
        <v>0</v>
      </c>
      <c r="C35" s="11">
        <v>299960</v>
      </c>
    </row>
    <row r="36" spans="1:3">
      <c r="A36" s="5" t="s">
        <v>173</v>
      </c>
      <c r="B36" s="11">
        <v>11400</v>
      </c>
      <c r="C36" s="11">
        <v>11400</v>
      </c>
    </row>
    <row r="37" spans="1:3">
      <c r="A37" s="5" t="s">
        <v>689</v>
      </c>
      <c r="B37" s="11">
        <v>30000</v>
      </c>
      <c r="C37" s="11">
        <v>35661.25</v>
      </c>
    </row>
    <row r="38" spans="1:3">
      <c r="A38" s="5" t="s">
        <v>695</v>
      </c>
      <c r="B38" s="11">
        <v>53000</v>
      </c>
      <c r="C38" s="11">
        <v>105300</v>
      </c>
    </row>
    <row r="39" spans="1:3">
      <c r="A39" s="5" t="s">
        <v>719</v>
      </c>
      <c r="B39" s="11">
        <v>0</v>
      </c>
      <c r="C39" s="11">
        <v>125.66</v>
      </c>
    </row>
    <row r="40" spans="1:3">
      <c r="A40" s="5" t="s">
        <v>725</v>
      </c>
      <c r="B40" s="11">
        <v>235000</v>
      </c>
      <c r="C40" s="11">
        <v>225911.86</v>
      </c>
    </row>
    <row r="41" spans="1:3">
      <c r="A41" s="5" t="s">
        <v>179</v>
      </c>
      <c r="B41" s="11">
        <v>709121</v>
      </c>
      <c r="C41" s="11">
        <v>756681.77</v>
      </c>
    </row>
    <row r="42" spans="1:3">
      <c r="A42" s="5" t="s">
        <v>767</v>
      </c>
      <c r="B42" s="11">
        <v>25000</v>
      </c>
      <c r="C42" s="11">
        <v>21295.89</v>
      </c>
    </row>
    <row r="43" spans="1:3">
      <c r="A43" s="5" t="s">
        <v>779</v>
      </c>
      <c r="B43" s="11">
        <v>38000</v>
      </c>
      <c r="C43" s="11">
        <v>30927.32</v>
      </c>
    </row>
    <row r="44" spans="1:3">
      <c r="A44" s="5" t="s">
        <v>791</v>
      </c>
      <c r="B44" s="11">
        <v>300000</v>
      </c>
      <c r="C44" s="11">
        <v>379950.03</v>
      </c>
    </row>
    <row r="45" spans="1:3">
      <c r="A45" s="5" t="s">
        <v>803</v>
      </c>
      <c r="B45" s="11">
        <v>60000</v>
      </c>
      <c r="C45" s="11">
        <v>53413.38</v>
      </c>
    </row>
    <row r="46" spans="1:3">
      <c r="A46" s="5" t="s">
        <v>809</v>
      </c>
      <c r="B46" s="11">
        <v>222209</v>
      </c>
      <c r="C46" s="11">
        <v>0</v>
      </c>
    </row>
    <row r="47" spans="1:3">
      <c r="A47" s="5" t="s">
        <v>821</v>
      </c>
      <c r="B47" s="11">
        <v>18000</v>
      </c>
      <c r="C47" s="11">
        <v>17525</v>
      </c>
    </row>
    <row r="48" spans="1:3">
      <c r="A48" s="5" t="s">
        <v>827</v>
      </c>
      <c r="B48" s="11">
        <v>50400</v>
      </c>
      <c r="C48" s="11">
        <v>56426.729999999996</v>
      </c>
    </row>
    <row r="49" spans="1:3">
      <c r="A49" s="5" t="s">
        <v>851</v>
      </c>
      <c r="B49" s="11">
        <v>0</v>
      </c>
      <c r="C49" s="11">
        <v>15000</v>
      </c>
    </row>
    <row r="50" spans="1:3">
      <c r="A50" s="5" t="s">
        <v>1256</v>
      </c>
      <c r="B50" s="11">
        <v>35153123</v>
      </c>
      <c r="C50" s="11">
        <v>35307775.829999991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H35"/>
  <sheetViews>
    <sheetView tabSelected="1" workbookViewId="0">
      <selection activeCell="K13" sqref="K13"/>
    </sheetView>
  </sheetViews>
  <sheetFormatPr defaultColWidth="11.42578125" defaultRowHeight="15"/>
  <cols>
    <col min="1" max="1" width="39.85546875" style="27" customWidth="1"/>
    <col min="2" max="2" width="16.85546875" style="27" customWidth="1"/>
    <col min="3" max="3" width="15.140625" style="27" bestFit="1" customWidth="1"/>
    <col min="4" max="4" width="17.28515625" style="27" hidden="1" customWidth="1"/>
    <col min="5" max="5" width="15.28515625" style="27" customWidth="1"/>
    <col min="6" max="6" width="8.28515625" style="27" customWidth="1"/>
    <col min="7" max="7" width="9.85546875" style="27" customWidth="1"/>
    <col min="8" max="16384" width="11.42578125" style="27"/>
  </cols>
  <sheetData>
    <row r="3" spans="1:8" ht="15.75">
      <c r="A3" s="118" t="s">
        <v>1495</v>
      </c>
      <c r="B3" s="49"/>
    </row>
    <row r="4" spans="1:8">
      <c r="A4" s="42" t="s">
        <v>1496</v>
      </c>
      <c r="B4" s="28"/>
    </row>
    <row r="5" spans="1:8">
      <c r="A5" s="42"/>
      <c r="B5" s="28"/>
    </row>
    <row r="6" spans="1:8" ht="28.9" customHeight="1">
      <c r="A6" s="196" t="s">
        <v>1585</v>
      </c>
      <c r="B6" s="196"/>
      <c r="C6" s="196"/>
      <c r="D6" s="196"/>
      <c r="E6" s="196"/>
      <c r="F6" s="196"/>
      <c r="G6" s="196"/>
    </row>
    <row r="7" spans="1:8" ht="21" customHeight="1">
      <c r="A7" s="196"/>
      <c r="B7" s="196"/>
      <c r="C7" s="196"/>
      <c r="D7" s="196"/>
      <c r="E7" s="196"/>
      <c r="F7" s="196"/>
      <c r="G7" s="196"/>
    </row>
    <row r="8" spans="1:8" ht="33" customHeight="1">
      <c r="A8" s="197" t="s">
        <v>1586</v>
      </c>
      <c r="B8" s="197"/>
      <c r="C8" s="197"/>
      <c r="D8" s="197"/>
      <c r="E8" s="197"/>
      <c r="F8" s="197"/>
      <c r="G8" s="197"/>
    </row>
    <row r="9" spans="1:8" ht="19.149999999999999" customHeight="1">
      <c r="A9" s="196" t="s">
        <v>1408</v>
      </c>
      <c r="B9" s="196"/>
      <c r="C9" s="196"/>
      <c r="D9" s="196"/>
      <c r="E9" s="196"/>
      <c r="F9" s="199"/>
      <c r="G9" s="199"/>
    </row>
    <row r="10" spans="1:8" ht="19.5" customHeight="1">
      <c r="A10" s="29"/>
      <c r="B10" s="29"/>
    </row>
    <row r="11" spans="1:8" ht="46.5" customHeight="1">
      <c r="A11" s="89" t="s">
        <v>1589</v>
      </c>
      <c r="B11" s="114" t="s">
        <v>1587</v>
      </c>
      <c r="C11" s="30" t="s">
        <v>1588</v>
      </c>
      <c r="D11" s="31" t="s">
        <v>1400</v>
      </c>
      <c r="E11" s="31" t="s">
        <v>1543</v>
      </c>
      <c r="F11" s="31" t="s">
        <v>1471</v>
      </c>
      <c r="G11" s="31" t="s">
        <v>1470</v>
      </c>
    </row>
    <row r="12" spans="1:8" ht="14.25" customHeight="1">
      <c r="A12" s="115">
        <v>1</v>
      </c>
      <c r="B12" s="79">
        <v>2</v>
      </c>
      <c r="C12" s="30">
        <v>3</v>
      </c>
      <c r="D12" s="30"/>
      <c r="E12" s="30">
        <v>4</v>
      </c>
      <c r="F12" s="30">
        <v>5</v>
      </c>
      <c r="G12" s="30">
        <v>6</v>
      </c>
    </row>
    <row r="13" spans="1:8" ht="19.899999999999999" customHeight="1">
      <c r="A13" s="32" t="s">
        <v>1401</v>
      </c>
      <c r="B13" s="33">
        <f>'[1]Opći dio prihodi'!C49</f>
        <v>37289965</v>
      </c>
      <c r="C13" s="33">
        <f>'[1]Opći dio prihodi'!D49</f>
        <v>41282107</v>
      </c>
      <c r="D13" s="33">
        <f>'[1]Opći dio prihodi'!E49</f>
        <v>39173242.379999995</v>
      </c>
      <c r="E13" s="33">
        <f>'[1]Opći dio prihodi'!E49</f>
        <v>39173242.379999995</v>
      </c>
      <c r="F13" s="78">
        <f>E13/C13*100</f>
        <v>94.891577069939757</v>
      </c>
      <c r="G13" s="78">
        <f>E13/B13*100</f>
        <v>105.05035974155513</v>
      </c>
    </row>
    <row r="14" spans="1:8" ht="19.899999999999999" customHeight="1">
      <c r="A14" s="32" t="s">
        <v>1402</v>
      </c>
      <c r="B14" s="34">
        <f>'[1]Opći dio prihodi'!C5</f>
        <v>37273424</v>
      </c>
      <c r="C14" s="34">
        <f>'[1]Opći dio prihodi'!D5</f>
        <v>41270107</v>
      </c>
      <c r="D14" s="34">
        <f>'[1]Opći dio prihodi'!E5</f>
        <v>39165337.479999997</v>
      </c>
      <c r="E14" s="34">
        <f>'[1]Opći dio prihodi'!E5</f>
        <v>39165337.479999997</v>
      </c>
      <c r="F14" s="78">
        <f>E14/C14*100</f>
        <v>94.900014385715053</v>
      </c>
      <c r="G14" s="78">
        <f t="shared" ref="G14:G19" si="0">E14/B14*100</f>
        <v>105.07577055437676</v>
      </c>
    </row>
    <row r="15" spans="1:8" ht="19.899999999999999" customHeight="1">
      <c r="A15" s="35" t="s">
        <v>1452</v>
      </c>
      <c r="B15" s="34">
        <f>'[1]Opći dio prihodi'!C40</f>
        <v>16541</v>
      </c>
      <c r="C15" s="34">
        <f>'[1]Opći dio prihodi'!D40</f>
        <v>12000</v>
      </c>
      <c r="D15" s="34">
        <f>'[2]PLAN PRIHODA'!N28</f>
        <v>0</v>
      </c>
      <c r="E15" s="34">
        <f>'[1]Opći dio prihodi'!E40</f>
        <v>7904.9</v>
      </c>
      <c r="F15" s="78">
        <f t="shared" ref="F15:F19" si="1">E15/C15*100</f>
        <v>65.874166666666667</v>
      </c>
      <c r="G15" s="78">
        <f t="shared" si="0"/>
        <v>47.789734598875519</v>
      </c>
      <c r="H15" s="36"/>
    </row>
    <row r="16" spans="1:8" ht="19.899999999999999" customHeight="1">
      <c r="A16" s="37" t="s">
        <v>1403</v>
      </c>
      <c r="B16" s="34">
        <f>'[1]Opći dio rashodi'!C88</f>
        <v>35847007.430000007</v>
      </c>
      <c r="C16" s="34">
        <f>'[1]Opći dio rashodi'!D88</f>
        <v>43741057</v>
      </c>
      <c r="D16" s="34" t="e">
        <f>SUM(D17:D18)</f>
        <v>#REF!</v>
      </c>
      <c r="E16" s="34">
        <f>'[1]Opći dio rashodi'!E88</f>
        <v>42756393.059999987</v>
      </c>
      <c r="F16" s="78">
        <f t="shared" si="1"/>
        <v>97.748879410938756</v>
      </c>
      <c r="G16" s="78">
        <f t="shared" si="0"/>
        <v>119.27465115042652</v>
      </c>
    </row>
    <row r="17" spans="1:7" ht="19.899999999999999" customHeight="1">
      <c r="A17" s="38" t="s">
        <v>1404</v>
      </c>
      <c r="B17" s="33">
        <f>'[1]Opći dio rashodi'!C5</f>
        <v>34535621.540000007</v>
      </c>
      <c r="C17" s="33">
        <f>'[1]Opći dio rashodi'!D5</f>
        <v>38360757</v>
      </c>
      <c r="D17" s="39" t="e">
        <f>'[2]PLAN RASHODA I IZDATAKA EK.'!N11</f>
        <v>#REF!</v>
      </c>
      <c r="E17" s="39">
        <f>'[1]Opći dio rashodi'!E5</f>
        <v>38372141.859999992</v>
      </c>
      <c r="F17" s="78">
        <f t="shared" si="1"/>
        <v>100.02967840285319</v>
      </c>
      <c r="G17" s="78">
        <f t="shared" si="0"/>
        <v>111.10887874294208</v>
      </c>
    </row>
    <row r="18" spans="1:7" ht="19.899999999999999" customHeight="1">
      <c r="A18" s="35" t="s">
        <v>1405</v>
      </c>
      <c r="B18" s="33">
        <f>'[1]Opći dio rashodi'!C64</f>
        <v>1311385.8900000001</v>
      </c>
      <c r="C18" s="33">
        <f>'[1]Opći dio rashodi'!D64</f>
        <v>5380300</v>
      </c>
      <c r="D18" s="39">
        <f>'[2]PLAN RASHODA I IZDATAKA EK.'!N30</f>
        <v>-1097868</v>
      </c>
      <c r="E18" s="39">
        <f>'[1]Opći dio rashodi'!E64</f>
        <v>4384251.1999999993</v>
      </c>
      <c r="F18" s="78">
        <f t="shared" si="1"/>
        <v>81.487114101444149</v>
      </c>
      <c r="G18" s="78">
        <f t="shared" si="0"/>
        <v>334.32197444186312</v>
      </c>
    </row>
    <row r="19" spans="1:7" ht="19.899999999999999" customHeight="1">
      <c r="A19" s="38" t="s">
        <v>1406</v>
      </c>
      <c r="B19" s="33">
        <f>B13-B16</f>
        <v>1442957.5699999928</v>
      </c>
      <c r="C19" s="33">
        <f>C13-C16</f>
        <v>-2458950</v>
      </c>
      <c r="D19" s="33" t="e">
        <f>D13-D16</f>
        <v>#REF!</v>
      </c>
      <c r="E19" s="33">
        <f>E13-E16</f>
        <v>-3583150.6799999923</v>
      </c>
      <c r="F19" s="78">
        <f t="shared" si="1"/>
        <v>145.71872872567528</v>
      </c>
      <c r="G19" s="78">
        <f t="shared" si="0"/>
        <v>-248.31989203951505</v>
      </c>
    </row>
    <row r="20" spans="1:7" ht="19.899999999999999" customHeight="1">
      <c r="A20" s="198"/>
      <c r="B20" s="198"/>
      <c r="C20" s="198"/>
      <c r="D20" s="198"/>
      <c r="E20" s="198"/>
      <c r="F20" s="111"/>
    </row>
    <row r="21" spans="1:7" ht="15" customHeight="1">
      <c r="A21" s="115"/>
      <c r="B21" s="79"/>
      <c r="C21" s="30"/>
      <c r="D21" s="30"/>
      <c r="E21" s="30"/>
      <c r="F21" s="30"/>
      <c r="G21" s="30"/>
    </row>
    <row r="22" spans="1:7">
      <c r="A22" s="32" t="s">
        <v>1643</v>
      </c>
      <c r="B22" s="33">
        <f>'[1]Opći dio prihodi'!C58</f>
        <v>0</v>
      </c>
      <c r="C22" s="33">
        <v>16286000</v>
      </c>
      <c r="D22" s="33">
        <f>'[1]Opći dio prihodi'!E58</f>
        <v>0</v>
      </c>
      <c r="E22" s="33">
        <f>'[1]Opći dio prihodi'!E58</f>
        <v>0</v>
      </c>
      <c r="F22" s="78">
        <f>E22/C22*100</f>
        <v>0</v>
      </c>
      <c r="G22" s="78">
        <f>B22/C22*100</f>
        <v>0</v>
      </c>
    </row>
    <row r="23" spans="1:7" s="42" customFormat="1">
      <c r="A23" s="32" t="s">
        <v>1644</v>
      </c>
      <c r="B23" s="34">
        <v>0</v>
      </c>
      <c r="C23" s="34">
        <v>-13827050</v>
      </c>
      <c r="D23" s="34">
        <f>'[1]Opći dio prihodi'!E14</f>
        <v>38529</v>
      </c>
      <c r="E23" s="34">
        <v>0</v>
      </c>
      <c r="F23" s="78">
        <f t="shared" ref="F23" si="2">E23/C23*100</f>
        <v>0</v>
      </c>
      <c r="G23" s="78">
        <f t="shared" ref="G23" si="3">B23/C23*100</f>
        <v>0</v>
      </c>
    </row>
    <row r="24" spans="1:7" s="42" customFormat="1">
      <c r="F24" s="125"/>
      <c r="G24" s="45"/>
    </row>
    <row r="25" spans="1:7" s="42" customFormat="1" ht="15" customHeight="1">
      <c r="A25" s="115"/>
      <c r="B25" s="79"/>
      <c r="C25" s="30"/>
      <c r="D25" s="30"/>
      <c r="E25" s="30"/>
      <c r="F25" s="30"/>
      <c r="G25" s="30"/>
    </row>
    <row r="26" spans="1:7" s="42" customFormat="1" ht="30">
      <c r="A26" s="140" t="s">
        <v>1598</v>
      </c>
      <c r="B26" s="33"/>
      <c r="C26" s="33"/>
      <c r="D26" s="33"/>
      <c r="E26" s="33"/>
      <c r="F26" s="78"/>
      <c r="G26" s="78"/>
    </row>
    <row r="27" spans="1:7" ht="30">
      <c r="A27" s="140" t="s">
        <v>1645</v>
      </c>
      <c r="B27" s="34"/>
      <c r="C27" s="34"/>
      <c r="D27" s="34"/>
      <c r="E27" s="34">
        <v>5024960</v>
      </c>
      <c r="F27" s="78"/>
      <c r="G27" s="78"/>
    </row>
    <row r="28" spans="1:7">
      <c r="A28" s="140" t="s">
        <v>1599</v>
      </c>
      <c r="B28" s="34"/>
      <c r="C28" s="34"/>
      <c r="D28" s="34"/>
      <c r="E28" s="34"/>
      <c r="F28" s="78"/>
      <c r="G28" s="78"/>
    </row>
    <row r="31" spans="1:7">
      <c r="A31" s="40"/>
      <c r="B31" s="40"/>
      <c r="C31" s="42"/>
      <c r="D31" s="42"/>
      <c r="E31" s="42" t="s">
        <v>1475</v>
      </c>
    </row>
    <row r="32" spans="1:7">
      <c r="A32" s="43"/>
      <c r="B32" s="194" t="s">
        <v>1474</v>
      </c>
      <c r="C32" s="194"/>
      <c r="D32" s="194"/>
      <c r="E32" s="41"/>
    </row>
    <row r="33" spans="1:5">
      <c r="A33" s="44" t="s">
        <v>1646</v>
      </c>
      <c r="B33" s="44"/>
      <c r="C33" s="42"/>
      <c r="D33" s="42"/>
      <c r="E33" s="42"/>
    </row>
    <row r="34" spans="1:5">
      <c r="A34" s="46"/>
      <c r="B34" s="46"/>
      <c r="C34" s="195" t="s">
        <v>1462</v>
      </c>
      <c r="D34" s="195"/>
      <c r="E34" s="195"/>
    </row>
    <row r="35" spans="1:5">
      <c r="A35" s="45"/>
      <c r="B35" s="45"/>
      <c r="C35" s="48"/>
      <c r="D35" s="47"/>
      <c r="E35" s="41"/>
    </row>
  </sheetData>
  <protectedRanges>
    <protectedRange algorithmName="SHA-512" hashValue="SfUbs0aGjKqwAI3WRTg5YHlfierPjZpDu09aSUFi1wTQU07wZLJq5fKuWVRe6S1aBeBRM7YVukcHjHWUIbErVQ==" saltValue="5Z/3ndaNBUgEO7RicYZ+fg==" spinCount="100000" sqref="A26:A28" name="Raspon1_2_2"/>
  </protectedRanges>
  <mergeCells count="7">
    <mergeCell ref="B32:D32"/>
    <mergeCell ref="C34:E34"/>
    <mergeCell ref="A7:G7"/>
    <mergeCell ref="A8:G8"/>
    <mergeCell ref="A6:G6"/>
    <mergeCell ref="A20:E20"/>
    <mergeCell ref="A9:G9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49"/>
  <sheetViews>
    <sheetView workbookViewId="0">
      <selection activeCell="D44" sqref="D44"/>
    </sheetView>
  </sheetViews>
  <sheetFormatPr defaultRowHeight="15"/>
  <cols>
    <col min="1" max="1" width="6.5703125" customWidth="1"/>
    <col min="2" max="2" width="49" customWidth="1"/>
    <col min="3" max="3" width="17.140625" customWidth="1"/>
    <col min="4" max="4" width="19.28515625" customWidth="1"/>
    <col min="5" max="5" width="16.42578125" customWidth="1"/>
    <col min="6" max="6" width="9.7109375" customWidth="1"/>
  </cols>
  <sheetData>
    <row r="2" spans="1:7">
      <c r="A2" s="200" t="s">
        <v>1434</v>
      </c>
      <c r="B2" s="200"/>
      <c r="C2" s="200"/>
      <c r="D2" s="200"/>
      <c r="E2" s="200"/>
      <c r="F2" s="175"/>
    </row>
    <row r="3" spans="1:7" ht="45">
      <c r="A3" s="90" t="s">
        <v>1357</v>
      </c>
      <c r="B3" s="90" t="s">
        <v>1409</v>
      </c>
      <c r="C3" s="31" t="s">
        <v>1587</v>
      </c>
      <c r="D3" s="31" t="s">
        <v>1500</v>
      </c>
      <c r="E3" s="31" t="s">
        <v>1543</v>
      </c>
      <c r="F3" s="31" t="s">
        <v>1578</v>
      </c>
      <c r="G3" s="31" t="s">
        <v>1579</v>
      </c>
    </row>
    <row r="4" spans="1:7">
      <c r="A4" s="90">
        <v>1</v>
      </c>
      <c r="B4" s="90">
        <v>2</v>
      </c>
      <c r="C4" s="31">
        <v>3</v>
      </c>
      <c r="D4" s="30">
        <v>4</v>
      </c>
      <c r="E4" s="31">
        <v>5</v>
      </c>
      <c r="F4" s="31">
        <v>6</v>
      </c>
      <c r="G4" s="31">
        <v>7</v>
      </c>
    </row>
    <row r="5" spans="1:7" ht="19.5" customHeight="1">
      <c r="A5" s="32">
        <v>6</v>
      </c>
      <c r="B5" s="32" t="s">
        <v>1407</v>
      </c>
      <c r="C5" s="33">
        <v>37273424</v>
      </c>
      <c r="D5" s="33">
        <v>41270107</v>
      </c>
      <c r="E5" s="33">
        <v>39165337.479999997</v>
      </c>
      <c r="F5" s="78">
        <v>94.900014385715053</v>
      </c>
      <c r="G5" s="78">
        <v>105.07577055437676</v>
      </c>
    </row>
    <row r="6" spans="1:7" ht="30">
      <c r="A6" s="32">
        <v>63</v>
      </c>
      <c r="B6" s="32" t="s">
        <v>1412</v>
      </c>
      <c r="C6" s="33">
        <v>1590459</v>
      </c>
      <c r="D6" s="39">
        <v>4459193</v>
      </c>
      <c r="E6" s="33">
        <v>1407253.9900000002</v>
      </c>
      <c r="F6" s="78">
        <v>31.558490291853264</v>
      </c>
      <c r="G6" s="78">
        <v>88.48099762395637</v>
      </c>
    </row>
    <row r="7" spans="1:7" ht="30">
      <c r="A7" s="32">
        <v>632</v>
      </c>
      <c r="B7" s="32" t="s">
        <v>1413</v>
      </c>
      <c r="C7" s="33">
        <v>1457040</v>
      </c>
      <c r="D7" s="39">
        <v>4329300</v>
      </c>
      <c r="E7" s="33">
        <v>1361020.3900000001</v>
      </c>
      <c r="F7" s="78">
        <v>31.437423832952209</v>
      </c>
      <c r="G7" s="78">
        <v>93.409953741832766</v>
      </c>
    </row>
    <row r="8" spans="1:7">
      <c r="A8" s="53">
        <v>6321</v>
      </c>
      <c r="B8" s="53" t="s">
        <v>1364</v>
      </c>
      <c r="C8" s="54">
        <v>147926</v>
      </c>
      <c r="D8" s="139"/>
      <c r="E8" s="54"/>
      <c r="F8" s="78" t="e">
        <v>#DIV/0!</v>
      </c>
      <c r="G8" s="78">
        <v>0</v>
      </c>
    </row>
    <row r="9" spans="1:7">
      <c r="A9" s="53">
        <v>6322</v>
      </c>
      <c r="B9" s="53" t="s">
        <v>1365</v>
      </c>
      <c r="C9" s="54"/>
      <c r="D9" s="139">
        <v>0</v>
      </c>
      <c r="E9" s="54"/>
      <c r="F9" s="78" t="e">
        <v>#DIV/0!</v>
      </c>
      <c r="G9" s="78" t="e">
        <v>#DIV/0!</v>
      </c>
    </row>
    <row r="10" spans="1:7">
      <c r="A10" s="53">
        <v>6323</v>
      </c>
      <c r="B10" s="53" t="s">
        <v>1363</v>
      </c>
      <c r="C10" s="54">
        <v>1309114</v>
      </c>
      <c r="D10" s="139">
        <v>3959300</v>
      </c>
      <c r="E10" s="54">
        <v>1245611.55</v>
      </c>
      <c r="F10" s="78">
        <v>31.46039830273028</v>
      </c>
      <c r="G10" s="78">
        <v>95.149203965430061</v>
      </c>
    </row>
    <row r="11" spans="1:7">
      <c r="A11" s="53">
        <v>6324</v>
      </c>
      <c r="B11" s="53" t="s">
        <v>1366</v>
      </c>
      <c r="C11" s="54"/>
      <c r="D11" s="139">
        <v>370000</v>
      </c>
      <c r="E11" s="54">
        <v>115408.84</v>
      </c>
      <c r="F11" s="78">
        <v>31.191578378378377</v>
      </c>
      <c r="G11" s="78" t="e">
        <v>#DIV/0!</v>
      </c>
    </row>
    <row r="12" spans="1:7">
      <c r="A12" s="32">
        <v>634</v>
      </c>
      <c r="B12" s="32" t="s">
        <v>1414</v>
      </c>
      <c r="C12" s="33">
        <v>7314</v>
      </c>
      <c r="D12" s="39">
        <v>10564</v>
      </c>
      <c r="E12" s="33">
        <v>7704.6</v>
      </c>
      <c r="F12" s="78">
        <v>72.932601287391137</v>
      </c>
      <c r="G12" s="78">
        <v>105.34044298605414</v>
      </c>
    </row>
    <row r="13" spans="1:7">
      <c r="A13" s="53">
        <v>6341</v>
      </c>
      <c r="B13" s="53" t="s">
        <v>1367</v>
      </c>
      <c r="C13" s="54">
        <v>7314</v>
      </c>
      <c r="D13" s="139">
        <v>10564</v>
      </c>
      <c r="E13" s="54">
        <v>7704.6</v>
      </c>
      <c r="F13" s="78">
        <v>72.932601287391137</v>
      </c>
      <c r="G13" s="78">
        <v>105.34044298605414</v>
      </c>
    </row>
    <row r="14" spans="1:7" ht="30">
      <c r="A14" s="32">
        <v>639</v>
      </c>
      <c r="B14" s="32" t="s">
        <v>1415</v>
      </c>
      <c r="C14" s="33">
        <v>126105</v>
      </c>
      <c r="D14" s="39">
        <v>119329</v>
      </c>
      <c r="E14" s="33">
        <v>38529</v>
      </c>
      <c r="F14" s="78">
        <v>32.288043979250638</v>
      </c>
      <c r="G14" s="78">
        <v>30.553110503152137</v>
      </c>
    </row>
    <row r="15" spans="1:7" ht="30">
      <c r="A15" s="53">
        <v>6391</v>
      </c>
      <c r="B15" s="53" t="s">
        <v>1368</v>
      </c>
      <c r="C15" s="54">
        <v>126105</v>
      </c>
      <c r="D15" s="139">
        <v>31329</v>
      </c>
      <c r="E15" s="54">
        <v>38529</v>
      </c>
      <c r="F15" s="78">
        <v>122.98190175237001</v>
      </c>
      <c r="G15" s="78">
        <v>30.553110503152137</v>
      </c>
    </row>
    <row r="16" spans="1:7" ht="30">
      <c r="A16" s="53">
        <v>6393</v>
      </c>
      <c r="B16" s="53" t="s">
        <v>1410</v>
      </c>
      <c r="C16" s="54"/>
      <c r="D16" s="139">
        <v>88000</v>
      </c>
      <c r="E16" s="54">
        <v>0</v>
      </c>
      <c r="F16" s="78">
        <v>0</v>
      </c>
      <c r="G16" s="78" t="e">
        <v>#DIV/0!</v>
      </c>
    </row>
    <row r="17" spans="1:7">
      <c r="A17" s="32">
        <v>64</v>
      </c>
      <c r="B17" s="32" t="s">
        <v>1426</v>
      </c>
      <c r="C17" s="33">
        <v>156887</v>
      </c>
      <c r="D17" s="39">
        <v>51000</v>
      </c>
      <c r="E17" s="33">
        <v>80765.16</v>
      </c>
      <c r="F17" s="78">
        <v>158.3630588235294</v>
      </c>
      <c r="G17" s="78">
        <v>51.479829431374178</v>
      </c>
    </row>
    <row r="18" spans="1:7">
      <c r="A18" s="32">
        <v>641</v>
      </c>
      <c r="B18" s="32" t="s">
        <v>1416</v>
      </c>
      <c r="C18" s="33">
        <v>156887</v>
      </c>
      <c r="D18" s="39">
        <v>51000</v>
      </c>
      <c r="E18" s="33">
        <v>80765.16</v>
      </c>
      <c r="F18" s="78">
        <v>158.3630588235294</v>
      </c>
      <c r="G18" s="78">
        <v>51.479829431374178</v>
      </c>
    </row>
    <row r="19" spans="1:7">
      <c r="A19" s="53">
        <v>6413</v>
      </c>
      <c r="B19" s="53" t="s">
        <v>1370</v>
      </c>
      <c r="C19" s="54">
        <v>139548</v>
      </c>
      <c r="D19" s="139">
        <v>50000</v>
      </c>
      <c r="E19" s="54">
        <v>47968.14</v>
      </c>
      <c r="F19" s="78">
        <v>95.936279999999996</v>
      </c>
      <c r="G19" s="78">
        <v>34.373935850030094</v>
      </c>
    </row>
    <row r="20" spans="1:7">
      <c r="A20" s="53">
        <v>6414</v>
      </c>
      <c r="B20" s="53" t="s">
        <v>1371</v>
      </c>
      <c r="C20" s="54">
        <v>854</v>
      </c>
      <c r="D20" s="139">
        <v>1000</v>
      </c>
      <c r="E20" s="54">
        <v>658.77</v>
      </c>
      <c r="F20" s="78">
        <v>65.876999999999995</v>
      </c>
      <c r="G20" s="78">
        <v>77.139344262295083</v>
      </c>
    </row>
    <row r="21" spans="1:7" ht="30">
      <c r="A21" s="53">
        <v>6415</v>
      </c>
      <c r="B21" s="53" t="s">
        <v>1372</v>
      </c>
      <c r="C21" s="54">
        <v>16485</v>
      </c>
      <c r="D21" s="139"/>
      <c r="E21" s="54">
        <v>32138.25</v>
      </c>
      <c r="F21" s="78" t="e">
        <v>#DIV/0!</v>
      </c>
      <c r="G21" s="78">
        <v>194.95450409463149</v>
      </c>
    </row>
    <row r="22" spans="1:7" ht="30">
      <c r="A22" s="32">
        <v>65</v>
      </c>
      <c r="B22" s="32" t="s">
        <v>1427</v>
      </c>
      <c r="C22" s="33">
        <v>7252800</v>
      </c>
      <c r="D22" s="39">
        <v>7000000</v>
      </c>
      <c r="E22" s="33">
        <v>7227162.3300000001</v>
      </c>
      <c r="F22" s="78">
        <v>103.24517614285715</v>
      </c>
      <c r="G22" s="78">
        <v>99.646513484447382</v>
      </c>
    </row>
    <row r="23" spans="1:7">
      <c r="A23" s="32">
        <v>652</v>
      </c>
      <c r="B23" s="32" t="s">
        <v>1417</v>
      </c>
      <c r="C23" s="33">
        <v>7252800</v>
      </c>
      <c r="D23" s="39">
        <v>7000000</v>
      </c>
      <c r="E23" s="33">
        <v>7227162.3300000001</v>
      </c>
      <c r="F23" s="78">
        <v>103.24517614285715</v>
      </c>
      <c r="G23" s="78">
        <v>99.646513484447382</v>
      </c>
    </row>
    <row r="24" spans="1:7">
      <c r="A24" s="53">
        <v>6526</v>
      </c>
      <c r="B24" s="53" t="s">
        <v>1360</v>
      </c>
      <c r="C24" s="54">
        <v>7252800</v>
      </c>
      <c r="D24" s="139">
        <v>7000000</v>
      </c>
      <c r="E24" s="54">
        <v>7227162.3300000001</v>
      </c>
      <c r="F24" s="78">
        <v>103.24517614285715</v>
      </c>
      <c r="G24" s="78">
        <v>99.646513484447382</v>
      </c>
    </row>
    <row r="25" spans="1:7" ht="30">
      <c r="A25" s="32">
        <v>66</v>
      </c>
      <c r="B25" s="32" t="s">
        <v>1428</v>
      </c>
      <c r="C25" s="33">
        <v>5410810</v>
      </c>
      <c r="D25" s="39">
        <v>6576000</v>
      </c>
      <c r="E25" s="33">
        <v>7030437.29</v>
      </c>
      <c r="F25" s="78">
        <v>106.91054273114355</v>
      </c>
      <c r="G25" s="78">
        <v>129.93317617879762</v>
      </c>
    </row>
    <row r="26" spans="1:7" ht="30">
      <c r="A26" s="32">
        <v>661</v>
      </c>
      <c r="B26" s="32" t="s">
        <v>1418</v>
      </c>
      <c r="C26" s="33">
        <v>5382721</v>
      </c>
      <c r="D26" s="39">
        <v>6512000</v>
      </c>
      <c r="E26" s="33">
        <v>6920488.0099999998</v>
      </c>
      <c r="F26" s="78">
        <v>106.27285027641278</v>
      </c>
      <c r="G26" s="78">
        <v>128.56858102063993</v>
      </c>
    </row>
    <row r="27" spans="1:7" s="103" customFormat="1">
      <c r="A27" s="53">
        <v>6614</v>
      </c>
      <c r="B27" s="53" t="s">
        <v>1463</v>
      </c>
      <c r="C27" s="67">
        <v>29732</v>
      </c>
      <c r="D27" s="139">
        <v>12000</v>
      </c>
      <c r="E27" s="54">
        <v>12674.59</v>
      </c>
      <c r="F27" s="78">
        <v>105.62158333333333</v>
      </c>
      <c r="G27" s="78">
        <v>42.629456477868963</v>
      </c>
    </row>
    <row r="28" spans="1:7">
      <c r="A28" s="53">
        <v>6615</v>
      </c>
      <c r="B28" s="53" t="s">
        <v>1373</v>
      </c>
      <c r="C28" s="67">
        <v>5352989</v>
      </c>
      <c r="D28" s="139">
        <v>6500000</v>
      </c>
      <c r="E28" s="54">
        <v>6907813.4199999999</v>
      </c>
      <c r="F28" s="78">
        <v>106.2740526153846</v>
      </c>
      <c r="G28" s="78">
        <v>129.04591098543264</v>
      </c>
    </row>
    <row r="29" spans="1:7" ht="30">
      <c r="A29" s="32">
        <v>663</v>
      </c>
      <c r="B29" s="32" t="s">
        <v>1419</v>
      </c>
      <c r="C29" s="33">
        <v>28089</v>
      </c>
      <c r="D29" s="39">
        <v>64000</v>
      </c>
      <c r="E29" s="33">
        <v>109949.28</v>
      </c>
      <c r="F29" s="78">
        <v>171.79575</v>
      </c>
      <c r="G29" s="78">
        <v>391.43180604507103</v>
      </c>
    </row>
    <row r="30" spans="1:7">
      <c r="A30" s="53">
        <v>6631</v>
      </c>
      <c r="B30" s="53" t="s">
        <v>1374</v>
      </c>
      <c r="C30" s="54">
        <v>25000</v>
      </c>
      <c r="D30" s="139">
        <v>64000</v>
      </c>
      <c r="E30" s="54">
        <v>104706.3</v>
      </c>
      <c r="F30" s="78">
        <v>163.60359374999999</v>
      </c>
      <c r="G30" s="78">
        <v>418.82520000000005</v>
      </c>
    </row>
    <row r="31" spans="1:7">
      <c r="A31" s="53">
        <v>6632</v>
      </c>
      <c r="B31" s="53" t="s">
        <v>1411</v>
      </c>
      <c r="C31" s="54">
        <v>3089</v>
      </c>
      <c r="D31" s="139"/>
      <c r="E31" s="54">
        <v>5242.98</v>
      </c>
      <c r="F31" s="78" t="e">
        <v>#DIV/0!</v>
      </c>
      <c r="G31" s="78">
        <v>169.73065717060535</v>
      </c>
    </row>
    <row r="32" spans="1:7" ht="30">
      <c r="A32" s="32">
        <v>67</v>
      </c>
      <c r="B32" s="32" t="s">
        <v>1429</v>
      </c>
      <c r="C32" s="33">
        <v>22834615</v>
      </c>
      <c r="D32" s="39">
        <v>23166914</v>
      </c>
      <c r="E32" s="33">
        <v>23405955.329999998</v>
      </c>
      <c r="F32" s="78">
        <v>101.0318220631371</v>
      </c>
      <c r="G32" s="78">
        <v>102.50207997813845</v>
      </c>
    </row>
    <row r="33" spans="1:7" ht="30">
      <c r="A33" s="32">
        <v>671</v>
      </c>
      <c r="B33" s="32" t="s">
        <v>1420</v>
      </c>
      <c r="C33" s="33">
        <v>22834615</v>
      </c>
      <c r="D33" s="39">
        <v>23166914</v>
      </c>
      <c r="E33" s="33">
        <v>23405955.329999998</v>
      </c>
      <c r="F33" s="78">
        <v>101.0318220631371</v>
      </c>
      <c r="G33" s="78">
        <v>102.50207997813845</v>
      </c>
    </row>
    <row r="34" spans="1:7">
      <c r="A34" s="53">
        <v>6711</v>
      </c>
      <c r="B34" s="53" t="s">
        <v>1359</v>
      </c>
      <c r="C34" s="54">
        <v>22834615</v>
      </c>
      <c r="D34" s="139">
        <v>23166914</v>
      </c>
      <c r="E34" s="54">
        <v>23405955.329999998</v>
      </c>
      <c r="F34" s="78">
        <v>101.0318220631371</v>
      </c>
      <c r="G34" s="78">
        <v>102.50207997813845</v>
      </c>
    </row>
    <row r="35" spans="1:7">
      <c r="A35" s="32">
        <v>68</v>
      </c>
      <c r="B35" s="32" t="s">
        <v>1430</v>
      </c>
      <c r="C35" s="33">
        <v>27853</v>
      </c>
      <c r="D35" s="39">
        <v>17000</v>
      </c>
      <c r="E35" s="33">
        <v>13763.380000000001</v>
      </c>
      <c r="F35" s="78">
        <v>80.961058823529413</v>
      </c>
      <c r="G35" s="78">
        <v>49.414353929558757</v>
      </c>
    </row>
    <row r="36" spans="1:7">
      <c r="A36" s="32">
        <v>681</v>
      </c>
      <c r="B36" s="32" t="s">
        <v>1421</v>
      </c>
      <c r="C36" s="33">
        <v>8917</v>
      </c>
      <c r="D36" s="39">
        <v>12000</v>
      </c>
      <c r="E36" s="33">
        <v>8463.1</v>
      </c>
      <c r="F36" s="78">
        <v>70.525833333333338</v>
      </c>
      <c r="G36" s="78">
        <v>94.909723001009311</v>
      </c>
    </row>
    <row r="37" spans="1:7">
      <c r="A37" s="53">
        <v>6819</v>
      </c>
      <c r="B37" s="53" t="s">
        <v>1361</v>
      </c>
      <c r="C37" s="54">
        <v>8917</v>
      </c>
      <c r="D37" s="139">
        <v>12000</v>
      </c>
      <c r="E37" s="54">
        <v>8463.1</v>
      </c>
      <c r="F37" s="78">
        <v>70.525833333333338</v>
      </c>
      <c r="G37" s="78">
        <v>94.909723001009311</v>
      </c>
    </row>
    <row r="38" spans="1:7">
      <c r="A38" s="32">
        <v>683</v>
      </c>
      <c r="B38" s="32" t="s">
        <v>1362</v>
      </c>
      <c r="C38" s="33">
        <v>18936</v>
      </c>
      <c r="D38" s="39">
        <v>5000</v>
      </c>
      <c r="E38" s="33">
        <v>5300.28</v>
      </c>
      <c r="F38" s="78">
        <v>106.00559999999999</v>
      </c>
      <c r="G38" s="78">
        <v>27.990494296577946</v>
      </c>
    </row>
    <row r="39" spans="1:7">
      <c r="A39" s="53">
        <v>6831</v>
      </c>
      <c r="B39" s="53" t="s">
        <v>1362</v>
      </c>
      <c r="C39" s="54">
        <v>18936</v>
      </c>
      <c r="D39" s="139">
        <v>5000</v>
      </c>
      <c r="E39" s="54">
        <v>5300.28</v>
      </c>
      <c r="F39" s="78">
        <v>106.00559999999999</v>
      </c>
      <c r="G39" s="78">
        <v>27.990494296577946</v>
      </c>
    </row>
    <row r="40" spans="1:7">
      <c r="A40" s="32">
        <v>7</v>
      </c>
      <c r="B40" s="32" t="s">
        <v>1422</v>
      </c>
      <c r="C40" s="33">
        <v>16541</v>
      </c>
      <c r="D40" s="39">
        <v>12000</v>
      </c>
      <c r="E40" s="33">
        <v>7904.9</v>
      </c>
      <c r="F40" s="78">
        <v>65.874166666666667</v>
      </c>
      <c r="G40" s="78">
        <v>47.789734598875519</v>
      </c>
    </row>
    <row r="41" spans="1:7">
      <c r="A41" s="32">
        <v>72</v>
      </c>
      <c r="B41" s="32" t="s">
        <v>1423</v>
      </c>
      <c r="C41" s="33">
        <v>16541</v>
      </c>
      <c r="D41" s="33">
        <v>12000</v>
      </c>
      <c r="E41" s="33">
        <v>7904.9</v>
      </c>
      <c r="F41" s="78">
        <v>65.874166666666667</v>
      </c>
      <c r="G41" s="78">
        <v>47.789734598875519</v>
      </c>
    </row>
    <row r="42" spans="1:7" s="104" customFormat="1">
      <c r="A42" s="32">
        <v>721</v>
      </c>
      <c r="B42" s="32" t="s">
        <v>1424</v>
      </c>
      <c r="C42" s="33">
        <v>7882</v>
      </c>
      <c r="D42" s="39">
        <v>4000</v>
      </c>
      <c r="E42" s="33">
        <v>4904.8999999999996</v>
      </c>
      <c r="F42" s="78">
        <v>122.62249999999999</v>
      </c>
      <c r="G42" s="78">
        <v>62.229129662522197</v>
      </c>
    </row>
    <row r="43" spans="1:7">
      <c r="A43" s="53">
        <v>7211</v>
      </c>
      <c r="B43" s="53" t="s">
        <v>1425</v>
      </c>
      <c r="C43" s="54">
        <v>7882</v>
      </c>
      <c r="D43" s="139">
        <v>4000</v>
      </c>
      <c r="E43" s="54">
        <v>4904.8999999999996</v>
      </c>
      <c r="F43" s="78">
        <v>122.62249999999999</v>
      </c>
      <c r="G43" s="78">
        <v>62.229129662522197</v>
      </c>
    </row>
    <row r="44" spans="1:7" s="104" customFormat="1">
      <c r="A44" s="32">
        <v>722</v>
      </c>
      <c r="B44" s="32" t="s">
        <v>1424</v>
      </c>
      <c r="C44" s="33">
        <v>8659</v>
      </c>
      <c r="D44" s="39">
        <v>0</v>
      </c>
      <c r="E44" s="33">
        <v>0</v>
      </c>
      <c r="F44" s="78" t="e">
        <v>#DIV/0!</v>
      </c>
      <c r="G44" s="78">
        <v>0</v>
      </c>
    </row>
    <row r="45" spans="1:7">
      <c r="A45" s="53">
        <v>7221</v>
      </c>
      <c r="B45" s="53" t="s">
        <v>1603</v>
      </c>
      <c r="C45" s="54">
        <v>8259</v>
      </c>
      <c r="D45" s="139"/>
      <c r="E45" s="54"/>
      <c r="F45" s="78" t="e">
        <v>#DIV/0!</v>
      </c>
      <c r="G45" s="78">
        <v>0</v>
      </c>
    </row>
    <row r="46" spans="1:7">
      <c r="A46" s="53">
        <v>7222</v>
      </c>
      <c r="B46" s="53" t="s">
        <v>1602</v>
      </c>
      <c r="C46" s="54">
        <v>400</v>
      </c>
      <c r="D46" s="139"/>
      <c r="E46" s="54"/>
      <c r="F46" s="78"/>
      <c r="G46" s="78"/>
    </row>
    <row r="47" spans="1:7" s="104" customFormat="1">
      <c r="A47" s="32">
        <v>726</v>
      </c>
      <c r="B47" s="32" t="s">
        <v>1597</v>
      </c>
      <c r="C47" s="33">
        <v>0</v>
      </c>
      <c r="D47" s="39">
        <v>8000</v>
      </c>
      <c r="E47" s="33">
        <v>3000</v>
      </c>
      <c r="F47" s="78">
        <v>37.5</v>
      </c>
      <c r="G47" s="78" t="e">
        <v>#DIV/0!</v>
      </c>
    </row>
    <row r="48" spans="1:7">
      <c r="A48" s="53">
        <v>7263</v>
      </c>
      <c r="B48" s="53" t="s">
        <v>1596</v>
      </c>
      <c r="C48" s="54">
        <v>0</v>
      </c>
      <c r="D48" s="54">
        <v>8000</v>
      </c>
      <c r="E48" s="54">
        <v>3000</v>
      </c>
      <c r="F48" s="78">
        <v>37.5</v>
      </c>
      <c r="G48" s="78" t="e">
        <v>#DIV/0!</v>
      </c>
    </row>
    <row r="49" spans="1:7">
      <c r="A49" s="55"/>
      <c r="B49" s="55" t="s">
        <v>1376</v>
      </c>
      <c r="C49" s="56">
        <v>37289965</v>
      </c>
      <c r="D49" s="56">
        <v>41282107</v>
      </c>
      <c r="E49" s="56">
        <v>39173242.379999995</v>
      </c>
      <c r="F49" s="86">
        <v>94.891577069939757</v>
      </c>
      <c r="G49" s="86">
        <v>105.05035974155513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C122C-3321-431E-A6F4-B7C0277FCC98}">
  <dimension ref="A2:G89"/>
  <sheetViews>
    <sheetView workbookViewId="0">
      <selection activeCell="D31" sqref="D31"/>
    </sheetView>
  </sheetViews>
  <sheetFormatPr defaultRowHeight="15"/>
  <cols>
    <col min="1" max="1" width="7" customWidth="1"/>
    <col min="2" max="2" width="50.42578125" customWidth="1"/>
    <col min="3" max="3" width="16.140625" customWidth="1"/>
    <col min="4" max="4" width="20.140625" customWidth="1"/>
    <col min="5" max="5" width="16" customWidth="1"/>
    <col min="6" max="6" width="8.42578125" customWidth="1"/>
    <col min="7" max="7" width="9" customWidth="1"/>
  </cols>
  <sheetData>
    <row r="2" spans="1:7">
      <c r="A2" s="193" t="s">
        <v>1438</v>
      </c>
      <c r="B2" s="193"/>
      <c r="C2" s="193"/>
      <c r="D2" s="193"/>
      <c r="E2" s="193"/>
      <c r="G2" s="147"/>
    </row>
    <row r="3" spans="1:7" ht="41.25" customHeight="1">
      <c r="A3" s="90" t="s">
        <v>1357</v>
      </c>
      <c r="B3" s="90" t="s">
        <v>1435</v>
      </c>
      <c r="C3" s="31" t="s">
        <v>1486</v>
      </c>
      <c r="D3" s="31" t="s">
        <v>1575</v>
      </c>
      <c r="E3" s="31" t="s">
        <v>1571</v>
      </c>
      <c r="F3" s="31" t="s">
        <v>1473</v>
      </c>
      <c r="G3" s="31" t="s">
        <v>1472</v>
      </c>
    </row>
    <row r="4" spans="1:7">
      <c r="A4" s="90">
        <v>1</v>
      </c>
      <c r="B4" s="90">
        <v>2</v>
      </c>
      <c r="C4" s="31">
        <v>3</v>
      </c>
      <c r="D4" s="30">
        <v>4</v>
      </c>
      <c r="E4" s="31">
        <v>5</v>
      </c>
      <c r="F4" s="31">
        <v>7</v>
      </c>
      <c r="G4" s="31">
        <v>6</v>
      </c>
    </row>
    <row r="5" spans="1:7">
      <c r="A5" s="32">
        <v>3</v>
      </c>
      <c r="B5" s="32" t="s">
        <v>1394</v>
      </c>
      <c r="C5" s="33">
        <v>34535621.540000007</v>
      </c>
      <c r="D5" s="33">
        <v>38360757</v>
      </c>
      <c r="E5" s="33">
        <v>38372141.859999992</v>
      </c>
      <c r="F5" s="78">
        <v>100.02967840285319</v>
      </c>
      <c r="G5" s="78">
        <v>111.10887874294208</v>
      </c>
    </row>
    <row r="6" spans="1:7">
      <c r="A6" s="32">
        <v>31</v>
      </c>
      <c r="B6" s="32" t="s">
        <v>1352</v>
      </c>
      <c r="C6" s="33">
        <v>25538327.640000004</v>
      </c>
      <c r="D6" s="33">
        <v>27399127</v>
      </c>
      <c r="E6" s="33">
        <v>27766293.77</v>
      </c>
      <c r="F6" s="78">
        <v>101.34006740433736</v>
      </c>
      <c r="G6" s="78">
        <v>108.7240095021351</v>
      </c>
    </row>
    <row r="7" spans="1:7">
      <c r="A7" s="32">
        <v>311</v>
      </c>
      <c r="B7" s="32" t="s">
        <v>1436</v>
      </c>
      <c r="C7" s="33">
        <v>21259405.560000002</v>
      </c>
      <c r="D7" s="33">
        <v>22822971</v>
      </c>
      <c r="E7" s="33">
        <v>23075759.07</v>
      </c>
      <c r="F7" s="78">
        <v>101.1076036945409</v>
      </c>
      <c r="G7" s="78">
        <v>108.54376433467878</v>
      </c>
    </row>
    <row r="8" spans="1:7">
      <c r="A8" s="53">
        <v>3111</v>
      </c>
      <c r="B8" s="53" t="s">
        <v>1321</v>
      </c>
      <c r="C8" s="54">
        <v>21238467.170000002</v>
      </c>
      <c r="D8" s="54">
        <v>22801971</v>
      </c>
      <c r="E8" s="54">
        <v>23051631.780000001</v>
      </c>
      <c r="F8" s="78">
        <v>101.09490876907088</v>
      </c>
      <c r="G8" s="78">
        <v>108.53717264756824</v>
      </c>
    </row>
    <row r="9" spans="1:7">
      <c r="A9" s="53">
        <v>3112</v>
      </c>
      <c r="B9" s="53" t="s">
        <v>1476</v>
      </c>
      <c r="C9" s="54">
        <v>20938.39</v>
      </c>
      <c r="D9" s="54">
        <v>21000</v>
      </c>
      <c r="E9" s="54">
        <v>24127.29</v>
      </c>
      <c r="F9" s="78"/>
      <c r="G9" s="78" t="s">
        <v>1398</v>
      </c>
    </row>
    <row r="10" spans="1:7">
      <c r="A10" s="32">
        <v>312</v>
      </c>
      <c r="B10" s="32" t="s">
        <v>1322</v>
      </c>
      <c r="C10" s="33">
        <v>621991.1</v>
      </c>
      <c r="D10" s="33">
        <v>814209</v>
      </c>
      <c r="E10" s="33">
        <v>881568.25</v>
      </c>
      <c r="F10" s="78">
        <v>108.27296799716044</v>
      </c>
      <c r="G10" s="78">
        <v>141.7332579196069</v>
      </c>
    </row>
    <row r="11" spans="1:7">
      <c r="A11" s="53">
        <v>3121</v>
      </c>
      <c r="B11" s="53" t="s">
        <v>1322</v>
      </c>
      <c r="C11" s="54">
        <v>621991.1</v>
      </c>
      <c r="D11" s="54">
        <v>814209</v>
      </c>
      <c r="E11" s="54">
        <v>881568.25</v>
      </c>
      <c r="F11" s="78">
        <v>108.27296799716044</v>
      </c>
      <c r="G11" s="78">
        <v>141.7332579196069</v>
      </c>
    </row>
    <row r="12" spans="1:7">
      <c r="A12" s="32">
        <v>313</v>
      </c>
      <c r="B12" s="32" t="s">
        <v>1354</v>
      </c>
      <c r="C12" s="33">
        <v>3656930.98</v>
      </c>
      <c r="D12" s="33">
        <v>3761947</v>
      </c>
      <c r="E12" s="33">
        <v>3808966.45</v>
      </c>
      <c r="F12" s="78">
        <v>101.24987008057265</v>
      </c>
      <c r="G12" s="78">
        <v>104.15746074595043</v>
      </c>
    </row>
    <row r="13" spans="1:7">
      <c r="A13" s="53">
        <v>3132</v>
      </c>
      <c r="B13" s="53" t="s">
        <v>1392</v>
      </c>
      <c r="C13" s="54">
        <v>3295818.93</v>
      </c>
      <c r="D13" s="54">
        <v>3739746</v>
      </c>
      <c r="E13" s="54">
        <v>3786765.8200000003</v>
      </c>
      <c r="F13" s="78">
        <v>101.25729982731448</v>
      </c>
      <c r="G13" s="78">
        <v>114.89605164686643</v>
      </c>
    </row>
    <row r="14" spans="1:7" ht="30">
      <c r="A14" s="53">
        <v>3133</v>
      </c>
      <c r="B14" s="53" t="s">
        <v>1393</v>
      </c>
      <c r="C14" s="54">
        <v>361112.05</v>
      </c>
      <c r="D14" s="54">
        <v>22201</v>
      </c>
      <c r="E14" s="54">
        <v>22200.63</v>
      </c>
      <c r="F14" s="78">
        <v>99.998333408405031</v>
      </c>
      <c r="G14" s="78">
        <v>6.1478507848187292</v>
      </c>
    </row>
    <row r="15" spans="1:7">
      <c r="A15" s="32">
        <v>32</v>
      </c>
      <c r="B15" s="32" t="s">
        <v>1355</v>
      </c>
      <c r="C15" s="33">
        <v>8807769.629999999</v>
      </c>
      <c r="D15" s="33">
        <v>10838630</v>
      </c>
      <c r="E15" s="33">
        <v>10410662.609999999</v>
      </c>
      <c r="F15" s="78">
        <v>96.051462315809275</v>
      </c>
      <c r="G15" s="78">
        <v>118.19862516090809</v>
      </c>
    </row>
    <row r="16" spans="1:7">
      <c r="A16" s="32">
        <v>321</v>
      </c>
      <c r="B16" s="32" t="s">
        <v>1356</v>
      </c>
      <c r="C16" s="33">
        <v>1160347.73</v>
      </c>
      <c r="D16" s="33">
        <v>1419115</v>
      </c>
      <c r="E16" s="33">
        <v>1462465.7100000002</v>
      </c>
      <c r="F16" s="78">
        <v>103.05477075501281</v>
      </c>
      <c r="G16" s="78">
        <v>126.03684845404059</v>
      </c>
    </row>
    <row r="17" spans="1:7">
      <c r="A17" s="53">
        <v>3211</v>
      </c>
      <c r="B17" s="53" t="s">
        <v>1346</v>
      </c>
      <c r="C17" s="54">
        <v>608447.4</v>
      </c>
      <c r="D17" s="54">
        <v>835500</v>
      </c>
      <c r="E17" s="54">
        <v>852674.19000000006</v>
      </c>
      <c r="F17" s="78">
        <v>102.05555834829445</v>
      </c>
      <c r="G17" s="78">
        <v>140.13934318726649</v>
      </c>
    </row>
    <row r="18" spans="1:7">
      <c r="A18" s="53">
        <v>3212</v>
      </c>
      <c r="B18" s="53" t="s">
        <v>1265</v>
      </c>
      <c r="C18" s="54">
        <v>357101.8</v>
      </c>
      <c r="D18" s="54">
        <v>387615</v>
      </c>
      <c r="E18" s="54">
        <v>384003.66000000003</v>
      </c>
      <c r="F18" s="78">
        <v>99.068317789559231</v>
      </c>
      <c r="G18" s="78">
        <v>107.53338683815092</v>
      </c>
    </row>
    <row r="19" spans="1:7">
      <c r="A19" s="53">
        <v>3213</v>
      </c>
      <c r="B19" s="53" t="s">
        <v>1266</v>
      </c>
      <c r="C19" s="54">
        <v>194798.53</v>
      </c>
      <c r="D19" s="54">
        <v>196000</v>
      </c>
      <c r="E19" s="54">
        <v>225787.86000000002</v>
      </c>
      <c r="F19" s="78">
        <v>115.19788775510204</v>
      </c>
      <c r="G19" s="78">
        <v>115.90840033546455</v>
      </c>
    </row>
    <row r="20" spans="1:7">
      <c r="A20" s="32">
        <v>322</v>
      </c>
      <c r="B20" s="32" t="s">
        <v>1377</v>
      </c>
      <c r="C20" s="33">
        <v>881693.30999999994</v>
      </c>
      <c r="D20" s="33">
        <v>993200</v>
      </c>
      <c r="E20" s="33">
        <v>988978.79</v>
      </c>
      <c r="F20" s="78">
        <v>99.574988924687887</v>
      </c>
      <c r="G20" s="78">
        <v>112.16811773245735</v>
      </c>
    </row>
    <row r="21" spans="1:7">
      <c r="A21" s="53">
        <v>3221</v>
      </c>
      <c r="B21" s="53" t="s">
        <v>1267</v>
      </c>
      <c r="C21" s="54">
        <v>274672.90999999997</v>
      </c>
      <c r="D21" s="54">
        <v>223700</v>
      </c>
      <c r="E21" s="54">
        <v>267660.37999999995</v>
      </c>
      <c r="F21" s="78">
        <v>119.65148860080464</v>
      </c>
      <c r="G21" s="78">
        <v>97.446952449733743</v>
      </c>
    </row>
    <row r="22" spans="1:7">
      <c r="A22" s="53">
        <v>3222</v>
      </c>
      <c r="B22" s="53" t="s">
        <v>1268</v>
      </c>
      <c r="C22" s="54">
        <v>8412</v>
      </c>
      <c r="D22" s="54">
        <v>45000</v>
      </c>
      <c r="E22" s="54">
        <v>66351.839999999997</v>
      </c>
      <c r="F22" s="78">
        <v>147.44853333333333</v>
      </c>
      <c r="G22" s="78">
        <v>788.77603423680455</v>
      </c>
    </row>
    <row r="23" spans="1:7">
      <c r="A23" s="53">
        <v>3223</v>
      </c>
      <c r="B23" s="53" t="s">
        <v>1269</v>
      </c>
      <c r="C23" s="54">
        <v>460147.47</v>
      </c>
      <c r="D23" s="54">
        <v>434000</v>
      </c>
      <c r="E23" s="54">
        <v>430598.15</v>
      </c>
      <c r="F23" s="78">
        <v>99.216163594470046</v>
      </c>
      <c r="G23" s="78">
        <v>93.578293497951876</v>
      </c>
    </row>
    <row r="24" spans="1:7">
      <c r="A24" s="53">
        <v>3224</v>
      </c>
      <c r="B24" s="53" t="s">
        <v>1270</v>
      </c>
      <c r="C24" s="54">
        <v>120512.93000000001</v>
      </c>
      <c r="D24" s="54">
        <v>240000</v>
      </c>
      <c r="E24" s="54">
        <v>180769.25</v>
      </c>
      <c r="F24" s="78">
        <v>75.320520833333333</v>
      </c>
      <c r="G24" s="78">
        <v>149.99987968096036</v>
      </c>
    </row>
    <row r="25" spans="1:7">
      <c r="A25" s="53">
        <v>3227</v>
      </c>
      <c r="B25" s="53" t="s">
        <v>1339</v>
      </c>
      <c r="C25" s="54">
        <v>17948</v>
      </c>
      <c r="D25" s="54">
        <v>50500</v>
      </c>
      <c r="E25" s="54">
        <v>43599.17</v>
      </c>
      <c r="F25" s="78">
        <v>86.3349900990099</v>
      </c>
      <c r="G25" s="78">
        <v>242.91937820369958</v>
      </c>
    </row>
    <row r="26" spans="1:7">
      <c r="A26" s="32">
        <v>323</v>
      </c>
      <c r="B26" s="32" t="s">
        <v>1378</v>
      </c>
      <c r="C26" s="33">
        <v>6159105.2599999998</v>
      </c>
      <c r="D26" s="33">
        <v>7698743</v>
      </c>
      <c r="E26" s="33">
        <v>7305645.629999999</v>
      </c>
      <c r="F26" s="78">
        <v>94.894005813676316</v>
      </c>
      <c r="G26" s="78">
        <v>118.6153722269718</v>
      </c>
    </row>
    <row r="27" spans="1:7">
      <c r="A27" s="53">
        <v>3231</v>
      </c>
      <c r="B27" s="53" t="s">
        <v>1272</v>
      </c>
      <c r="C27" s="54">
        <v>61818.31</v>
      </c>
      <c r="D27" s="54">
        <v>71000</v>
      </c>
      <c r="E27" s="54">
        <v>60461.71</v>
      </c>
      <c r="F27" s="78">
        <v>85.157338028169022</v>
      </c>
      <c r="G27" s="78">
        <v>97.805504550350861</v>
      </c>
    </row>
    <row r="28" spans="1:7">
      <c r="A28" s="53">
        <v>3232</v>
      </c>
      <c r="B28" s="53" t="s">
        <v>1273</v>
      </c>
      <c r="C28" s="54">
        <v>1402429.7000000002</v>
      </c>
      <c r="D28" s="54">
        <v>1250000</v>
      </c>
      <c r="E28" s="54">
        <v>1327589.01</v>
      </c>
      <c r="F28" s="78">
        <v>106.20712080000001</v>
      </c>
      <c r="G28" s="78">
        <v>94.663497927917518</v>
      </c>
    </row>
    <row r="29" spans="1:7">
      <c r="A29" s="53">
        <v>3233</v>
      </c>
      <c r="B29" s="53" t="s">
        <v>1274</v>
      </c>
      <c r="C29" s="54">
        <v>165129.01</v>
      </c>
      <c r="D29" s="54">
        <v>285000</v>
      </c>
      <c r="E29" s="54">
        <v>211373.87</v>
      </c>
      <c r="F29" s="78">
        <v>74.166270175438598</v>
      </c>
      <c r="G29" s="78">
        <v>128.0052911357005</v>
      </c>
    </row>
    <row r="30" spans="1:7">
      <c r="A30" s="53">
        <v>3234</v>
      </c>
      <c r="B30" s="53" t="s">
        <v>1275</v>
      </c>
      <c r="C30" s="54">
        <v>264153.40000000002</v>
      </c>
      <c r="D30" s="54">
        <v>274000</v>
      </c>
      <c r="E30" s="54">
        <v>277406.52</v>
      </c>
      <c r="F30" s="78">
        <v>101.24325547445257</v>
      </c>
      <c r="G30" s="78">
        <v>105.0172059114136</v>
      </c>
    </row>
    <row r="31" spans="1:7">
      <c r="A31" s="53">
        <v>3235</v>
      </c>
      <c r="B31" s="53" t="s">
        <v>1276</v>
      </c>
      <c r="C31" s="54">
        <v>568106.23999999999</v>
      </c>
      <c r="D31" s="54">
        <v>932000</v>
      </c>
      <c r="E31" s="54">
        <v>734214.41</v>
      </c>
      <c r="F31" s="78">
        <v>78.778370171673828</v>
      </c>
      <c r="G31" s="78">
        <v>129.23892721192431</v>
      </c>
    </row>
    <row r="32" spans="1:7">
      <c r="A32" s="53">
        <v>3236</v>
      </c>
      <c r="B32" s="53" t="s">
        <v>1277</v>
      </c>
      <c r="C32" s="54">
        <v>12910</v>
      </c>
      <c r="D32" s="54">
        <v>9500</v>
      </c>
      <c r="E32" s="54">
        <v>9225</v>
      </c>
      <c r="F32" s="78">
        <v>97.10526315789474</v>
      </c>
      <c r="G32" s="78">
        <v>71.456235476374914</v>
      </c>
    </row>
    <row r="33" spans="1:7">
      <c r="A33" s="53">
        <v>3237</v>
      </c>
      <c r="B33" s="53" t="s">
        <v>1278</v>
      </c>
      <c r="C33" s="54">
        <v>3391930.37</v>
      </c>
      <c r="D33" s="54">
        <v>4388243</v>
      </c>
      <c r="E33" s="54">
        <v>4363332.0199999986</v>
      </c>
      <c r="F33" s="78">
        <v>99.432324508920729</v>
      </c>
      <c r="G33" s="78">
        <v>128.6386082270904</v>
      </c>
    </row>
    <row r="34" spans="1:7">
      <c r="A34" s="53">
        <v>3238</v>
      </c>
      <c r="B34" s="53" t="s">
        <v>1279</v>
      </c>
      <c r="C34" s="54">
        <v>83612.009999999995</v>
      </c>
      <c r="D34" s="54">
        <v>110000</v>
      </c>
      <c r="E34" s="54">
        <v>97389.7</v>
      </c>
      <c r="F34" s="78">
        <v>88.536090909090902</v>
      </c>
      <c r="G34" s="78">
        <v>116.47812317871559</v>
      </c>
    </row>
    <row r="35" spans="1:7">
      <c r="A35" s="53">
        <v>3239</v>
      </c>
      <c r="B35" s="53" t="s">
        <v>1280</v>
      </c>
      <c r="C35" s="54">
        <v>209016.22</v>
      </c>
      <c r="D35" s="54">
        <v>379000</v>
      </c>
      <c r="E35" s="54">
        <v>224653.38999999998</v>
      </c>
      <c r="F35" s="78">
        <v>59.275300791556731</v>
      </c>
      <c r="G35" s="78">
        <v>107.48131891391013</v>
      </c>
    </row>
    <row r="36" spans="1:7">
      <c r="A36" s="32">
        <v>324</v>
      </c>
      <c r="B36" s="32" t="s">
        <v>1386</v>
      </c>
      <c r="C36" s="33">
        <v>60470.3</v>
      </c>
      <c r="D36" s="33">
        <v>54500</v>
      </c>
      <c r="E36" s="33">
        <v>47498.729999999996</v>
      </c>
      <c r="F36" s="78">
        <v>87.153633027522929</v>
      </c>
      <c r="G36" s="78">
        <v>78.548857869069593</v>
      </c>
    </row>
    <row r="37" spans="1:7">
      <c r="A37" s="53">
        <v>3241</v>
      </c>
      <c r="B37" s="53" t="s">
        <v>1386</v>
      </c>
      <c r="C37" s="54">
        <v>60470.3</v>
      </c>
      <c r="D37" s="54">
        <v>54500</v>
      </c>
      <c r="E37" s="54">
        <v>47498.729999999996</v>
      </c>
      <c r="F37" s="78">
        <v>87.153633027522929</v>
      </c>
      <c r="G37" s="78">
        <v>78.548857869069593</v>
      </c>
    </row>
    <row r="38" spans="1:7">
      <c r="A38" s="32">
        <v>329</v>
      </c>
      <c r="B38" s="32" t="s">
        <v>1285</v>
      </c>
      <c r="C38" s="33">
        <v>546153.03</v>
      </c>
      <c r="D38" s="33">
        <v>673072</v>
      </c>
      <c r="E38" s="33">
        <v>606073.75</v>
      </c>
      <c r="F38" s="78">
        <v>90.045901478593677</v>
      </c>
      <c r="G38" s="78">
        <v>110.97141583193266</v>
      </c>
    </row>
    <row r="39" spans="1:7">
      <c r="A39" s="53">
        <v>3292</v>
      </c>
      <c r="B39" s="53" t="s">
        <v>1281</v>
      </c>
      <c r="C39" s="54">
        <v>38583.410000000003</v>
      </c>
      <c r="D39" s="54">
        <v>40000</v>
      </c>
      <c r="E39" s="54">
        <v>27659.39</v>
      </c>
      <c r="F39" s="78">
        <v>69.148475000000005</v>
      </c>
      <c r="G39" s="78">
        <v>71.687261442158672</v>
      </c>
    </row>
    <row r="40" spans="1:7">
      <c r="A40" s="53">
        <v>3293</v>
      </c>
      <c r="B40" s="53" t="s">
        <v>1326</v>
      </c>
      <c r="C40" s="54">
        <v>115419.95999999999</v>
      </c>
      <c r="D40" s="54">
        <v>431500</v>
      </c>
      <c r="E40" s="54">
        <v>423494.07</v>
      </c>
      <c r="F40" s="78">
        <v>98.144628041714952</v>
      </c>
      <c r="G40" s="78">
        <v>366.91580035203623</v>
      </c>
    </row>
    <row r="41" spans="1:7">
      <c r="A41" s="53">
        <v>3294</v>
      </c>
      <c r="B41" s="53" t="s">
        <v>1283</v>
      </c>
      <c r="C41" s="54">
        <v>17065.43</v>
      </c>
      <c r="D41" s="54">
        <v>17000</v>
      </c>
      <c r="E41" s="54">
        <v>16570.32</v>
      </c>
      <c r="F41" s="78">
        <v>97.472470588235296</v>
      </c>
      <c r="G41" s="78">
        <v>97.098754616789606</v>
      </c>
    </row>
    <row r="42" spans="1:7">
      <c r="A42" s="53">
        <v>3295</v>
      </c>
      <c r="B42" s="53" t="s">
        <v>1284</v>
      </c>
      <c r="C42" s="54">
        <v>75811.75</v>
      </c>
      <c r="D42" s="54">
        <v>69572</v>
      </c>
      <c r="E42" s="54">
        <v>69823.839999999997</v>
      </c>
      <c r="F42" s="78">
        <v>100.36198470649111</v>
      </c>
      <c r="G42" s="78">
        <v>92.101606940876579</v>
      </c>
    </row>
    <row r="43" spans="1:7">
      <c r="A43" s="53">
        <v>3296</v>
      </c>
      <c r="B43" s="53" t="s">
        <v>1501</v>
      </c>
      <c r="C43" s="54">
        <v>0</v>
      </c>
      <c r="D43" s="54">
        <v>30000</v>
      </c>
      <c r="E43" s="54">
        <v>0</v>
      </c>
      <c r="F43" s="78"/>
      <c r="G43" s="78"/>
    </row>
    <row r="44" spans="1:7">
      <c r="A44" s="53">
        <v>3299</v>
      </c>
      <c r="B44" s="53" t="s">
        <v>1285</v>
      </c>
      <c r="C44" s="54">
        <v>299272.48</v>
      </c>
      <c r="D44" s="54">
        <v>85000</v>
      </c>
      <c r="E44" s="54">
        <v>68526.12999999999</v>
      </c>
      <c r="F44" s="78">
        <v>80.618976470588223</v>
      </c>
      <c r="G44" s="78">
        <v>22.897571470654434</v>
      </c>
    </row>
    <row r="45" spans="1:7">
      <c r="A45" s="32">
        <v>34</v>
      </c>
      <c r="B45" s="32" t="s">
        <v>1379</v>
      </c>
      <c r="C45" s="33">
        <v>56970.170000000006</v>
      </c>
      <c r="D45" s="33">
        <v>74000</v>
      </c>
      <c r="E45" s="33">
        <v>68647.37</v>
      </c>
      <c r="F45" s="78">
        <v>92.76671621621621</v>
      </c>
      <c r="G45" s="78">
        <v>120.49704257508796</v>
      </c>
    </row>
    <row r="46" spans="1:7">
      <c r="A46" s="32">
        <v>343</v>
      </c>
      <c r="B46" s="32" t="s">
        <v>1380</v>
      </c>
      <c r="C46" s="33">
        <v>56970.170000000006</v>
      </c>
      <c r="D46" s="33">
        <v>74000</v>
      </c>
      <c r="E46" s="33">
        <v>68647.37</v>
      </c>
      <c r="F46" s="78">
        <v>92.76671621621621</v>
      </c>
      <c r="G46" s="78">
        <v>120.49704257508796</v>
      </c>
    </row>
    <row r="47" spans="1:7">
      <c r="A47" s="53">
        <v>3431</v>
      </c>
      <c r="B47" s="53" t="s">
        <v>1286</v>
      </c>
      <c r="C47" s="54">
        <v>35701.620000000003</v>
      </c>
      <c r="D47" s="54">
        <v>41000</v>
      </c>
      <c r="E47" s="54">
        <v>36250.11</v>
      </c>
      <c r="F47" s="78">
        <v>88.414902439024388</v>
      </c>
      <c r="G47" s="78">
        <v>101.53631683940392</v>
      </c>
    </row>
    <row r="48" spans="1:7" ht="30">
      <c r="A48" s="53">
        <v>3432</v>
      </c>
      <c r="B48" s="53" t="s">
        <v>1328</v>
      </c>
      <c r="C48" s="54">
        <v>20682.57</v>
      </c>
      <c r="D48" s="54">
        <v>33000</v>
      </c>
      <c r="E48" s="54">
        <v>32260.170000000002</v>
      </c>
      <c r="F48" s="78" t="s">
        <v>1398</v>
      </c>
      <c r="G48" s="78">
        <v>155.97756951868169</v>
      </c>
    </row>
    <row r="49" spans="1:7">
      <c r="A49" s="53">
        <v>3433</v>
      </c>
      <c r="B49" s="53" t="s">
        <v>1477</v>
      </c>
      <c r="C49" s="54">
        <v>581.98</v>
      </c>
      <c r="D49" s="54">
        <v>0</v>
      </c>
      <c r="E49" s="54">
        <v>137.09</v>
      </c>
      <c r="F49" s="78"/>
      <c r="G49" s="78" t="s">
        <v>1398</v>
      </c>
    </row>
    <row r="50" spans="1:7">
      <c r="A50" s="53">
        <v>3434</v>
      </c>
      <c r="B50" s="53" t="s">
        <v>1329</v>
      </c>
      <c r="C50" s="54">
        <v>4</v>
      </c>
      <c r="D50" s="54">
        <v>0</v>
      </c>
      <c r="E50" s="54">
        <v>0</v>
      </c>
      <c r="F50" s="78"/>
      <c r="G50" s="78">
        <v>0</v>
      </c>
    </row>
    <row r="51" spans="1:7">
      <c r="A51" s="32">
        <v>36</v>
      </c>
      <c r="B51" s="32" t="s">
        <v>1437</v>
      </c>
      <c r="C51" s="33">
        <v>7540.51</v>
      </c>
      <c r="D51" s="33">
        <v>0</v>
      </c>
      <c r="E51" s="33">
        <v>0</v>
      </c>
      <c r="F51" s="78"/>
      <c r="G51" s="78">
        <v>0</v>
      </c>
    </row>
    <row r="52" spans="1:7">
      <c r="A52" s="32">
        <v>369</v>
      </c>
      <c r="B52" s="32" t="s">
        <v>1330</v>
      </c>
      <c r="C52" s="33">
        <v>7540.51</v>
      </c>
      <c r="D52" s="33">
        <v>0</v>
      </c>
      <c r="E52" s="33">
        <v>0</v>
      </c>
      <c r="F52" s="78"/>
      <c r="G52" s="78">
        <v>0</v>
      </c>
    </row>
    <row r="53" spans="1:7">
      <c r="A53" s="53">
        <v>3691</v>
      </c>
      <c r="B53" s="53" t="s">
        <v>1330</v>
      </c>
      <c r="C53" s="54">
        <v>7540.51</v>
      </c>
      <c r="D53" s="54">
        <v>0</v>
      </c>
      <c r="E53" s="54">
        <v>0</v>
      </c>
      <c r="F53" s="78"/>
      <c r="G53" s="78">
        <v>0</v>
      </c>
    </row>
    <row r="54" spans="1:7" ht="30">
      <c r="A54" s="32">
        <v>37</v>
      </c>
      <c r="B54" s="32" t="s">
        <v>1389</v>
      </c>
      <c r="C54" s="33">
        <v>0</v>
      </c>
      <c r="D54" s="33">
        <v>9000</v>
      </c>
      <c r="E54" s="33">
        <v>18850</v>
      </c>
      <c r="F54" s="78" t="s">
        <v>1398</v>
      </c>
      <c r="G54" s="78" t="e">
        <v>#DIV/0!</v>
      </c>
    </row>
    <row r="55" spans="1:7" ht="30">
      <c r="A55" s="32">
        <v>372</v>
      </c>
      <c r="B55" s="32" t="s">
        <v>1389</v>
      </c>
      <c r="C55" s="33">
        <v>0</v>
      </c>
      <c r="D55" s="33">
        <v>9000</v>
      </c>
      <c r="E55" s="33">
        <v>18850</v>
      </c>
      <c r="F55" s="78" t="s">
        <v>1398</v>
      </c>
      <c r="G55" s="78" t="e">
        <v>#DIV/0!</v>
      </c>
    </row>
    <row r="56" spans="1:7">
      <c r="A56" s="53">
        <v>3721</v>
      </c>
      <c r="B56" s="53" t="s">
        <v>1433</v>
      </c>
      <c r="C56" s="54">
        <v>0</v>
      </c>
      <c r="D56" s="54">
        <v>9000</v>
      </c>
      <c r="E56" s="54">
        <v>18850</v>
      </c>
      <c r="F56" s="78" t="s">
        <v>1398</v>
      </c>
      <c r="G56" s="78" t="e">
        <v>#DIV/0!</v>
      </c>
    </row>
    <row r="57" spans="1:7">
      <c r="A57" s="53">
        <v>3722</v>
      </c>
      <c r="B57" s="53" t="s">
        <v>1340</v>
      </c>
      <c r="C57" s="54">
        <v>0</v>
      </c>
      <c r="D57" s="54">
        <v>0</v>
      </c>
      <c r="E57" s="54">
        <v>0</v>
      </c>
      <c r="F57" s="78" t="s">
        <v>1398</v>
      </c>
      <c r="G57" s="78" t="e">
        <v>#DIV/0!</v>
      </c>
    </row>
    <row r="58" spans="1:7">
      <c r="A58" s="32">
        <v>38</v>
      </c>
      <c r="B58" s="32" t="s">
        <v>1388</v>
      </c>
      <c r="C58" s="33">
        <v>125013.59</v>
      </c>
      <c r="D58" s="33">
        <v>40000</v>
      </c>
      <c r="E58" s="33">
        <v>107688.11</v>
      </c>
      <c r="F58" s="78">
        <v>269.22027500000002</v>
      </c>
      <c r="G58" s="78">
        <v>86.141122737136016</v>
      </c>
    </row>
    <row r="59" spans="1:7">
      <c r="A59" s="32">
        <v>381</v>
      </c>
      <c r="B59" s="32" t="s">
        <v>1374</v>
      </c>
      <c r="C59" s="33">
        <v>125013.59</v>
      </c>
      <c r="D59" s="33">
        <v>40000</v>
      </c>
      <c r="E59" s="33">
        <v>107688.11</v>
      </c>
      <c r="F59" s="78">
        <v>269.22027500000002</v>
      </c>
      <c r="G59" s="78">
        <v>86.141122737136016</v>
      </c>
    </row>
    <row r="60" spans="1:7">
      <c r="A60" s="53">
        <v>3811</v>
      </c>
      <c r="B60" s="53" t="s">
        <v>1341</v>
      </c>
      <c r="C60" s="54">
        <v>68930</v>
      </c>
      <c r="D60" s="54">
        <v>35000</v>
      </c>
      <c r="E60" s="54">
        <v>35000</v>
      </c>
      <c r="F60" s="78">
        <v>100</v>
      </c>
      <c r="G60" s="78">
        <v>50.77614971710431</v>
      </c>
    </row>
    <row r="61" spans="1:7">
      <c r="A61" s="53">
        <v>3812</v>
      </c>
      <c r="B61" s="53" t="s">
        <v>1464</v>
      </c>
      <c r="C61" s="54">
        <v>56083.59</v>
      </c>
      <c r="D61" s="54">
        <v>5000</v>
      </c>
      <c r="E61" s="54">
        <v>72688.11</v>
      </c>
      <c r="F61" s="78"/>
      <c r="G61" s="78" t="s">
        <v>1398</v>
      </c>
    </row>
    <row r="62" spans="1:7" s="104" customFormat="1">
      <c r="A62" s="32">
        <v>383</v>
      </c>
      <c r="B62" s="32" t="s">
        <v>1478</v>
      </c>
      <c r="C62" s="33">
        <v>0</v>
      </c>
      <c r="D62" s="33">
        <v>0</v>
      </c>
      <c r="E62" s="33">
        <v>0</v>
      </c>
      <c r="F62" s="78"/>
      <c r="G62" s="78" t="e">
        <v>#DIV/0!</v>
      </c>
    </row>
    <row r="63" spans="1:7">
      <c r="A63" s="53">
        <v>3831</v>
      </c>
      <c r="B63" s="53" t="s">
        <v>1479</v>
      </c>
      <c r="C63" s="54"/>
      <c r="D63" s="54"/>
      <c r="E63" s="54"/>
      <c r="F63" s="78"/>
      <c r="G63" s="78" t="e">
        <v>#DIV/0!</v>
      </c>
    </row>
    <row r="64" spans="1:7">
      <c r="A64" s="32">
        <v>4</v>
      </c>
      <c r="B64" s="32" t="s">
        <v>1381</v>
      </c>
      <c r="C64" s="33">
        <v>1311385.8900000001</v>
      </c>
      <c r="D64" s="33">
        <v>5380300</v>
      </c>
      <c r="E64" s="33">
        <v>4384251.1999999993</v>
      </c>
      <c r="F64" s="78">
        <v>81.487114101444149</v>
      </c>
      <c r="G64" s="33">
        <v>726.08456609781263</v>
      </c>
    </row>
    <row r="65" spans="1:7" ht="30">
      <c r="A65" s="32">
        <v>41</v>
      </c>
      <c r="B65" s="32" t="s">
        <v>1439</v>
      </c>
      <c r="C65" s="33">
        <v>28526.59</v>
      </c>
      <c r="D65" s="33">
        <v>230000</v>
      </c>
      <c r="E65" s="33">
        <v>143188.25</v>
      </c>
      <c r="F65" s="78">
        <v>62.255760869565215</v>
      </c>
      <c r="G65" s="78">
        <v>501.94660490440668</v>
      </c>
    </row>
    <row r="66" spans="1:7">
      <c r="A66" s="32">
        <v>412</v>
      </c>
      <c r="B66" s="32" t="s">
        <v>1440</v>
      </c>
      <c r="C66" s="33">
        <v>28526.59</v>
      </c>
      <c r="D66" s="33">
        <v>230000</v>
      </c>
      <c r="E66" s="33">
        <v>143188.25</v>
      </c>
      <c r="F66" s="78">
        <v>62.255760869565215</v>
      </c>
      <c r="G66" s="78">
        <v>501.94660490440668</v>
      </c>
    </row>
    <row r="67" spans="1:7">
      <c r="A67" s="53">
        <v>4123</v>
      </c>
      <c r="B67" s="53" t="s">
        <v>1342</v>
      </c>
      <c r="C67" s="54">
        <v>28526.59</v>
      </c>
      <c r="D67" s="54">
        <v>30000</v>
      </c>
      <c r="E67" s="54">
        <v>10688.25</v>
      </c>
      <c r="F67" s="78">
        <v>35.627499999999998</v>
      </c>
      <c r="G67" s="78">
        <v>37.467674895597405</v>
      </c>
    </row>
    <row r="68" spans="1:7">
      <c r="A68" s="53">
        <v>4124</v>
      </c>
      <c r="B68" s="53" t="s">
        <v>1572</v>
      </c>
      <c r="C68" s="54">
        <v>0</v>
      </c>
      <c r="D68" s="54">
        <v>200000</v>
      </c>
      <c r="E68" s="54">
        <v>132500</v>
      </c>
      <c r="F68" s="78"/>
      <c r="G68" s="78"/>
    </row>
    <row r="69" spans="1:7">
      <c r="A69" s="32">
        <v>42</v>
      </c>
      <c r="B69" s="32" t="s">
        <v>1382</v>
      </c>
      <c r="C69" s="33">
        <v>1282859.3</v>
      </c>
      <c r="D69" s="33">
        <v>4150300</v>
      </c>
      <c r="E69" s="33">
        <v>2875374.6799999997</v>
      </c>
      <c r="F69" s="78">
        <v>69.281128593113735</v>
      </c>
      <c r="G69" s="78">
        <v>224.13796119340597</v>
      </c>
    </row>
    <row r="70" spans="1:7">
      <c r="A70" s="32">
        <v>422</v>
      </c>
      <c r="B70" s="32" t="s">
        <v>1383</v>
      </c>
      <c r="C70" s="33">
        <v>1142085.57</v>
      </c>
      <c r="D70" s="33">
        <v>3596300</v>
      </c>
      <c r="E70" s="33">
        <v>2724903.1399999997</v>
      </c>
      <c r="F70" s="78">
        <v>75.769628229013136</v>
      </c>
      <c r="G70" s="78">
        <v>238.59010319165486</v>
      </c>
    </row>
    <row r="71" spans="1:7">
      <c r="A71" s="53">
        <v>4221</v>
      </c>
      <c r="B71" s="53" t="s">
        <v>1287</v>
      </c>
      <c r="C71" s="54">
        <v>516188.79</v>
      </c>
      <c r="D71" s="54">
        <v>1300300</v>
      </c>
      <c r="E71" s="54">
        <v>1026116.17</v>
      </c>
      <c r="F71" s="78">
        <v>78.913802199492437</v>
      </c>
      <c r="G71" s="78">
        <v>198.78699225529485</v>
      </c>
    </row>
    <row r="72" spans="1:7">
      <c r="A72" s="53">
        <v>4222</v>
      </c>
      <c r="B72" s="53" t="s">
        <v>1333</v>
      </c>
      <c r="C72" s="54">
        <v>2799.99</v>
      </c>
      <c r="D72" s="54">
        <v>5000</v>
      </c>
      <c r="E72" s="54">
        <v>4209.25</v>
      </c>
      <c r="F72" s="78">
        <v>84.185000000000002</v>
      </c>
      <c r="G72" s="78">
        <v>150.3308940389073</v>
      </c>
    </row>
    <row r="73" spans="1:7">
      <c r="A73" s="53">
        <v>4223</v>
      </c>
      <c r="B73" s="53" t="s">
        <v>1343</v>
      </c>
      <c r="C73" s="54">
        <v>356025</v>
      </c>
      <c r="D73" s="54">
        <v>231000</v>
      </c>
      <c r="E73" s="54">
        <v>237673.75</v>
      </c>
      <c r="F73" s="78">
        <v>102.88906926406926</v>
      </c>
      <c r="G73" s="78">
        <v>66.7576012920441</v>
      </c>
    </row>
    <row r="74" spans="1:7">
      <c r="A74" s="53">
        <v>4224</v>
      </c>
      <c r="B74" s="53" t="s">
        <v>1344</v>
      </c>
      <c r="C74" s="54">
        <v>253351.2</v>
      </c>
      <c r="D74" s="54">
        <v>1400000</v>
      </c>
      <c r="E74" s="54">
        <v>1151291.8700000001</v>
      </c>
      <c r="F74" s="78">
        <v>82.235133571428577</v>
      </c>
      <c r="G74" s="78">
        <v>454.42526816529789</v>
      </c>
    </row>
    <row r="75" spans="1:7">
      <c r="A75" s="53">
        <v>4225</v>
      </c>
      <c r="B75" s="53" t="s">
        <v>1345</v>
      </c>
      <c r="C75" s="54">
        <v>13720.59</v>
      </c>
      <c r="D75" s="54">
        <v>115000</v>
      </c>
      <c r="E75" s="54">
        <v>25287.360000000001</v>
      </c>
      <c r="F75" s="78">
        <v>21.989008695652174</v>
      </c>
      <c r="G75" s="78">
        <v>184.30227854633074</v>
      </c>
    </row>
    <row r="76" spans="1:7">
      <c r="A76" s="53">
        <v>4227</v>
      </c>
      <c r="B76" s="53" t="s">
        <v>1288</v>
      </c>
      <c r="C76" s="54">
        <v>0</v>
      </c>
      <c r="D76" s="54">
        <v>545000</v>
      </c>
      <c r="E76" s="54">
        <v>280324.74</v>
      </c>
      <c r="F76" s="78">
        <v>51.435732110091735</v>
      </c>
      <c r="G76" s="78" t="s">
        <v>1398</v>
      </c>
    </row>
    <row r="77" spans="1:7">
      <c r="A77" s="32">
        <v>423</v>
      </c>
      <c r="B77" s="32" t="s">
        <v>1441</v>
      </c>
      <c r="C77" s="33">
        <v>0</v>
      </c>
      <c r="D77" s="33">
        <v>0</v>
      </c>
      <c r="E77" s="33">
        <v>0</v>
      </c>
      <c r="F77" s="78" t="s">
        <v>1398</v>
      </c>
      <c r="G77" s="78" t="e">
        <v>#DIV/0!</v>
      </c>
    </row>
    <row r="78" spans="1:7">
      <c r="A78" s="53">
        <v>4233</v>
      </c>
      <c r="B78" s="53" t="s">
        <v>1395</v>
      </c>
      <c r="C78" s="54">
        <v>0</v>
      </c>
      <c r="D78" s="54">
        <v>0</v>
      </c>
      <c r="E78" s="54">
        <v>0</v>
      </c>
      <c r="F78" s="78" t="s">
        <v>1398</v>
      </c>
      <c r="G78" s="78" t="e">
        <v>#DIV/0!</v>
      </c>
    </row>
    <row r="79" spans="1:7">
      <c r="A79" s="32">
        <v>424</v>
      </c>
      <c r="B79" s="32" t="s">
        <v>1385</v>
      </c>
      <c r="C79" s="33">
        <v>83555.39</v>
      </c>
      <c r="D79" s="33">
        <v>111000</v>
      </c>
      <c r="E79" s="33">
        <v>59721.539999999994</v>
      </c>
      <c r="F79" s="78">
        <v>53.803189189189183</v>
      </c>
      <c r="G79" s="78">
        <v>71.475388960544606</v>
      </c>
    </row>
    <row r="80" spans="1:7">
      <c r="A80" s="53">
        <v>4241</v>
      </c>
      <c r="B80" s="53" t="s">
        <v>1335</v>
      </c>
      <c r="C80" s="54">
        <v>83555.39</v>
      </c>
      <c r="D80" s="54">
        <v>111000</v>
      </c>
      <c r="E80" s="54">
        <v>59721.539999999994</v>
      </c>
      <c r="F80" s="78">
        <v>53.803189189189183</v>
      </c>
      <c r="G80" s="78">
        <v>71.475388960544606</v>
      </c>
    </row>
    <row r="81" spans="1:7">
      <c r="A81" s="32">
        <v>426</v>
      </c>
      <c r="B81" s="32" t="s">
        <v>1442</v>
      </c>
      <c r="C81" s="33">
        <v>57218.34</v>
      </c>
      <c r="D81" s="33">
        <v>443000</v>
      </c>
      <c r="E81" s="33">
        <v>90750</v>
      </c>
      <c r="F81" s="78"/>
      <c r="G81" s="78">
        <v>158.60299337590013</v>
      </c>
    </row>
    <row r="82" spans="1:7" s="103" customFormat="1">
      <c r="A82" s="53">
        <v>4262</v>
      </c>
      <c r="B82" s="53" t="s">
        <v>1480</v>
      </c>
      <c r="C82" s="54">
        <v>57218.34</v>
      </c>
      <c r="D82" s="54">
        <v>140000</v>
      </c>
      <c r="E82" s="54">
        <v>0</v>
      </c>
      <c r="F82" s="102"/>
      <c r="G82" s="78" t="s">
        <v>1398</v>
      </c>
    </row>
    <row r="83" spans="1:7" ht="16.5" customHeight="1">
      <c r="A83" s="53">
        <v>4263</v>
      </c>
      <c r="B83" s="53" t="s">
        <v>1573</v>
      </c>
      <c r="C83" s="54">
        <v>0</v>
      </c>
      <c r="D83" s="54">
        <v>88000</v>
      </c>
      <c r="E83" s="54">
        <v>90750</v>
      </c>
      <c r="F83" s="78"/>
      <c r="G83" s="78" t="e">
        <v>#DIV/0!</v>
      </c>
    </row>
    <row r="84" spans="1:7" ht="16.5" customHeight="1">
      <c r="A84" s="53">
        <v>4264</v>
      </c>
      <c r="B84" s="53" t="s">
        <v>1336</v>
      </c>
      <c r="C84" s="54">
        <v>0</v>
      </c>
      <c r="D84" s="54">
        <v>215000</v>
      </c>
      <c r="E84" s="54">
        <v>0</v>
      </c>
      <c r="F84" s="78"/>
      <c r="G84" s="54" t="e">
        <v>#DIV/0!</v>
      </c>
    </row>
    <row r="85" spans="1:7" s="104" customFormat="1" ht="16.5" customHeight="1">
      <c r="A85" s="32">
        <v>45</v>
      </c>
      <c r="B85" s="32" t="s">
        <v>1574</v>
      </c>
      <c r="C85" s="33">
        <v>0</v>
      </c>
      <c r="D85" s="33">
        <v>1000000</v>
      </c>
      <c r="E85" s="33">
        <v>1365688.27</v>
      </c>
      <c r="F85" s="78"/>
      <c r="G85" s="78"/>
    </row>
    <row r="86" spans="1:7" s="104" customFormat="1" ht="16.5" customHeight="1">
      <c r="A86" s="32">
        <v>452</v>
      </c>
      <c r="B86" s="32" t="s">
        <v>1503</v>
      </c>
      <c r="C86" s="33">
        <v>0</v>
      </c>
      <c r="D86" s="33">
        <v>1000000</v>
      </c>
      <c r="E86" s="33">
        <v>1365688.27</v>
      </c>
      <c r="F86" s="78"/>
      <c r="G86" s="33">
        <v>0</v>
      </c>
    </row>
    <row r="87" spans="1:7" ht="16.5" customHeight="1">
      <c r="A87" s="53">
        <v>4521</v>
      </c>
      <c r="B87" s="53" t="s">
        <v>1503</v>
      </c>
      <c r="C87" s="54">
        <v>0</v>
      </c>
      <c r="D87" s="54">
        <v>1000000</v>
      </c>
      <c r="E87" s="54">
        <v>1365688.27</v>
      </c>
      <c r="F87" s="78"/>
      <c r="G87" s="78"/>
    </row>
    <row r="88" spans="1:7">
      <c r="A88" s="55"/>
      <c r="B88" s="55" t="s">
        <v>1376</v>
      </c>
      <c r="C88" s="56">
        <v>35847007.430000007</v>
      </c>
      <c r="D88" s="56">
        <v>43741057</v>
      </c>
      <c r="E88" s="56">
        <v>42756393.059999987</v>
      </c>
      <c r="F88" s="86">
        <v>97.748879410938756</v>
      </c>
      <c r="G88" s="86">
        <v>119.27465115042652</v>
      </c>
    </row>
    <row r="89" spans="1:7">
      <c r="D89" s="11"/>
      <c r="E89" s="11"/>
      <c r="G89" s="11"/>
    </row>
  </sheetData>
  <mergeCells count="1"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3"/>
  <sheetViews>
    <sheetView workbookViewId="0">
      <selection activeCell="D34" sqref="D34"/>
    </sheetView>
  </sheetViews>
  <sheetFormatPr defaultRowHeight="15"/>
  <cols>
    <col min="1" max="1" width="7.7109375" customWidth="1"/>
    <col min="2" max="2" width="48" customWidth="1"/>
    <col min="3" max="3" width="16" customWidth="1"/>
    <col min="4" max="4" width="19.85546875" customWidth="1"/>
    <col min="5" max="5" width="15.140625" customWidth="1"/>
    <col min="6" max="7" width="15.140625" hidden="1" customWidth="1"/>
    <col min="8" max="8" width="9.5703125" customWidth="1"/>
  </cols>
  <sheetData>
    <row r="1" spans="1:10">
      <c r="A1" s="201" t="s">
        <v>1458</v>
      </c>
      <c r="B1" s="201"/>
      <c r="C1" s="201"/>
      <c r="D1" s="201"/>
      <c r="E1" s="201"/>
      <c r="F1" s="201"/>
      <c r="G1" s="201"/>
      <c r="H1" s="201"/>
      <c r="I1" s="201"/>
    </row>
    <row r="3" spans="1:10">
      <c r="A3" s="200" t="s">
        <v>1450</v>
      </c>
      <c r="B3" s="200"/>
      <c r="C3" s="200"/>
      <c r="D3" s="200"/>
      <c r="E3" s="200"/>
      <c r="F3" s="200"/>
      <c r="G3" s="200"/>
      <c r="H3" s="200"/>
      <c r="I3" s="200"/>
    </row>
    <row r="4" spans="1:10" ht="51.75" customHeight="1">
      <c r="A4" s="90" t="s">
        <v>1357</v>
      </c>
      <c r="B4" s="90" t="s">
        <v>1358</v>
      </c>
      <c r="C4" s="70" t="s">
        <v>1486</v>
      </c>
      <c r="D4" s="70" t="s">
        <v>1575</v>
      </c>
      <c r="E4" s="31" t="s">
        <v>1543</v>
      </c>
      <c r="F4" s="31" t="s">
        <v>1562</v>
      </c>
      <c r="G4" s="31" t="s">
        <v>1563</v>
      </c>
      <c r="H4" s="31" t="s">
        <v>1472</v>
      </c>
      <c r="I4" s="31" t="s">
        <v>1473</v>
      </c>
    </row>
    <row r="5" spans="1:10">
      <c r="A5" s="90">
        <v>1</v>
      </c>
      <c r="B5" s="90">
        <v>2</v>
      </c>
      <c r="C5" s="31">
        <v>3</v>
      </c>
      <c r="D5" s="31">
        <v>4</v>
      </c>
      <c r="E5" s="31">
        <v>5</v>
      </c>
      <c r="F5" s="31">
        <v>5</v>
      </c>
      <c r="G5" s="31"/>
      <c r="H5" s="31">
        <v>6</v>
      </c>
      <c r="I5" s="90">
        <v>7</v>
      </c>
    </row>
    <row r="6" spans="1:10" s="52" customFormat="1">
      <c r="A6" s="80">
        <v>6</v>
      </c>
      <c r="B6" s="32" t="s">
        <v>1407</v>
      </c>
      <c r="C6" s="33">
        <v>37273424</v>
      </c>
      <c r="D6" s="33">
        <v>41270107</v>
      </c>
      <c r="E6" s="33">
        <v>39165334.769999996</v>
      </c>
      <c r="F6" s="33">
        <v>40332487</v>
      </c>
      <c r="G6" s="33">
        <v>37996088</v>
      </c>
      <c r="H6" s="81">
        <v>94.900007819218885</v>
      </c>
      <c r="I6" s="81">
        <v>105.07576328378094</v>
      </c>
    </row>
    <row r="7" spans="1:10">
      <c r="A7" s="64"/>
      <c r="B7" s="64" t="s">
        <v>1261</v>
      </c>
      <c r="C7" s="65">
        <v>22834615</v>
      </c>
      <c r="D7" s="65">
        <v>23096914</v>
      </c>
      <c r="E7" s="65">
        <v>23375658</v>
      </c>
      <c r="F7" s="65">
        <v>23155237</v>
      </c>
      <c r="G7" s="65">
        <v>23501588</v>
      </c>
      <c r="H7" s="82">
        <v>101.20684520884478</v>
      </c>
      <c r="I7" s="82">
        <v>102.3693983892437</v>
      </c>
      <c r="J7" s="98"/>
    </row>
    <row r="8" spans="1:10">
      <c r="A8" s="22">
        <v>6711</v>
      </c>
      <c r="B8" s="22" t="s">
        <v>1359</v>
      </c>
      <c r="C8" s="67">
        <v>22834615</v>
      </c>
      <c r="D8" s="67">
        <v>23096914</v>
      </c>
      <c r="E8" s="67">
        <v>23375658</v>
      </c>
      <c r="F8" s="67">
        <v>23155237</v>
      </c>
      <c r="G8" s="67">
        <v>23501588</v>
      </c>
      <c r="H8" s="83">
        <v>101.20684520884478</v>
      </c>
      <c r="I8" s="83">
        <v>102.3693983892437</v>
      </c>
    </row>
    <row r="9" spans="1:10">
      <c r="A9" s="64"/>
      <c r="B9" s="64" t="s">
        <v>1567</v>
      </c>
      <c r="C9" s="65">
        <v>0</v>
      </c>
      <c r="D9" s="65">
        <v>70000</v>
      </c>
      <c r="E9" s="65">
        <v>30297</v>
      </c>
      <c r="F9" s="65">
        <v>0</v>
      </c>
      <c r="G9" s="65">
        <v>0</v>
      </c>
      <c r="H9" s="82">
        <v>43.28142857142857</v>
      </c>
      <c r="I9" s="82" t="e">
        <v>#DIV/0!</v>
      </c>
      <c r="J9" s="98"/>
    </row>
    <row r="10" spans="1:10">
      <c r="A10" s="22">
        <v>6711</v>
      </c>
      <c r="B10" s="22" t="s">
        <v>1567</v>
      </c>
      <c r="C10" s="67"/>
      <c r="D10" s="67">
        <v>70000</v>
      </c>
      <c r="E10" s="67">
        <v>30297</v>
      </c>
      <c r="F10" s="67"/>
      <c r="G10" s="67"/>
      <c r="H10" s="83">
        <v>43.28142857142857</v>
      </c>
      <c r="I10" s="83" t="e">
        <v>#DIV/0!</v>
      </c>
    </row>
    <row r="11" spans="1:10">
      <c r="A11" s="64"/>
      <c r="B11" s="64" t="s">
        <v>1263</v>
      </c>
      <c r="C11" s="65">
        <v>5539608</v>
      </c>
      <c r="D11" s="65">
        <v>6563000</v>
      </c>
      <c r="E11" s="65">
        <v>7001251.7699999996</v>
      </c>
      <c r="F11" s="65">
        <v>6249000</v>
      </c>
      <c r="G11" s="65">
        <v>6349300</v>
      </c>
      <c r="H11" s="82">
        <v>106.67761343897608</v>
      </c>
      <c r="I11" s="82">
        <v>126.38532852866122</v>
      </c>
    </row>
    <row r="12" spans="1:10">
      <c r="A12" s="22">
        <v>6413</v>
      </c>
      <c r="B12" s="22" t="s">
        <v>1370</v>
      </c>
      <c r="C12" s="67">
        <v>139548</v>
      </c>
      <c r="D12" s="67">
        <v>50000</v>
      </c>
      <c r="E12" s="67">
        <v>47968</v>
      </c>
      <c r="F12" s="67">
        <v>50000</v>
      </c>
      <c r="G12" s="67">
        <v>40000</v>
      </c>
      <c r="H12" s="83">
        <v>95.935999999999993</v>
      </c>
      <c r="I12" s="83">
        <v>34.373835526127209</v>
      </c>
    </row>
    <row r="13" spans="1:10">
      <c r="A13" s="22">
        <v>6414</v>
      </c>
      <c r="B13" s="22" t="s">
        <v>1371</v>
      </c>
      <c r="C13" s="67">
        <v>854</v>
      </c>
      <c r="D13" s="67">
        <v>1000</v>
      </c>
      <c r="E13" s="67">
        <v>658.77</v>
      </c>
      <c r="F13" s="67">
        <v>1000</v>
      </c>
      <c r="G13" s="67">
        <v>1000</v>
      </c>
      <c r="H13" s="83">
        <v>65.876999999999995</v>
      </c>
      <c r="I13" s="83">
        <v>77.139344262295083</v>
      </c>
    </row>
    <row r="14" spans="1:10" ht="30">
      <c r="A14" s="22">
        <v>6415</v>
      </c>
      <c r="B14" s="26" t="s">
        <v>1372</v>
      </c>
      <c r="C14" s="67">
        <v>16485</v>
      </c>
      <c r="D14" s="67"/>
      <c r="E14" s="67">
        <v>32138</v>
      </c>
      <c r="F14" s="67">
        <v>30000</v>
      </c>
      <c r="G14" s="67">
        <v>30000</v>
      </c>
      <c r="H14" s="83" t="e">
        <v>#DIV/0!</v>
      </c>
      <c r="I14" s="83">
        <v>194.95298756445254</v>
      </c>
    </row>
    <row r="15" spans="1:10">
      <c r="A15" s="22">
        <v>6614</v>
      </c>
      <c r="B15" s="26" t="s">
        <v>1492</v>
      </c>
      <c r="C15" s="67">
        <v>29732</v>
      </c>
      <c r="D15" s="67">
        <v>12000</v>
      </c>
      <c r="E15" s="67">
        <v>12674</v>
      </c>
      <c r="F15" s="67">
        <v>12000</v>
      </c>
      <c r="G15" s="67">
        <v>10000</v>
      </c>
      <c r="H15" s="83">
        <v>105.61666666666667</v>
      </c>
      <c r="I15" s="83">
        <v>42.627472083949954</v>
      </c>
    </row>
    <row r="16" spans="1:10">
      <c r="A16" s="22">
        <v>6615</v>
      </c>
      <c r="B16" s="22" t="s">
        <v>1373</v>
      </c>
      <c r="C16" s="67">
        <v>5352989</v>
      </c>
      <c r="D16" s="67">
        <v>6500000</v>
      </c>
      <c r="E16" s="67">
        <v>6907813</v>
      </c>
      <c r="F16" s="67">
        <v>6156000</v>
      </c>
      <c r="G16" s="67">
        <v>6268300</v>
      </c>
      <c r="H16" s="83">
        <v>106.27404615384614</v>
      </c>
      <c r="I16" s="83">
        <v>129.04590313934887</v>
      </c>
    </row>
    <row r="17" spans="1:9">
      <c r="A17" s="64"/>
      <c r="B17" s="64" t="s">
        <v>1262</v>
      </c>
      <c r="C17" s="65">
        <v>7280653</v>
      </c>
      <c r="D17" s="65">
        <v>7017000</v>
      </c>
      <c r="E17" s="65">
        <v>7240925</v>
      </c>
      <c r="F17" s="65">
        <v>7221000</v>
      </c>
      <c r="G17" s="65">
        <v>6824200</v>
      </c>
      <c r="H17" s="82">
        <v>103.19117856633888</v>
      </c>
      <c r="I17" s="82">
        <v>99.454334659267516</v>
      </c>
    </row>
    <row r="18" spans="1:9">
      <c r="A18" s="22">
        <v>6526</v>
      </c>
      <c r="B18" s="22" t="s">
        <v>1493</v>
      </c>
      <c r="C18" s="67">
        <v>7252800</v>
      </c>
      <c r="D18" s="67">
        <v>7000000</v>
      </c>
      <c r="E18" s="67">
        <v>7227162</v>
      </c>
      <c r="F18" s="67">
        <v>7200000</v>
      </c>
      <c r="G18" s="67">
        <v>6802200</v>
      </c>
      <c r="H18" s="83">
        <v>103.24517142857144</v>
      </c>
      <c r="I18" s="83">
        <v>99.646508934480465</v>
      </c>
    </row>
    <row r="19" spans="1:9">
      <c r="A19" s="22">
        <v>6819</v>
      </c>
      <c r="B19" s="22" t="s">
        <v>1491</v>
      </c>
      <c r="C19" s="67">
        <v>8917</v>
      </c>
      <c r="D19" s="67">
        <v>12000</v>
      </c>
      <c r="E19" s="67">
        <v>8463</v>
      </c>
      <c r="F19" s="67">
        <v>12000</v>
      </c>
      <c r="G19" s="67">
        <v>12000</v>
      </c>
      <c r="H19" s="83">
        <v>70.525000000000006</v>
      </c>
      <c r="I19" s="83">
        <v>94.908601547605699</v>
      </c>
    </row>
    <row r="20" spans="1:9">
      <c r="A20" s="22">
        <v>6831</v>
      </c>
      <c r="B20" s="22" t="s">
        <v>1362</v>
      </c>
      <c r="C20" s="67">
        <v>18936</v>
      </c>
      <c r="D20" s="67">
        <v>5000</v>
      </c>
      <c r="E20" s="67">
        <v>5300</v>
      </c>
      <c r="F20" s="67">
        <v>9000</v>
      </c>
      <c r="G20" s="67">
        <v>10000</v>
      </c>
      <c r="H20" s="83">
        <v>106</v>
      </c>
      <c r="I20" s="83">
        <v>27.989015631601184</v>
      </c>
    </row>
    <row r="21" spans="1:9">
      <c r="A21" s="64"/>
      <c r="B21" s="64" t="s">
        <v>1451</v>
      </c>
      <c r="C21" s="65">
        <v>1309114</v>
      </c>
      <c r="D21" s="65">
        <v>3816800</v>
      </c>
      <c r="E21" s="65">
        <v>1189333.4000000001</v>
      </c>
      <c r="F21" s="65">
        <v>3463250</v>
      </c>
      <c r="G21" s="65">
        <v>1145000</v>
      </c>
      <c r="H21" s="82">
        <v>31.160485223223645</v>
      </c>
      <c r="I21" s="82">
        <v>90.850254446900735</v>
      </c>
    </row>
    <row r="22" spans="1:9">
      <c r="A22" s="22">
        <v>6323</v>
      </c>
      <c r="B22" s="22" t="s">
        <v>1363</v>
      </c>
      <c r="C22" s="67">
        <v>1309114</v>
      </c>
      <c r="D22" s="67">
        <v>3546800</v>
      </c>
      <c r="E22" s="67">
        <v>1073924.56</v>
      </c>
      <c r="F22" s="67">
        <v>3000000</v>
      </c>
      <c r="G22" s="67">
        <v>943000</v>
      </c>
      <c r="H22" s="83">
        <v>30.278689522950263</v>
      </c>
      <c r="I22" s="83">
        <v>82.034456892218714</v>
      </c>
    </row>
    <row r="23" spans="1:9">
      <c r="A23" s="22">
        <v>6324</v>
      </c>
      <c r="B23" s="22" t="s">
        <v>1490</v>
      </c>
      <c r="C23" s="67"/>
      <c r="D23" s="67">
        <v>270000</v>
      </c>
      <c r="E23" s="67">
        <v>115408.84</v>
      </c>
      <c r="F23" s="67">
        <v>463250</v>
      </c>
      <c r="G23" s="67">
        <v>202000</v>
      </c>
      <c r="H23" s="83">
        <v>42.744014814814811</v>
      </c>
      <c r="I23" s="83" t="e">
        <v>#DIV/0!</v>
      </c>
    </row>
    <row r="24" spans="1:9">
      <c r="A24" s="64"/>
      <c r="B24" s="64" t="s">
        <v>174</v>
      </c>
      <c r="C24" s="65">
        <v>281345</v>
      </c>
      <c r="D24" s="65">
        <v>129893</v>
      </c>
      <c r="E24" s="65">
        <v>46233.599999999999</v>
      </c>
      <c r="F24" s="65">
        <v>224000</v>
      </c>
      <c r="G24" s="65">
        <v>156000</v>
      </c>
      <c r="H24" s="82">
        <v>35.593603966341526</v>
      </c>
      <c r="I24" s="82">
        <v>16.433062609962857</v>
      </c>
    </row>
    <row r="25" spans="1:9">
      <c r="A25" s="22">
        <v>6321</v>
      </c>
      <c r="B25" s="22" t="s">
        <v>1364</v>
      </c>
      <c r="C25" s="67">
        <v>147926</v>
      </c>
      <c r="D25" s="67"/>
      <c r="E25" s="75"/>
      <c r="F25" s="75"/>
      <c r="G25" s="75"/>
      <c r="H25" s="84" t="e">
        <v>#DIV/0!</v>
      </c>
      <c r="I25" s="84">
        <v>0</v>
      </c>
    </row>
    <row r="26" spans="1:9" hidden="1">
      <c r="A26" s="22">
        <v>6322</v>
      </c>
      <c r="B26" s="22" t="s">
        <v>1365</v>
      </c>
      <c r="C26" s="67"/>
      <c r="D26" s="67"/>
      <c r="E26" s="75"/>
      <c r="F26" s="75"/>
      <c r="G26" s="75"/>
      <c r="H26" s="84" t="e">
        <v>#DIV/0!</v>
      </c>
      <c r="I26" s="84" t="e">
        <v>#DIV/0!</v>
      </c>
    </row>
    <row r="27" spans="1:9" hidden="1">
      <c r="A27" s="22">
        <v>6323</v>
      </c>
      <c r="B27" s="22" t="s">
        <v>1600</v>
      </c>
      <c r="C27" s="67"/>
      <c r="D27" s="67"/>
      <c r="E27" s="75"/>
      <c r="F27" s="75"/>
      <c r="G27" s="75"/>
      <c r="H27" s="84" t="e">
        <v>#DIV/0!</v>
      </c>
      <c r="I27" s="84" t="e">
        <v>#DIV/0!</v>
      </c>
    </row>
    <row r="28" spans="1:9" hidden="1">
      <c r="A28" s="22">
        <v>6324</v>
      </c>
      <c r="B28" s="22" t="s">
        <v>1601</v>
      </c>
      <c r="C28" s="67"/>
      <c r="D28" s="67"/>
      <c r="E28" s="75"/>
      <c r="F28" s="75"/>
      <c r="G28" s="75"/>
      <c r="H28" s="84" t="e">
        <v>#DIV/0!</v>
      </c>
      <c r="I28" s="84" t="e">
        <v>#DIV/0!</v>
      </c>
    </row>
    <row r="29" spans="1:9">
      <c r="A29" s="22">
        <v>6341</v>
      </c>
      <c r="B29" s="22" t="s">
        <v>1367</v>
      </c>
      <c r="C29" s="67">
        <v>7314</v>
      </c>
      <c r="D29" s="67">
        <v>10564</v>
      </c>
      <c r="E29" s="67">
        <v>7704.6</v>
      </c>
      <c r="F29" s="67">
        <v>10000</v>
      </c>
      <c r="G29" s="67">
        <v>10000</v>
      </c>
      <c r="H29" s="83">
        <v>72.932601287391137</v>
      </c>
      <c r="I29" s="83">
        <v>105.34044298605414</v>
      </c>
    </row>
    <row r="30" spans="1:9" ht="30">
      <c r="A30" s="22">
        <v>6391</v>
      </c>
      <c r="B30" s="26" t="s">
        <v>1494</v>
      </c>
      <c r="C30" s="67">
        <v>126105</v>
      </c>
      <c r="D30" s="67">
        <v>31329</v>
      </c>
      <c r="E30" s="67">
        <v>38529</v>
      </c>
      <c r="F30" s="67">
        <v>50000</v>
      </c>
      <c r="G30" s="67">
        <v>50000</v>
      </c>
      <c r="H30" s="83">
        <v>122.98190175237001</v>
      </c>
      <c r="I30" s="83">
        <v>30.553110503152137</v>
      </c>
    </row>
    <row r="31" spans="1:9">
      <c r="A31" s="22">
        <v>6393</v>
      </c>
      <c r="B31" s="26" t="s">
        <v>1561</v>
      </c>
      <c r="C31" s="67"/>
      <c r="D31" s="67">
        <v>88000</v>
      </c>
      <c r="E31" s="67"/>
      <c r="F31" s="67">
        <v>164000</v>
      </c>
      <c r="G31" s="67">
        <v>96000</v>
      </c>
      <c r="H31" s="83">
        <v>0</v>
      </c>
      <c r="I31" s="83" t="e">
        <v>#DIV/0!</v>
      </c>
    </row>
    <row r="32" spans="1:9">
      <c r="A32" s="64"/>
      <c r="B32" s="64" t="s">
        <v>1557</v>
      </c>
      <c r="C32" s="65">
        <v>0</v>
      </c>
      <c r="D32" s="65">
        <v>512500</v>
      </c>
      <c r="E32" s="65">
        <v>171687</v>
      </c>
      <c r="F32" s="65">
        <v>0</v>
      </c>
      <c r="G32" s="65">
        <v>0</v>
      </c>
      <c r="H32" s="82">
        <v>33.499902439024396</v>
      </c>
      <c r="I32" s="82" t="e">
        <v>#DIV/0!</v>
      </c>
    </row>
    <row r="33" spans="1:15">
      <c r="A33" s="22">
        <v>6323</v>
      </c>
      <c r="B33" s="22" t="s">
        <v>1558</v>
      </c>
      <c r="C33" s="67"/>
      <c r="D33" s="67">
        <v>412500</v>
      </c>
      <c r="E33" s="67">
        <v>171687</v>
      </c>
      <c r="F33" s="67"/>
      <c r="G33" s="67"/>
      <c r="H33" s="83">
        <v>41.62109090909091</v>
      </c>
      <c r="I33" s="83" t="e">
        <v>#DIV/0!</v>
      </c>
    </row>
    <row r="34" spans="1:15">
      <c r="A34" s="22">
        <v>6324</v>
      </c>
      <c r="B34" s="22" t="s">
        <v>1559</v>
      </c>
      <c r="C34" s="67"/>
      <c r="D34" s="67">
        <v>100000</v>
      </c>
      <c r="E34" s="67"/>
      <c r="F34" s="67"/>
      <c r="G34" s="67"/>
      <c r="H34" s="83">
        <v>0</v>
      </c>
      <c r="I34" s="83" t="e">
        <v>#DIV/0!</v>
      </c>
    </row>
    <row r="35" spans="1:15">
      <c r="A35" s="64"/>
      <c r="B35" s="64" t="s">
        <v>522</v>
      </c>
      <c r="C35" s="65">
        <v>28089</v>
      </c>
      <c r="D35" s="65">
        <v>64000</v>
      </c>
      <c r="E35" s="65">
        <v>109949</v>
      </c>
      <c r="F35" s="65">
        <v>20000</v>
      </c>
      <c r="G35" s="65">
        <v>20000</v>
      </c>
      <c r="H35" s="82">
        <v>171.79531249999999</v>
      </c>
      <c r="I35" s="82">
        <v>391.43080921357114</v>
      </c>
    </row>
    <row r="36" spans="1:15">
      <c r="A36" s="22">
        <v>6631</v>
      </c>
      <c r="B36" s="22" t="s">
        <v>1374</v>
      </c>
      <c r="C36" s="67">
        <v>25000</v>
      </c>
      <c r="D36" s="67">
        <v>64000</v>
      </c>
      <c r="E36" s="67">
        <v>104706</v>
      </c>
      <c r="F36" s="67">
        <v>20000</v>
      </c>
      <c r="G36" s="67">
        <v>20000</v>
      </c>
      <c r="H36" s="83">
        <v>163.60312500000001</v>
      </c>
      <c r="I36" s="83">
        <v>418.82400000000007</v>
      </c>
    </row>
    <row r="37" spans="1:15">
      <c r="A37" s="22">
        <v>6632</v>
      </c>
      <c r="B37" s="22" t="s">
        <v>1375</v>
      </c>
      <c r="C37" s="67">
        <v>3089</v>
      </c>
      <c r="D37" s="67"/>
      <c r="E37" s="67">
        <v>5243</v>
      </c>
      <c r="F37" s="67"/>
      <c r="G37" s="67"/>
      <c r="H37" s="83" t="e">
        <v>#DIV/0!</v>
      </c>
      <c r="I37" s="83">
        <v>169.73130462932988</v>
      </c>
    </row>
    <row r="38" spans="1:15">
      <c r="A38" s="64"/>
      <c r="B38" s="64" t="s">
        <v>738</v>
      </c>
      <c r="C38" s="65">
        <v>16541</v>
      </c>
      <c r="D38" s="65">
        <v>12000</v>
      </c>
      <c r="E38" s="65">
        <v>7905</v>
      </c>
      <c r="F38" s="65">
        <v>9000</v>
      </c>
      <c r="G38" s="65">
        <v>9100</v>
      </c>
      <c r="H38" s="65">
        <v>65.875</v>
      </c>
      <c r="I38" s="65">
        <v>47.790339157245633</v>
      </c>
      <c r="O38" s="23"/>
    </row>
    <row r="39" spans="1:15">
      <c r="A39" s="22">
        <v>7211</v>
      </c>
      <c r="B39" s="22" t="s">
        <v>1369</v>
      </c>
      <c r="C39" s="67">
        <v>7882</v>
      </c>
      <c r="D39" s="67">
        <v>4000</v>
      </c>
      <c r="E39" s="67">
        <v>4905</v>
      </c>
      <c r="F39" s="67">
        <v>9000</v>
      </c>
      <c r="G39" s="67">
        <v>9100</v>
      </c>
      <c r="H39" s="83">
        <v>122.625</v>
      </c>
      <c r="I39" s="83">
        <v>62.230398376046693</v>
      </c>
    </row>
    <row r="40" spans="1:15">
      <c r="A40" s="22">
        <v>7221</v>
      </c>
      <c r="B40" s="22" t="s">
        <v>1603</v>
      </c>
      <c r="C40" s="67">
        <v>8259</v>
      </c>
      <c r="D40" s="67"/>
      <c r="E40" s="67"/>
      <c r="F40" s="67"/>
      <c r="G40" s="67"/>
      <c r="H40" s="83" t="e">
        <v>#DIV/0!</v>
      </c>
      <c r="I40" s="83">
        <v>0</v>
      </c>
    </row>
    <row r="41" spans="1:15">
      <c r="A41" s="22">
        <v>7222</v>
      </c>
      <c r="B41" s="22" t="s">
        <v>1602</v>
      </c>
      <c r="C41" s="67">
        <v>400</v>
      </c>
      <c r="D41" s="67"/>
      <c r="E41" s="67"/>
      <c r="F41" s="67"/>
      <c r="G41" s="67"/>
      <c r="H41" s="83" t="e">
        <v>#DIV/0!</v>
      </c>
      <c r="I41" s="83">
        <v>0</v>
      </c>
    </row>
    <row r="42" spans="1:15">
      <c r="A42" s="22">
        <v>7263</v>
      </c>
      <c r="B42" s="22" t="s">
        <v>1595</v>
      </c>
      <c r="C42" s="67"/>
      <c r="D42" s="67">
        <v>8000</v>
      </c>
      <c r="E42" s="67">
        <v>3000</v>
      </c>
      <c r="F42" s="67"/>
      <c r="G42" s="67"/>
      <c r="H42" s="83">
        <v>37.5</v>
      </c>
      <c r="I42" s="83" t="e">
        <v>#DIV/0!</v>
      </c>
    </row>
    <row r="43" spans="1:15">
      <c r="A43" s="55"/>
      <c r="B43" s="55" t="s">
        <v>1376</v>
      </c>
      <c r="C43" s="56">
        <v>37289965</v>
      </c>
      <c r="D43" s="56">
        <v>41282107</v>
      </c>
      <c r="E43" s="56">
        <v>39173239.769999996</v>
      </c>
      <c r="F43" s="56">
        <v>40341487</v>
      </c>
      <c r="G43" s="56">
        <v>38005188</v>
      </c>
      <c r="H43" s="85">
        <v>94.891570747588034</v>
      </c>
      <c r="I43" s="85">
        <v>105.05035274235306</v>
      </c>
    </row>
  </sheetData>
  <mergeCells count="2">
    <mergeCell ref="A3:I3"/>
    <mergeCell ref="A1:I1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16FE7-B3BC-4515-A4FA-D38F710547C5}">
  <sheetPr>
    <pageSetUpPr fitToPage="1"/>
  </sheetPr>
  <dimension ref="A1:J396"/>
  <sheetViews>
    <sheetView topLeftCell="A70" workbookViewId="0">
      <selection activeCell="E109" sqref="E109"/>
    </sheetView>
  </sheetViews>
  <sheetFormatPr defaultRowHeight="15"/>
  <cols>
    <col min="1" max="1" width="6.28515625" style="125" customWidth="1"/>
    <col min="2" max="2" width="58.140625" customWidth="1"/>
    <col min="3" max="3" width="15.85546875" customWidth="1"/>
    <col min="4" max="4" width="19.28515625" customWidth="1"/>
    <col min="5" max="5" width="15.5703125" customWidth="1"/>
    <col min="6" max="6" width="9.5703125" customWidth="1"/>
    <col min="7" max="7" width="10.42578125" customWidth="1"/>
    <col min="8" max="8" width="16.7109375" customWidth="1"/>
  </cols>
  <sheetData>
    <row r="1" spans="1:7">
      <c r="A1" s="193" t="s">
        <v>1449</v>
      </c>
      <c r="B1" s="193"/>
      <c r="C1" s="193"/>
      <c r="D1" s="193"/>
      <c r="E1" s="193"/>
      <c r="G1" s="147"/>
    </row>
    <row r="2" spans="1:7" ht="39.75" customHeight="1">
      <c r="A2" s="90" t="s">
        <v>1357</v>
      </c>
      <c r="B2" s="90" t="s">
        <v>1448</v>
      </c>
      <c r="C2" s="31" t="s">
        <v>1486</v>
      </c>
      <c r="D2" s="31" t="s">
        <v>1575</v>
      </c>
      <c r="E2" s="31" t="s">
        <v>1543</v>
      </c>
      <c r="F2" s="31" t="s">
        <v>1473</v>
      </c>
      <c r="G2" s="31" t="s">
        <v>1472</v>
      </c>
    </row>
    <row r="3" spans="1:7" ht="18" customHeight="1">
      <c r="A3" s="90">
        <v>1</v>
      </c>
      <c r="B3" s="90">
        <v>2</v>
      </c>
      <c r="C3" s="90">
        <v>3</v>
      </c>
      <c r="D3" s="30">
        <v>4</v>
      </c>
      <c r="E3" s="31">
        <v>5</v>
      </c>
      <c r="F3" s="31">
        <v>7</v>
      </c>
      <c r="G3" s="31">
        <v>6</v>
      </c>
    </row>
    <row r="4" spans="1:7">
      <c r="A4" s="64"/>
      <c r="B4" s="64" t="s">
        <v>1261</v>
      </c>
      <c r="C4" s="65">
        <v>22900507</v>
      </c>
      <c r="D4" s="65">
        <v>23096914</v>
      </c>
      <c r="E4" s="65">
        <v>23322477.239999998</v>
      </c>
      <c r="F4" s="87">
        <v>100.97659470871304</v>
      </c>
      <c r="G4" s="87">
        <v>101.84262400828068</v>
      </c>
    </row>
    <row r="5" spans="1:7">
      <c r="A5" s="51">
        <v>3</v>
      </c>
      <c r="B5" s="50" t="s">
        <v>1351</v>
      </c>
      <c r="C5" s="66">
        <v>22880298</v>
      </c>
      <c r="D5" s="66">
        <v>23087914</v>
      </c>
      <c r="E5" s="66">
        <v>23314237.239999998</v>
      </c>
      <c r="F5" s="78">
        <v>100.98026716488981</v>
      </c>
      <c r="G5" s="78">
        <v>101.89656288567571</v>
      </c>
    </row>
    <row r="6" spans="1:7">
      <c r="A6" s="51">
        <v>31</v>
      </c>
      <c r="B6" s="50" t="s">
        <v>1352</v>
      </c>
      <c r="C6" s="66">
        <v>19996295</v>
      </c>
      <c r="D6" s="66">
        <v>20628327</v>
      </c>
      <c r="E6" s="66">
        <v>19367991.199999999</v>
      </c>
      <c r="F6" s="78">
        <v>93.890266525249473</v>
      </c>
      <c r="G6" s="78">
        <v>96.857898925775999</v>
      </c>
    </row>
    <row r="7" spans="1:7">
      <c r="A7" s="51">
        <v>311</v>
      </c>
      <c r="B7" s="50" t="s">
        <v>1353</v>
      </c>
      <c r="C7" s="66">
        <v>16688493</v>
      </c>
      <c r="D7" s="66">
        <v>17336971</v>
      </c>
      <c r="E7" s="66">
        <v>16247327.15</v>
      </c>
      <c r="F7" s="78">
        <v>93.71491219544636</v>
      </c>
      <c r="G7" s="78">
        <v>97.356466818184245</v>
      </c>
    </row>
    <row r="8" spans="1:7">
      <c r="A8" s="57">
        <v>3111</v>
      </c>
      <c r="B8" s="58" t="s">
        <v>1321</v>
      </c>
      <c r="C8" s="67">
        <v>16684991</v>
      </c>
      <c r="D8" s="67">
        <v>17335971</v>
      </c>
      <c r="E8" s="67">
        <v>16247327.15</v>
      </c>
      <c r="F8" s="78">
        <v>93.720318002377837</v>
      </c>
      <c r="G8" s="78">
        <v>97.376900892544683</v>
      </c>
    </row>
    <row r="9" spans="1:7">
      <c r="A9" s="57">
        <v>3112</v>
      </c>
      <c r="B9" s="58" t="s">
        <v>1476</v>
      </c>
      <c r="C9" s="67">
        <v>3502</v>
      </c>
      <c r="D9" s="67">
        <v>1000</v>
      </c>
      <c r="E9" s="67">
        <v>0</v>
      </c>
      <c r="F9" s="78"/>
      <c r="G9" s="78" t="s">
        <v>1398</v>
      </c>
    </row>
    <row r="10" spans="1:7">
      <c r="A10" s="51">
        <v>312</v>
      </c>
      <c r="B10" s="50" t="s">
        <v>1322</v>
      </c>
      <c r="C10" s="66">
        <v>436678</v>
      </c>
      <c r="D10" s="66">
        <v>430709</v>
      </c>
      <c r="E10" s="66">
        <v>430713.56</v>
      </c>
      <c r="F10" s="78">
        <v>100.00105871946023</v>
      </c>
      <c r="G10" s="78">
        <v>98.634133159902717</v>
      </c>
    </row>
    <row r="11" spans="1:7">
      <c r="A11" s="57">
        <v>3121</v>
      </c>
      <c r="B11" s="58" t="s">
        <v>1322</v>
      </c>
      <c r="C11" s="67">
        <v>436678</v>
      </c>
      <c r="D11" s="67">
        <v>430709</v>
      </c>
      <c r="E11" s="67">
        <v>430713.56</v>
      </c>
      <c r="F11" s="78">
        <v>100.00105871946023</v>
      </c>
      <c r="G11" s="78">
        <v>98.634133159902717</v>
      </c>
    </row>
    <row r="12" spans="1:7">
      <c r="A12" s="51">
        <v>313</v>
      </c>
      <c r="B12" s="59" t="s">
        <v>1354</v>
      </c>
      <c r="C12" s="66">
        <v>2871124</v>
      </c>
      <c r="D12" s="66">
        <v>2860647</v>
      </c>
      <c r="E12" s="66">
        <v>2689950.4899999998</v>
      </c>
      <c r="F12" s="78">
        <v>94.032940450184867</v>
      </c>
      <c r="G12" s="78">
        <v>93.689805455981684</v>
      </c>
    </row>
    <row r="13" spans="1:7">
      <c r="A13" s="57">
        <v>3132</v>
      </c>
      <c r="B13" s="58" t="s">
        <v>1392</v>
      </c>
      <c r="C13" s="67">
        <v>2587456</v>
      </c>
      <c r="D13" s="67">
        <v>2838446</v>
      </c>
      <c r="E13" s="67">
        <v>2667749.86</v>
      </c>
      <c r="F13" s="78">
        <v>93.986281930323841</v>
      </c>
      <c r="G13" s="78">
        <v>103.10319711716835</v>
      </c>
    </row>
    <row r="14" spans="1:7">
      <c r="A14" s="57">
        <v>3133</v>
      </c>
      <c r="B14" s="58" t="s">
        <v>1393</v>
      </c>
      <c r="C14" s="67">
        <v>283668</v>
      </c>
      <c r="D14" s="67">
        <v>22201</v>
      </c>
      <c r="E14" s="67">
        <v>22200.63</v>
      </c>
      <c r="F14" s="78">
        <v>99.998333408405031</v>
      </c>
      <c r="G14" s="78">
        <v>7.8262722619400149</v>
      </c>
    </row>
    <row r="15" spans="1:7">
      <c r="A15" s="51">
        <v>32</v>
      </c>
      <c r="B15" s="50" t="s">
        <v>1355</v>
      </c>
      <c r="C15" s="66">
        <v>2865858</v>
      </c>
      <c r="D15" s="66">
        <v>2434587</v>
      </c>
      <c r="E15" s="66">
        <v>3927053.39</v>
      </c>
      <c r="F15" s="78">
        <v>161.3026517433963</v>
      </c>
      <c r="G15" s="78">
        <v>137.02888942857604</v>
      </c>
    </row>
    <row r="16" spans="1:7">
      <c r="A16" s="51">
        <v>321</v>
      </c>
      <c r="B16" s="50" t="s">
        <v>1356</v>
      </c>
      <c r="C16" s="66">
        <v>523198</v>
      </c>
      <c r="D16" s="66">
        <v>605615</v>
      </c>
      <c r="E16" s="66">
        <v>564544.44999999995</v>
      </c>
      <c r="F16" s="78">
        <v>93.218373058791471</v>
      </c>
      <c r="G16" s="78">
        <v>107.90263915381939</v>
      </c>
    </row>
    <row r="17" spans="1:7">
      <c r="A17" s="57">
        <v>3211</v>
      </c>
      <c r="B17" s="58" t="s">
        <v>1264</v>
      </c>
      <c r="C17" s="67">
        <v>91141</v>
      </c>
      <c r="D17" s="67">
        <v>190000</v>
      </c>
      <c r="E17" s="67">
        <v>169604.72</v>
      </c>
      <c r="F17" s="78">
        <v>89.265642105263154</v>
      </c>
      <c r="G17" s="78">
        <v>186.0904751977705</v>
      </c>
    </row>
    <row r="18" spans="1:7" ht="19.5" customHeight="1">
      <c r="A18" s="57">
        <v>3212</v>
      </c>
      <c r="B18" s="112" t="s">
        <v>1265</v>
      </c>
      <c r="C18" s="67">
        <v>352632</v>
      </c>
      <c r="D18" s="67">
        <v>365615</v>
      </c>
      <c r="E18" s="67">
        <v>354755.51</v>
      </c>
      <c r="F18" s="78">
        <v>97.029801840734109</v>
      </c>
      <c r="G18" s="78">
        <v>100.60218868395381</v>
      </c>
    </row>
    <row r="19" spans="1:7">
      <c r="A19" s="57">
        <v>3213</v>
      </c>
      <c r="B19" s="58" t="s">
        <v>1266</v>
      </c>
      <c r="C19" s="67">
        <v>79425</v>
      </c>
      <c r="D19" s="67">
        <v>50000</v>
      </c>
      <c r="E19" s="67">
        <v>40184.22</v>
      </c>
      <c r="F19" s="78">
        <v>80.368440000000007</v>
      </c>
      <c r="G19" s="78">
        <v>50.593918791312561</v>
      </c>
    </row>
    <row r="20" spans="1:7">
      <c r="A20" s="51">
        <v>322</v>
      </c>
      <c r="B20" s="50" t="s">
        <v>1377</v>
      </c>
      <c r="C20" s="66">
        <v>712094</v>
      </c>
      <c r="D20" s="66">
        <v>568500</v>
      </c>
      <c r="E20" s="66">
        <v>781904.82</v>
      </c>
      <c r="F20" s="78">
        <v>137.53822691292874</v>
      </c>
      <c r="G20" s="78">
        <v>109.80359615444029</v>
      </c>
    </row>
    <row r="21" spans="1:7">
      <c r="A21" s="57">
        <v>3221</v>
      </c>
      <c r="B21" s="58" t="s">
        <v>1267</v>
      </c>
      <c r="C21" s="67">
        <v>254432</v>
      </c>
      <c r="D21" s="67">
        <v>172500</v>
      </c>
      <c r="E21" s="67">
        <v>206382.22</v>
      </c>
      <c r="F21" s="78">
        <v>119.64186666666667</v>
      </c>
      <c r="G21" s="78">
        <v>81.114883348006543</v>
      </c>
    </row>
    <row r="22" spans="1:7">
      <c r="A22" s="57">
        <v>3222</v>
      </c>
      <c r="B22" s="58" t="s">
        <v>1268</v>
      </c>
      <c r="C22" s="67">
        <v>8412</v>
      </c>
      <c r="D22" s="67">
        <v>25000</v>
      </c>
      <c r="E22" s="67">
        <v>46240.65</v>
      </c>
      <c r="F22" s="78">
        <v>184.96260000000001</v>
      </c>
      <c r="G22" s="78">
        <v>549.69864479315265</v>
      </c>
    </row>
    <row r="23" spans="1:7">
      <c r="A23" s="57">
        <v>3223</v>
      </c>
      <c r="B23" s="58" t="s">
        <v>1269</v>
      </c>
      <c r="C23" s="67">
        <v>330531</v>
      </c>
      <c r="D23" s="67">
        <v>276000</v>
      </c>
      <c r="E23" s="67">
        <v>337885.29</v>
      </c>
      <c r="F23" s="78">
        <v>122.42220652173911</v>
      </c>
      <c r="G23" s="78">
        <v>102.2249925120488</v>
      </c>
    </row>
    <row r="24" spans="1:7" ht="15" customHeight="1">
      <c r="A24" s="57">
        <v>3224</v>
      </c>
      <c r="B24" s="112" t="s">
        <v>1270</v>
      </c>
      <c r="C24" s="67">
        <v>100771</v>
      </c>
      <c r="D24" s="67">
        <v>85000</v>
      </c>
      <c r="E24" s="67">
        <v>148351.89000000001</v>
      </c>
      <c r="F24" s="78">
        <v>174.53163529411765</v>
      </c>
      <c r="G24" s="78">
        <v>147.21684810114022</v>
      </c>
    </row>
    <row r="25" spans="1:7">
      <c r="A25" s="57">
        <v>3227</v>
      </c>
      <c r="B25" s="58" t="s">
        <v>1271</v>
      </c>
      <c r="C25" s="67">
        <v>17948</v>
      </c>
      <c r="D25" s="67">
        <v>10000</v>
      </c>
      <c r="E25" s="67">
        <v>43044.77</v>
      </c>
      <c r="F25" s="78">
        <v>430.44769999999994</v>
      </c>
      <c r="G25" s="78">
        <v>239.83045464675729</v>
      </c>
    </row>
    <row r="26" spans="1:7" s="5" customFormat="1">
      <c r="A26" s="51">
        <v>323</v>
      </c>
      <c r="B26" s="59" t="s">
        <v>1378</v>
      </c>
      <c r="C26" s="68">
        <v>1468841</v>
      </c>
      <c r="D26" s="68">
        <v>1123000</v>
      </c>
      <c r="E26" s="68">
        <v>2464010.8400000003</v>
      </c>
      <c r="F26" s="78">
        <v>219.4132537845058</v>
      </c>
      <c r="G26" s="78">
        <v>167.75204668170349</v>
      </c>
    </row>
    <row r="27" spans="1:7">
      <c r="A27" s="57">
        <v>3231</v>
      </c>
      <c r="B27" s="58" t="s">
        <v>1272</v>
      </c>
      <c r="C27" s="67">
        <v>45758</v>
      </c>
      <c r="D27" s="67">
        <v>55000</v>
      </c>
      <c r="E27" s="67">
        <v>26965.93</v>
      </c>
      <c r="F27" s="78">
        <v>49.028963636363635</v>
      </c>
      <c r="G27" s="78">
        <v>58.931618514795225</v>
      </c>
    </row>
    <row r="28" spans="1:7">
      <c r="A28" s="57">
        <v>3232</v>
      </c>
      <c r="B28" s="58" t="s">
        <v>1273</v>
      </c>
      <c r="C28" s="67">
        <v>50575</v>
      </c>
      <c r="D28" s="67">
        <v>40000</v>
      </c>
      <c r="E28" s="67">
        <v>892284.93</v>
      </c>
      <c r="F28" s="78">
        <v>2230.712325</v>
      </c>
      <c r="G28" s="78">
        <v>1764.2806327236776</v>
      </c>
    </row>
    <row r="29" spans="1:7">
      <c r="A29" s="57">
        <v>3233</v>
      </c>
      <c r="B29" s="58" t="s">
        <v>1274</v>
      </c>
      <c r="C29" s="67">
        <v>129860</v>
      </c>
      <c r="D29" s="67">
        <v>100000</v>
      </c>
      <c r="E29" s="67">
        <v>70567.98</v>
      </c>
      <c r="F29" s="78">
        <v>70.567979999999991</v>
      </c>
      <c r="G29" s="78">
        <v>54.341583243492984</v>
      </c>
    </row>
    <row r="30" spans="1:7">
      <c r="A30" s="57">
        <v>3234</v>
      </c>
      <c r="B30" s="58" t="s">
        <v>1275</v>
      </c>
      <c r="C30" s="67">
        <v>263354</v>
      </c>
      <c r="D30" s="67">
        <v>154000</v>
      </c>
      <c r="E30" s="67">
        <v>231662.21</v>
      </c>
      <c r="F30" s="78">
        <v>150.43000649350648</v>
      </c>
      <c r="G30" s="78">
        <v>87.966087471616149</v>
      </c>
    </row>
    <row r="31" spans="1:7">
      <c r="A31" s="57">
        <v>3235</v>
      </c>
      <c r="B31" s="58" t="s">
        <v>1276</v>
      </c>
      <c r="C31" s="67">
        <v>308882</v>
      </c>
      <c r="D31" s="67">
        <v>170000</v>
      </c>
      <c r="E31" s="67">
        <v>379984.54</v>
      </c>
      <c r="F31" s="78">
        <v>223.52031764705882</v>
      </c>
      <c r="G31" s="78">
        <v>123.01932129421591</v>
      </c>
    </row>
    <row r="32" spans="1:7">
      <c r="A32" s="57">
        <v>3236</v>
      </c>
      <c r="B32" s="58" t="s">
        <v>1277</v>
      </c>
      <c r="C32" s="67">
        <v>8000</v>
      </c>
      <c r="D32" s="67">
        <v>8000</v>
      </c>
      <c r="E32" s="67">
        <v>8000</v>
      </c>
      <c r="F32" s="78">
        <v>100</v>
      </c>
      <c r="G32" s="78">
        <v>100</v>
      </c>
    </row>
    <row r="33" spans="1:7">
      <c r="A33" s="57">
        <v>3237</v>
      </c>
      <c r="B33" s="58" t="s">
        <v>1278</v>
      </c>
      <c r="C33" s="67">
        <v>532608</v>
      </c>
      <c r="D33" s="67">
        <v>416000</v>
      </c>
      <c r="E33" s="67">
        <v>719950.74</v>
      </c>
      <c r="F33" s="78">
        <v>173.06508173076921</v>
      </c>
      <c r="G33" s="78">
        <v>135.17460120764241</v>
      </c>
    </row>
    <row r="34" spans="1:7">
      <c r="A34" s="57">
        <v>3238</v>
      </c>
      <c r="B34" s="58" t="s">
        <v>1279</v>
      </c>
      <c r="C34" s="67">
        <v>70003</v>
      </c>
      <c r="D34" s="67">
        <v>100000</v>
      </c>
      <c r="E34" s="67">
        <v>65625.95</v>
      </c>
      <c r="F34" s="78">
        <v>65.625950000000003</v>
      </c>
      <c r="G34" s="78">
        <v>93.74733939974</v>
      </c>
    </row>
    <row r="35" spans="1:7">
      <c r="A35" s="57">
        <v>3239</v>
      </c>
      <c r="B35" s="58" t="s">
        <v>1280</v>
      </c>
      <c r="C35" s="67">
        <v>59801</v>
      </c>
      <c r="D35" s="67">
        <v>80000</v>
      </c>
      <c r="E35" s="67">
        <v>68968.56</v>
      </c>
      <c r="F35" s="78">
        <v>86.210700000000003</v>
      </c>
      <c r="G35" s="78">
        <v>115.33011153659638</v>
      </c>
    </row>
    <row r="36" spans="1:7" s="104" customFormat="1">
      <c r="A36" s="51">
        <v>324</v>
      </c>
      <c r="B36" s="50" t="s">
        <v>1386</v>
      </c>
      <c r="C36" s="66">
        <v>1572</v>
      </c>
      <c r="D36" s="66">
        <v>6000</v>
      </c>
      <c r="E36" s="66">
        <v>6207.8</v>
      </c>
      <c r="F36" s="78"/>
      <c r="G36" s="78" t="s">
        <v>1398</v>
      </c>
    </row>
    <row r="37" spans="1:7">
      <c r="A37" s="57">
        <v>3241</v>
      </c>
      <c r="B37" s="58" t="s">
        <v>1386</v>
      </c>
      <c r="C37" s="67">
        <v>1572</v>
      </c>
      <c r="D37" s="67">
        <v>6000</v>
      </c>
      <c r="E37" s="67">
        <v>6207.8</v>
      </c>
      <c r="F37" s="78"/>
      <c r="G37" s="78" t="s">
        <v>1398</v>
      </c>
    </row>
    <row r="38" spans="1:7">
      <c r="A38" s="51">
        <v>329</v>
      </c>
      <c r="B38" s="50" t="s">
        <v>1285</v>
      </c>
      <c r="C38" s="66">
        <v>160153</v>
      </c>
      <c r="D38" s="66">
        <v>131472</v>
      </c>
      <c r="E38" s="66">
        <v>110385.48</v>
      </c>
      <c r="F38" s="78">
        <v>83.961208470244614</v>
      </c>
      <c r="G38" s="78">
        <v>68.925015453972136</v>
      </c>
    </row>
    <row r="39" spans="1:7">
      <c r="A39" s="57">
        <v>3292</v>
      </c>
      <c r="B39" s="58" t="s">
        <v>1281</v>
      </c>
      <c r="C39" s="67">
        <v>36070</v>
      </c>
      <c r="D39" s="67">
        <v>40000</v>
      </c>
      <c r="E39" s="67">
        <v>26831.79</v>
      </c>
      <c r="F39" s="78">
        <v>67.079475000000002</v>
      </c>
      <c r="G39" s="78">
        <v>74.38810645966177</v>
      </c>
    </row>
    <row r="40" spans="1:7">
      <c r="A40" s="57">
        <v>3293</v>
      </c>
      <c r="B40" s="58" t="s">
        <v>1326</v>
      </c>
      <c r="C40" s="67">
        <v>12250</v>
      </c>
      <c r="D40" s="67">
        <v>15000</v>
      </c>
      <c r="E40" s="67">
        <v>10639</v>
      </c>
      <c r="F40" s="78">
        <v>70.926666666666677</v>
      </c>
      <c r="G40" s="78" t="s">
        <v>1398</v>
      </c>
    </row>
    <row r="41" spans="1:7">
      <c r="A41" s="57">
        <v>3294</v>
      </c>
      <c r="B41" s="58" t="s">
        <v>1283</v>
      </c>
      <c r="C41" s="67">
        <v>5000</v>
      </c>
      <c r="D41" s="67">
        <v>15000</v>
      </c>
      <c r="E41" s="67">
        <v>11934.41</v>
      </c>
      <c r="F41" s="78">
        <v>79.562733333333341</v>
      </c>
      <c r="G41" s="78">
        <v>238.68819999999999</v>
      </c>
    </row>
    <row r="42" spans="1:7">
      <c r="A42" s="57">
        <v>3295</v>
      </c>
      <c r="B42" s="58" t="s">
        <v>1284</v>
      </c>
      <c r="C42" s="67">
        <v>40326</v>
      </c>
      <c r="D42" s="67">
        <v>46472</v>
      </c>
      <c r="E42" s="67">
        <v>45624.02</v>
      </c>
      <c r="F42" s="78">
        <v>98.175288345670509</v>
      </c>
      <c r="G42" s="78">
        <v>113.13797549967761</v>
      </c>
    </row>
    <row r="43" spans="1:7">
      <c r="A43" s="57">
        <v>3296</v>
      </c>
      <c r="B43" s="58" t="s">
        <v>1501</v>
      </c>
      <c r="C43" s="67">
        <v>0</v>
      </c>
      <c r="D43" s="67">
        <v>0</v>
      </c>
      <c r="E43" s="67">
        <v>0</v>
      </c>
      <c r="F43" s="78"/>
      <c r="G43" s="78"/>
    </row>
    <row r="44" spans="1:7">
      <c r="A44" s="57">
        <v>3299</v>
      </c>
      <c r="B44" s="58" t="s">
        <v>1285</v>
      </c>
      <c r="C44" s="67">
        <v>66507</v>
      </c>
      <c r="D44" s="67">
        <v>15000</v>
      </c>
      <c r="E44" s="67">
        <v>15356.26</v>
      </c>
      <c r="F44" s="78">
        <v>102.37506666666667</v>
      </c>
      <c r="G44" s="78">
        <v>23.089689807087975</v>
      </c>
    </row>
    <row r="45" spans="1:7">
      <c r="A45" s="51">
        <v>34</v>
      </c>
      <c r="B45" s="50" t="s">
        <v>1379</v>
      </c>
      <c r="C45" s="66">
        <v>18145</v>
      </c>
      <c r="D45" s="66">
        <v>25000</v>
      </c>
      <c r="E45" s="66">
        <v>19192.650000000005</v>
      </c>
      <c r="F45" s="78">
        <v>76.770600000000016</v>
      </c>
      <c r="G45" s="78">
        <v>105.77376687792783</v>
      </c>
    </row>
    <row r="46" spans="1:7">
      <c r="A46" s="51">
        <v>343</v>
      </c>
      <c r="B46" s="50" t="s">
        <v>1380</v>
      </c>
      <c r="C46" s="66">
        <v>18145</v>
      </c>
      <c r="D46" s="66">
        <v>25000</v>
      </c>
      <c r="E46" s="66">
        <v>19192.650000000005</v>
      </c>
      <c r="F46" s="78">
        <v>76.770600000000016</v>
      </c>
      <c r="G46" s="78">
        <v>105.77376687792783</v>
      </c>
    </row>
    <row r="47" spans="1:7">
      <c r="A47" s="57">
        <v>3431</v>
      </c>
      <c r="B47" s="58" t="s">
        <v>1286</v>
      </c>
      <c r="C47" s="67">
        <v>18145</v>
      </c>
      <c r="D47" s="67">
        <v>25000</v>
      </c>
      <c r="E47" s="67">
        <v>19121.830000000002</v>
      </c>
      <c r="F47" s="78">
        <v>76.487319999999997</v>
      </c>
      <c r="G47" s="78">
        <v>105.38346651970241</v>
      </c>
    </row>
    <row r="48" spans="1:7">
      <c r="A48" s="57">
        <v>3432</v>
      </c>
      <c r="B48" s="58" t="s">
        <v>1328</v>
      </c>
      <c r="C48" s="67">
        <v>0</v>
      </c>
      <c r="D48" s="67">
        <v>0</v>
      </c>
      <c r="E48" s="67">
        <v>69.989999999999995</v>
      </c>
      <c r="F48" s="78"/>
      <c r="G48" s="78"/>
    </row>
    <row r="49" spans="1:10">
      <c r="A49" s="57">
        <v>3433</v>
      </c>
      <c r="B49" s="58" t="s">
        <v>1477</v>
      </c>
      <c r="C49" s="67">
        <v>0</v>
      </c>
      <c r="D49" s="67">
        <v>0</v>
      </c>
      <c r="E49" s="67">
        <v>0.83</v>
      </c>
      <c r="F49" s="78"/>
      <c r="G49" s="78"/>
    </row>
    <row r="50" spans="1:10">
      <c r="A50" s="51">
        <v>4</v>
      </c>
      <c r="B50" s="50" t="s">
        <v>1381</v>
      </c>
      <c r="C50" s="66">
        <v>20209</v>
      </c>
      <c r="D50" s="66">
        <v>9000</v>
      </c>
      <c r="E50" s="66">
        <v>8240</v>
      </c>
      <c r="F50" s="66">
        <v>91.555555555555557</v>
      </c>
      <c r="G50" s="66">
        <v>40.773912613192145</v>
      </c>
    </row>
    <row r="51" spans="1:10">
      <c r="A51" s="51">
        <v>42</v>
      </c>
      <c r="B51" s="50" t="s">
        <v>1382</v>
      </c>
      <c r="C51" s="66">
        <v>20209</v>
      </c>
      <c r="D51" s="66">
        <v>9000</v>
      </c>
      <c r="E51" s="66">
        <v>8240</v>
      </c>
      <c r="F51" s="78">
        <v>91.555555555555557</v>
      </c>
      <c r="G51" s="78">
        <v>40.773912613192145</v>
      </c>
    </row>
    <row r="52" spans="1:10">
      <c r="A52" s="51">
        <v>422</v>
      </c>
      <c r="B52" s="50" t="s">
        <v>1383</v>
      </c>
      <c r="C52" s="66">
        <v>20209</v>
      </c>
      <c r="D52" s="66">
        <v>9000</v>
      </c>
      <c r="E52" s="66">
        <v>8240</v>
      </c>
      <c r="F52" s="78">
        <v>91.555555555555557</v>
      </c>
      <c r="G52" s="66">
        <v>36.369934187738131</v>
      </c>
    </row>
    <row r="53" spans="1:10">
      <c r="A53" s="57">
        <v>4221</v>
      </c>
      <c r="B53" s="58" t="s">
        <v>1287</v>
      </c>
      <c r="C53" s="67">
        <v>20209</v>
      </c>
      <c r="D53" s="67">
        <v>8000</v>
      </c>
      <c r="E53" s="67">
        <v>7350</v>
      </c>
      <c r="F53" s="78">
        <v>91.875</v>
      </c>
      <c r="G53" s="78">
        <v>36.369934187738131</v>
      </c>
    </row>
    <row r="54" spans="1:10">
      <c r="A54" s="57">
        <v>4223</v>
      </c>
      <c r="B54" s="58" t="s">
        <v>1343</v>
      </c>
      <c r="C54" s="67">
        <v>0</v>
      </c>
      <c r="D54" s="67">
        <v>1000</v>
      </c>
      <c r="E54" s="67">
        <v>890</v>
      </c>
      <c r="F54" s="78"/>
      <c r="G54" s="78"/>
    </row>
    <row r="55" spans="1:10" s="20" customFormat="1" ht="15" customHeight="1">
      <c r="A55" s="64"/>
      <c r="B55" s="64" t="s">
        <v>1567</v>
      </c>
      <c r="C55" s="69">
        <v>0</v>
      </c>
      <c r="D55" s="69">
        <v>70000</v>
      </c>
      <c r="E55" s="69">
        <v>106725.59</v>
      </c>
      <c r="F55" s="69">
        <v>148500</v>
      </c>
      <c r="G55" s="69">
        <v>0</v>
      </c>
    </row>
    <row r="56" spans="1:10" s="20" customFormat="1" ht="15" customHeight="1">
      <c r="A56" s="129">
        <v>3</v>
      </c>
      <c r="B56" s="50" t="s">
        <v>1351</v>
      </c>
      <c r="C56" s="66">
        <v>0</v>
      </c>
      <c r="D56" s="66">
        <v>0</v>
      </c>
      <c r="E56" s="66">
        <v>81462.59</v>
      </c>
      <c r="F56" s="66">
        <v>0</v>
      </c>
      <c r="G56" s="66">
        <v>0</v>
      </c>
    </row>
    <row r="57" spans="1:10" s="20" customFormat="1" ht="15" customHeight="1">
      <c r="A57" s="129">
        <v>31</v>
      </c>
      <c r="B57" s="50" t="s">
        <v>1352</v>
      </c>
      <c r="C57" s="66">
        <v>0</v>
      </c>
      <c r="D57" s="66">
        <v>0</v>
      </c>
      <c r="E57" s="66">
        <v>64868.49</v>
      </c>
      <c r="F57" s="66">
        <v>0</v>
      </c>
      <c r="G57" s="66">
        <v>0</v>
      </c>
    </row>
    <row r="58" spans="1:10" s="20" customFormat="1" ht="15" customHeight="1">
      <c r="A58" s="129">
        <v>311</v>
      </c>
      <c r="B58" s="50" t="s">
        <v>1353</v>
      </c>
      <c r="C58" s="66">
        <v>0</v>
      </c>
      <c r="D58" s="66">
        <v>0</v>
      </c>
      <c r="E58" s="66">
        <v>55359.24</v>
      </c>
      <c r="F58" s="66">
        <v>0</v>
      </c>
      <c r="G58" s="66">
        <v>0</v>
      </c>
    </row>
    <row r="59" spans="1:10" s="20" customFormat="1" ht="15" customHeight="1">
      <c r="A59" s="77">
        <v>3111</v>
      </c>
      <c r="B59" s="76" t="s">
        <v>1446</v>
      </c>
      <c r="C59" s="75">
        <v>0</v>
      </c>
      <c r="D59" s="75">
        <v>0</v>
      </c>
      <c r="E59" s="75">
        <v>55359.24</v>
      </c>
      <c r="F59" s="75"/>
      <c r="G59" s="75">
        <v>0</v>
      </c>
      <c r="J59" s="20" t="s">
        <v>1398</v>
      </c>
    </row>
    <row r="60" spans="1:10" s="20" customFormat="1" ht="15" customHeight="1">
      <c r="A60" s="129">
        <v>312</v>
      </c>
      <c r="B60" s="50" t="s">
        <v>1322</v>
      </c>
      <c r="C60" s="66">
        <v>0</v>
      </c>
      <c r="D60" s="66">
        <v>0</v>
      </c>
      <c r="E60" s="66">
        <v>375</v>
      </c>
      <c r="F60" s="66"/>
      <c r="G60" s="66">
        <v>0</v>
      </c>
    </row>
    <row r="61" spans="1:10" s="20" customFormat="1" ht="15" customHeight="1">
      <c r="A61" s="77">
        <v>3121</v>
      </c>
      <c r="B61" s="76" t="s">
        <v>1322</v>
      </c>
      <c r="C61" s="75">
        <v>0</v>
      </c>
      <c r="D61" s="75">
        <v>0</v>
      </c>
      <c r="E61" s="75">
        <v>375</v>
      </c>
      <c r="F61" s="75"/>
      <c r="G61" s="75">
        <v>0</v>
      </c>
    </row>
    <row r="62" spans="1:10" s="20" customFormat="1" ht="15" customHeight="1">
      <c r="A62" s="129">
        <v>313</v>
      </c>
      <c r="B62" s="59" t="s">
        <v>1354</v>
      </c>
      <c r="C62" s="66">
        <v>0</v>
      </c>
      <c r="D62" s="66">
        <v>0</v>
      </c>
      <c r="E62" s="66">
        <v>9134.25</v>
      </c>
      <c r="F62" s="66">
        <v>0</v>
      </c>
      <c r="G62" s="66">
        <v>0</v>
      </c>
    </row>
    <row r="63" spans="1:10" s="20" customFormat="1" ht="15" customHeight="1">
      <c r="A63" s="77">
        <v>3132</v>
      </c>
      <c r="B63" s="76" t="s">
        <v>1392</v>
      </c>
      <c r="C63" s="75">
        <v>0</v>
      </c>
      <c r="D63" s="75">
        <v>0</v>
      </c>
      <c r="E63" s="75">
        <v>9134.25</v>
      </c>
      <c r="F63" s="75"/>
      <c r="G63" s="75">
        <v>0</v>
      </c>
      <c r="J63" s="20" t="s">
        <v>1398</v>
      </c>
    </row>
    <row r="64" spans="1:10" s="20" customFormat="1" ht="15" customHeight="1">
      <c r="A64" s="129">
        <v>32</v>
      </c>
      <c r="B64" s="50" t="s">
        <v>1355</v>
      </c>
      <c r="C64" s="66">
        <v>0</v>
      </c>
      <c r="D64" s="66">
        <v>0</v>
      </c>
      <c r="E64" s="66">
        <v>16594.099999999999</v>
      </c>
      <c r="F64" s="66">
        <v>0</v>
      </c>
      <c r="G64" s="66">
        <v>0</v>
      </c>
    </row>
    <row r="65" spans="1:10" s="20" customFormat="1" ht="15" customHeight="1">
      <c r="A65" s="129">
        <v>321</v>
      </c>
      <c r="B65" s="50" t="s">
        <v>1356</v>
      </c>
      <c r="C65" s="66">
        <v>0</v>
      </c>
      <c r="D65" s="66">
        <v>0</v>
      </c>
      <c r="E65" s="66">
        <v>11109.92</v>
      </c>
      <c r="F65" s="66">
        <v>0</v>
      </c>
      <c r="G65" s="66">
        <v>0</v>
      </c>
    </row>
    <row r="66" spans="1:10" s="20" customFormat="1" ht="15" customHeight="1">
      <c r="A66" s="77">
        <v>3211</v>
      </c>
      <c r="B66" s="76" t="s">
        <v>1264</v>
      </c>
      <c r="C66" s="75">
        <v>0</v>
      </c>
      <c r="D66" s="75">
        <v>0</v>
      </c>
      <c r="E66" s="75">
        <v>1364.34</v>
      </c>
      <c r="F66" s="75"/>
      <c r="G66" s="75">
        <v>0</v>
      </c>
      <c r="J66" s="20" t="s">
        <v>1398</v>
      </c>
    </row>
    <row r="67" spans="1:10" s="20" customFormat="1" ht="15" customHeight="1">
      <c r="A67" s="77">
        <v>3212</v>
      </c>
      <c r="B67" s="76" t="s">
        <v>1265</v>
      </c>
      <c r="C67" s="75">
        <v>0</v>
      </c>
      <c r="D67" s="75">
        <v>0</v>
      </c>
      <c r="E67" s="75">
        <v>246.21</v>
      </c>
      <c r="F67" s="75">
        <v>0</v>
      </c>
      <c r="G67" s="75">
        <v>0</v>
      </c>
    </row>
    <row r="68" spans="1:10" s="20" customFormat="1" ht="15" customHeight="1">
      <c r="A68" s="77">
        <v>3213</v>
      </c>
      <c r="B68" s="76" t="s">
        <v>1266</v>
      </c>
      <c r="C68" s="75">
        <v>0</v>
      </c>
      <c r="D68" s="75">
        <v>0</v>
      </c>
      <c r="E68" s="75">
        <v>9499.3700000000008</v>
      </c>
      <c r="F68" s="75"/>
      <c r="G68" s="75">
        <v>0</v>
      </c>
    </row>
    <row r="69" spans="1:10" s="20" customFormat="1" ht="15" customHeight="1">
      <c r="A69" s="129">
        <v>322</v>
      </c>
      <c r="B69" s="50" t="s">
        <v>1377</v>
      </c>
      <c r="C69" s="66">
        <v>0</v>
      </c>
      <c r="D69" s="66">
        <v>0</v>
      </c>
      <c r="E69" s="66">
        <v>0</v>
      </c>
      <c r="F69" s="66">
        <v>0</v>
      </c>
      <c r="G69" s="66">
        <v>0</v>
      </c>
    </row>
    <row r="70" spans="1:10" s="20" customFormat="1" ht="15" customHeight="1">
      <c r="A70" s="77">
        <v>3221</v>
      </c>
      <c r="B70" s="76" t="s">
        <v>1267</v>
      </c>
      <c r="C70" s="75">
        <v>0</v>
      </c>
      <c r="D70" s="75">
        <v>0</v>
      </c>
      <c r="E70" s="75">
        <v>0</v>
      </c>
      <c r="F70" s="75"/>
      <c r="G70" s="75">
        <v>0</v>
      </c>
    </row>
    <row r="71" spans="1:10" s="20" customFormat="1" ht="15" customHeight="1">
      <c r="A71" s="77">
        <v>3223</v>
      </c>
      <c r="B71" s="76" t="s">
        <v>1269</v>
      </c>
      <c r="C71" s="75">
        <v>0</v>
      </c>
      <c r="D71" s="75">
        <v>0</v>
      </c>
      <c r="E71" s="75">
        <v>0</v>
      </c>
      <c r="F71" s="75"/>
      <c r="G71" s="75"/>
    </row>
    <row r="72" spans="1:10" s="20" customFormat="1" ht="15" customHeight="1">
      <c r="A72" s="129">
        <v>323</v>
      </c>
      <c r="B72" s="59" t="s">
        <v>1378</v>
      </c>
      <c r="C72" s="66">
        <v>0</v>
      </c>
      <c r="D72" s="66">
        <v>0</v>
      </c>
      <c r="E72" s="66">
        <v>4529.13</v>
      </c>
      <c r="F72" s="66">
        <v>0</v>
      </c>
      <c r="G72" s="66">
        <v>0</v>
      </c>
    </row>
    <row r="73" spans="1:10" s="20" customFormat="1" ht="15" customHeight="1">
      <c r="A73" s="77">
        <v>3231</v>
      </c>
      <c r="B73" s="76" t="s">
        <v>1272</v>
      </c>
      <c r="C73" s="75">
        <v>0</v>
      </c>
      <c r="D73" s="75">
        <v>0</v>
      </c>
      <c r="E73" s="75">
        <v>23.13</v>
      </c>
      <c r="F73" s="75"/>
      <c r="G73" s="75">
        <v>0</v>
      </c>
    </row>
    <row r="74" spans="1:10" s="20" customFormat="1" ht="15" customHeight="1">
      <c r="A74" s="77">
        <v>3232</v>
      </c>
      <c r="B74" s="76" t="s">
        <v>1273</v>
      </c>
      <c r="C74" s="75">
        <v>0</v>
      </c>
      <c r="D74" s="75">
        <v>0</v>
      </c>
      <c r="E74" s="75">
        <v>0</v>
      </c>
      <c r="F74" s="75">
        <v>0</v>
      </c>
      <c r="G74" s="75">
        <v>0</v>
      </c>
    </row>
    <row r="75" spans="1:10" s="20" customFormat="1" ht="15" customHeight="1">
      <c r="A75" s="77">
        <v>3234</v>
      </c>
      <c r="B75" s="76" t="s">
        <v>1275</v>
      </c>
      <c r="C75" s="75">
        <v>0</v>
      </c>
      <c r="D75" s="75">
        <v>0</v>
      </c>
      <c r="E75" s="75">
        <v>0</v>
      </c>
      <c r="F75" s="75"/>
      <c r="G75" s="75">
        <v>0</v>
      </c>
    </row>
    <row r="76" spans="1:10" s="20" customFormat="1" ht="15" customHeight="1">
      <c r="A76" s="77">
        <v>3235</v>
      </c>
      <c r="B76" s="76" t="s">
        <v>1276</v>
      </c>
      <c r="C76" s="75">
        <v>0</v>
      </c>
      <c r="D76" s="75">
        <v>0</v>
      </c>
      <c r="E76" s="75">
        <v>6</v>
      </c>
      <c r="F76" s="75">
        <v>0</v>
      </c>
      <c r="G76" s="75">
        <v>0</v>
      </c>
    </row>
    <row r="77" spans="1:10" s="20" customFormat="1" ht="15" customHeight="1">
      <c r="A77" s="77">
        <v>3237</v>
      </c>
      <c r="B77" s="76" t="s">
        <v>1278</v>
      </c>
      <c r="C77" s="75">
        <v>0</v>
      </c>
      <c r="D77" s="75">
        <v>0</v>
      </c>
      <c r="E77" s="75">
        <v>4500</v>
      </c>
      <c r="F77" s="75"/>
      <c r="G77" s="75">
        <v>0</v>
      </c>
    </row>
    <row r="78" spans="1:10" s="20" customFormat="1" ht="15" customHeight="1">
      <c r="A78" s="129">
        <v>329</v>
      </c>
      <c r="B78" s="50" t="s">
        <v>1285</v>
      </c>
      <c r="C78" s="66">
        <v>0</v>
      </c>
      <c r="D78" s="66">
        <v>0</v>
      </c>
      <c r="E78" s="66">
        <v>955.05</v>
      </c>
      <c r="F78" s="66">
        <v>0</v>
      </c>
      <c r="G78" s="66">
        <v>0</v>
      </c>
    </row>
    <row r="79" spans="1:10" s="20" customFormat="1" ht="15" customHeight="1">
      <c r="A79" s="77">
        <v>3293</v>
      </c>
      <c r="B79" s="76" t="s">
        <v>1326</v>
      </c>
      <c r="C79" s="75">
        <v>0</v>
      </c>
      <c r="D79" s="75">
        <v>0</v>
      </c>
      <c r="E79" s="75">
        <v>955.05</v>
      </c>
      <c r="F79" s="75"/>
      <c r="G79" s="75">
        <v>0</v>
      </c>
    </row>
    <row r="80" spans="1:10" s="20" customFormat="1" ht="15" customHeight="1">
      <c r="A80" s="129">
        <v>4</v>
      </c>
      <c r="B80" s="50" t="s">
        <v>1381</v>
      </c>
      <c r="C80" s="66">
        <v>0</v>
      </c>
      <c r="D80" s="66">
        <v>70000</v>
      </c>
      <c r="E80" s="66">
        <v>25263</v>
      </c>
      <c r="F80" s="66">
        <v>148500</v>
      </c>
      <c r="G80" s="66">
        <v>0</v>
      </c>
    </row>
    <row r="81" spans="1:7" s="20" customFormat="1" ht="15" customHeight="1">
      <c r="A81" s="129">
        <v>42</v>
      </c>
      <c r="B81" s="50" t="s">
        <v>1382</v>
      </c>
      <c r="C81" s="66">
        <v>0</v>
      </c>
      <c r="D81" s="66">
        <v>70000</v>
      </c>
      <c r="E81" s="66">
        <v>25263</v>
      </c>
      <c r="F81" s="66">
        <v>148500</v>
      </c>
      <c r="G81" s="66">
        <v>0</v>
      </c>
    </row>
    <row r="82" spans="1:7" s="20" customFormat="1" ht="15" customHeight="1">
      <c r="A82" s="129">
        <v>422</v>
      </c>
      <c r="B82" s="50" t="s">
        <v>1383</v>
      </c>
      <c r="C82" s="66">
        <v>0</v>
      </c>
      <c r="D82" s="66">
        <v>70000</v>
      </c>
      <c r="E82" s="66">
        <v>25263</v>
      </c>
      <c r="F82" s="66">
        <v>148500</v>
      </c>
      <c r="G82" s="66">
        <v>0</v>
      </c>
    </row>
    <row r="83" spans="1:7" s="20" customFormat="1" ht="15" customHeight="1">
      <c r="A83" s="77">
        <v>4221</v>
      </c>
      <c r="B83" s="76" t="s">
        <v>1287</v>
      </c>
      <c r="C83" s="75">
        <v>0</v>
      </c>
      <c r="D83" s="75">
        <v>70000</v>
      </c>
      <c r="E83" s="75">
        <v>25263</v>
      </c>
      <c r="F83" s="75">
        <v>148500</v>
      </c>
      <c r="G83" s="75">
        <v>0</v>
      </c>
    </row>
    <row r="84" spans="1:7">
      <c r="A84" s="64"/>
      <c r="B84" s="64" t="s">
        <v>1263</v>
      </c>
      <c r="C84" s="65">
        <v>5874909.5499999998</v>
      </c>
      <c r="D84" s="65">
        <v>7598000</v>
      </c>
      <c r="E84" s="65">
        <v>7368706.7699999996</v>
      </c>
      <c r="F84" s="87">
        <v>96.982189655172419</v>
      </c>
      <c r="G84" s="87">
        <v>125.42672712297332</v>
      </c>
    </row>
    <row r="85" spans="1:7">
      <c r="A85" s="51">
        <v>3</v>
      </c>
      <c r="B85" s="50" t="s">
        <v>1394</v>
      </c>
      <c r="C85" s="66">
        <v>5805498.6299999999</v>
      </c>
      <c r="D85" s="66">
        <v>6848000</v>
      </c>
      <c r="E85" s="66">
        <v>6664173.959999999</v>
      </c>
      <c r="F85" s="78">
        <v>97.315624415887839</v>
      </c>
      <c r="G85" s="78">
        <v>114.79072487525501</v>
      </c>
    </row>
    <row r="86" spans="1:7">
      <c r="A86" s="51">
        <v>31</v>
      </c>
      <c r="B86" s="50" t="s">
        <v>1352</v>
      </c>
      <c r="C86" s="66">
        <v>2200390.58</v>
      </c>
      <c r="D86" s="66">
        <v>2904050</v>
      </c>
      <c r="E86" s="66">
        <v>3002319.88</v>
      </c>
      <c r="F86" s="78">
        <v>103.38389077323049</v>
      </c>
      <c r="G86" s="78">
        <v>136.44486152999252</v>
      </c>
    </row>
    <row r="87" spans="1:7">
      <c r="A87" s="51">
        <v>311</v>
      </c>
      <c r="B87" s="50" t="s">
        <v>1321</v>
      </c>
      <c r="C87" s="66">
        <v>1817550.31</v>
      </c>
      <c r="D87" s="66">
        <v>2193000</v>
      </c>
      <c r="E87" s="66">
        <v>2232248.7599999998</v>
      </c>
      <c r="F87" s="78">
        <v>101.78972913816689</v>
      </c>
      <c r="G87" s="78">
        <v>122.81633953780349</v>
      </c>
    </row>
    <row r="88" spans="1:7">
      <c r="A88" s="57">
        <v>3111</v>
      </c>
      <c r="B88" s="58" t="s">
        <v>1321</v>
      </c>
      <c r="C88" s="67">
        <v>1817550.31</v>
      </c>
      <c r="D88" s="67">
        <v>2188000</v>
      </c>
      <c r="E88" s="67">
        <v>2224929.59</v>
      </c>
      <c r="F88" s="78">
        <v>101.68782404021937</v>
      </c>
      <c r="G88" s="78">
        <v>122.41364532022223</v>
      </c>
    </row>
    <row r="89" spans="1:7">
      <c r="A89" s="57">
        <v>3112</v>
      </c>
      <c r="B89" s="58" t="s">
        <v>1476</v>
      </c>
      <c r="C89" s="67">
        <v>0</v>
      </c>
      <c r="D89" s="67">
        <v>5000</v>
      </c>
      <c r="E89" s="67">
        <v>7319.17</v>
      </c>
      <c r="F89" s="78"/>
      <c r="G89" s="78"/>
    </row>
    <row r="90" spans="1:7">
      <c r="A90" s="51">
        <v>312</v>
      </c>
      <c r="B90" s="50" t="s">
        <v>1322</v>
      </c>
      <c r="C90" s="66">
        <v>67613.100000000006</v>
      </c>
      <c r="D90" s="66">
        <v>350000</v>
      </c>
      <c r="E90" s="66">
        <v>402957.37</v>
      </c>
      <c r="F90" s="78">
        <v>115.13067714285714</v>
      </c>
      <c r="G90" s="78">
        <v>595.97529177038166</v>
      </c>
    </row>
    <row r="91" spans="1:7">
      <c r="A91" s="57">
        <v>3121</v>
      </c>
      <c r="B91" s="58" t="s">
        <v>1322</v>
      </c>
      <c r="C91" s="67">
        <v>67613.100000000006</v>
      </c>
      <c r="D91" s="67">
        <v>350000</v>
      </c>
      <c r="E91" s="67">
        <v>402957.37</v>
      </c>
      <c r="F91" s="78">
        <v>115.13067714285714</v>
      </c>
      <c r="G91" s="78">
        <v>595.97529177038166</v>
      </c>
    </row>
    <row r="92" spans="1:7">
      <c r="A92" s="51">
        <v>313</v>
      </c>
      <c r="B92" s="59" t="s">
        <v>1354</v>
      </c>
      <c r="C92" s="66">
        <v>315227.17</v>
      </c>
      <c r="D92" s="66">
        <v>361050</v>
      </c>
      <c r="E92" s="66">
        <v>367113.75000000006</v>
      </c>
      <c r="F92" s="78">
        <v>101.67947652679685</v>
      </c>
      <c r="G92" s="78">
        <v>116.46005958179306</v>
      </c>
    </row>
    <row r="93" spans="1:7">
      <c r="A93" s="57">
        <v>3132</v>
      </c>
      <c r="B93" s="58" t="s">
        <v>1392</v>
      </c>
      <c r="C93" s="67">
        <v>284294.31</v>
      </c>
      <c r="D93" s="67">
        <v>361050</v>
      </c>
      <c r="E93" s="67">
        <v>367113.75000000006</v>
      </c>
      <c r="F93" s="78">
        <v>101.67947652679685</v>
      </c>
      <c r="G93" s="78">
        <v>129.13158550376897</v>
      </c>
    </row>
    <row r="94" spans="1:7">
      <c r="A94" s="57">
        <v>3133</v>
      </c>
      <c r="B94" s="112" t="s">
        <v>1393</v>
      </c>
      <c r="C94" s="67">
        <v>30932.86</v>
      </c>
      <c r="D94" s="67">
        <v>0</v>
      </c>
      <c r="E94" s="67">
        <v>0</v>
      </c>
      <c r="F94" s="78" t="e">
        <v>#DIV/0!</v>
      </c>
      <c r="G94" s="78">
        <v>0</v>
      </c>
    </row>
    <row r="95" spans="1:7">
      <c r="A95" s="51">
        <v>32</v>
      </c>
      <c r="B95" s="50" t="s">
        <v>1355</v>
      </c>
      <c r="C95" s="66">
        <v>3454188.24</v>
      </c>
      <c r="D95" s="66">
        <v>3859450</v>
      </c>
      <c r="E95" s="66">
        <v>3537832.7299999991</v>
      </c>
      <c r="F95" s="78">
        <v>91.666758994157178</v>
      </c>
      <c r="G95" s="78">
        <v>102.42153826567363</v>
      </c>
    </row>
    <row r="96" spans="1:7">
      <c r="A96" s="51">
        <v>321</v>
      </c>
      <c r="B96" s="50" t="s">
        <v>1356</v>
      </c>
      <c r="C96" s="66">
        <v>270354.85000000003</v>
      </c>
      <c r="D96" s="66">
        <v>227000</v>
      </c>
      <c r="E96" s="66">
        <v>211893.97</v>
      </c>
      <c r="F96" s="78">
        <v>93.345361233480176</v>
      </c>
      <c r="G96" s="78">
        <v>78.376241447120321</v>
      </c>
    </row>
    <row r="97" spans="1:7">
      <c r="A97" s="57">
        <v>3211</v>
      </c>
      <c r="B97" s="58" t="s">
        <v>1264</v>
      </c>
      <c r="C97" s="67">
        <v>236159.90000000002</v>
      </c>
      <c r="D97" s="67">
        <v>190000</v>
      </c>
      <c r="E97" s="67">
        <v>185220.39</v>
      </c>
      <c r="F97" s="78">
        <v>97.484415789473687</v>
      </c>
      <c r="G97" s="78">
        <v>78.43007640162449</v>
      </c>
    </row>
    <row r="98" spans="1:7" ht="17.25" customHeight="1">
      <c r="A98" s="57">
        <v>3212</v>
      </c>
      <c r="B98" s="112" t="s">
        <v>1265</v>
      </c>
      <c r="C98" s="67">
        <v>2138.8000000000002</v>
      </c>
      <c r="D98" s="67">
        <v>4000</v>
      </c>
      <c r="E98" s="67">
        <v>9564.33</v>
      </c>
      <c r="F98" s="78">
        <v>239.10825</v>
      </c>
      <c r="G98" s="78">
        <v>447.18206470918267</v>
      </c>
    </row>
    <row r="99" spans="1:7">
      <c r="A99" s="57">
        <v>3213</v>
      </c>
      <c r="B99" s="58" t="s">
        <v>1323</v>
      </c>
      <c r="C99" s="67">
        <v>32056.15</v>
      </c>
      <c r="D99" s="67">
        <v>33000</v>
      </c>
      <c r="E99" s="67">
        <v>17109.25</v>
      </c>
      <c r="F99" s="78">
        <v>51.846212121212119</v>
      </c>
      <c r="G99" s="78">
        <v>53.372753746161031</v>
      </c>
    </row>
    <row r="100" spans="1:7">
      <c r="A100" s="51">
        <v>322</v>
      </c>
      <c r="B100" s="50" t="s">
        <v>1377</v>
      </c>
      <c r="C100" s="66">
        <v>22823.850000000002</v>
      </c>
      <c r="D100" s="66">
        <v>17000</v>
      </c>
      <c r="E100" s="66">
        <v>17002.39</v>
      </c>
      <c r="F100" s="78">
        <v>100.01405882352941</v>
      </c>
      <c r="G100" s="78">
        <v>74.493961360594284</v>
      </c>
    </row>
    <row r="101" spans="1:7">
      <c r="A101" s="57">
        <v>3221</v>
      </c>
      <c r="B101" s="58" t="s">
        <v>1267</v>
      </c>
      <c r="C101" s="67">
        <v>10707.01</v>
      </c>
      <c r="D101" s="67">
        <v>4500</v>
      </c>
      <c r="E101" s="67">
        <v>3425.55</v>
      </c>
      <c r="F101" s="78">
        <v>76.123333333333349</v>
      </c>
      <c r="G101" s="78">
        <v>31.993525736877054</v>
      </c>
    </row>
    <row r="102" spans="1:7">
      <c r="A102" s="57">
        <v>3222</v>
      </c>
      <c r="B102" s="58" t="s">
        <v>1268</v>
      </c>
      <c r="C102" s="67">
        <v>0</v>
      </c>
      <c r="D102" s="67">
        <v>2000</v>
      </c>
      <c r="E102" s="67">
        <v>2904.5</v>
      </c>
      <c r="F102" s="78" t="s">
        <v>1398</v>
      </c>
      <c r="G102" s="78" t="e">
        <v>#DIV/0!</v>
      </c>
    </row>
    <row r="103" spans="1:7">
      <c r="A103" s="57">
        <v>3223</v>
      </c>
      <c r="B103" s="58" t="s">
        <v>1269</v>
      </c>
      <c r="C103" s="67">
        <v>8934.68</v>
      </c>
      <c r="D103" s="67">
        <v>10000</v>
      </c>
      <c r="E103" s="67">
        <v>10552.34</v>
      </c>
      <c r="F103" s="78">
        <v>105.5234</v>
      </c>
      <c r="G103" s="78">
        <v>118.10540500611101</v>
      </c>
    </row>
    <row r="104" spans="1:7" ht="15.75" customHeight="1">
      <c r="A104" s="57">
        <v>3224</v>
      </c>
      <c r="B104" s="112" t="s">
        <v>1270</v>
      </c>
      <c r="C104" s="67">
        <v>3182.16</v>
      </c>
      <c r="D104" s="67">
        <v>0</v>
      </c>
      <c r="E104" s="67">
        <v>0</v>
      </c>
      <c r="F104" s="78" t="s">
        <v>1398</v>
      </c>
      <c r="G104" s="78">
        <v>0</v>
      </c>
    </row>
    <row r="105" spans="1:7">
      <c r="A105" s="57">
        <v>3227</v>
      </c>
      <c r="B105" s="112" t="s">
        <v>1339</v>
      </c>
      <c r="C105" s="67">
        <v>0</v>
      </c>
      <c r="D105" s="67">
        <v>500</v>
      </c>
      <c r="E105" s="67">
        <v>120</v>
      </c>
      <c r="F105" s="78"/>
      <c r="G105" s="78"/>
    </row>
    <row r="106" spans="1:7">
      <c r="A106" s="51">
        <v>323</v>
      </c>
      <c r="B106" s="59" t="s">
        <v>1378</v>
      </c>
      <c r="C106" s="66">
        <v>2994352.39</v>
      </c>
      <c r="D106" s="66">
        <v>3302350</v>
      </c>
      <c r="E106" s="66">
        <v>3015801.6299999994</v>
      </c>
      <c r="F106" s="78">
        <v>91.322895210986104</v>
      </c>
      <c r="G106" s="78">
        <v>100.7163231713018</v>
      </c>
    </row>
    <row r="107" spans="1:7">
      <c r="A107" s="57">
        <v>3231</v>
      </c>
      <c r="B107" s="58" t="s">
        <v>1272</v>
      </c>
      <c r="C107" s="67">
        <v>10181.959999999999</v>
      </c>
      <c r="D107" s="67">
        <v>9000</v>
      </c>
      <c r="E107" s="67">
        <v>11263.11</v>
      </c>
      <c r="F107" s="78">
        <v>125.14566666666667</v>
      </c>
      <c r="G107" s="78">
        <v>110.61828960239484</v>
      </c>
    </row>
    <row r="108" spans="1:7">
      <c r="A108" s="57">
        <v>3232</v>
      </c>
      <c r="B108" s="58" t="s">
        <v>1273</v>
      </c>
      <c r="C108" s="67">
        <v>618205.81000000006</v>
      </c>
      <c r="D108" s="67">
        <v>10000</v>
      </c>
      <c r="E108" s="67">
        <v>3062.5</v>
      </c>
      <c r="F108" s="78">
        <v>30.625000000000004</v>
      </c>
      <c r="G108" s="78">
        <v>0.49538518571994655</v>
      </c>
    </row>
    <row r="109" spans="1:7">
      <c r="A109" s="57">
        <v>3233</v>
      </c>
      <c r="B109" s="58" t="s">
        <v>1274</v>
      </c>
      <c r="C109" s="67">
        <v>18269.009999999998</v>
      </c>
      <c r="D109" s="67">
        <v>35000</v>
      </c>
      <c r="E109" s="67">
        <v>23612.5</v>
      </c>
      <c r="F109" s="78">
        <v>67.464285714285708</v>
      </c>
      <c r="G109" s="78">
        <v>129.24893029233658</v>
      </c>
    </row>
    <row r="110" spans="1:7">
      <c r="A110" s="57">
        <v>3234</v>
      </c>
      <c r="B110" s="58" t="s">
        <v>1275</v>
      </c>
      <c r="C110" s="67">
        <v>0</v>
      </c>
      <c r="D110" s="67">
        <v>0</v>
      </c>
      <c r="E110" s="67">
        <v>0</v>
      </c>
      <c r="F110" s="78" t="s">
        <v>1398</v>
      </c>
      <c r="G110" s="78" t="e">
        <v>#DIV/0!</v>
      </c>
    </row>
    <row r="111" spans="1:7">
      <c r="A111" s="57">
        <v>3235</v>
      </c>
      <c r="B111" s="58" t="s">
        <v>1276</v>
      </c>
      <c r="C111" s="67">
        <v>142889.59</v>
      </c>
      <c r="D111" s="67">
        <v>150000</v>
      </c>
      <c r="E111" s="67">
        <v>81653.350000000006</v>
      </c>
      <c r="F111" s="78">
        <v>54.435566666666666</v>
      </c>
      <c r="G111" s="78">
        <v>57.144365800195807</v>
      </c>
    </row>
    <row r="112" spans="1:7">
      <c r="A112" s="57">
        <v>3236</v>
      </c>
      <c r="B112" s="58" t="s">
        <v>1277</v>
      </c>
      <c r="C112" s="67">
        <v>1000</v>
      </c>
      <c r="D112" s="67">
        <v>1500</v>
      </c>
      <c r="E112" s="67">
        <v>1000</v>
      </c>
      <c r="F112" s="78" t="s">
        <v>1398</v>
      </c>
      <c r="G112" s="78">
        <v>100</v>
      </c>
    </row>
    <row r="113" spans="1:7">
      <c r="A113" s="57">
        <v>3237</v>
      </c>
      <c r="B113" s="58" t="s">
        <v>1278</v>
      </c>
      <c r="C113" s="67">
        <v>2120128.98</v>
      </c>
      <c r="D113" s="67">
        <v>3041850</v>
      </c>
      <c r="E113" s="67">
        <v>2885477.2899999996</v>
      </c>
      <c r="F113" s="78">
        <v>94.859289248319271</v>
      </c>
      <c r="G113" s="78">
        <v>136.09913911935675</v>
      </c>
    </row>
    <row r="114" spans="1:7">
      <c r="A114" s="57">
        <v>3238</v>
      </c>
      <c r="B114" s="58" t="s">
        <v>1279</v>
      </c>
      <c r="C114" s="67">
        <v>2250</v>
      </c>
      <c r="D114" s="67">
        <v>0</v>
      </c>
      <c r="E114" s="67">
        <v>0</v>
      </c>
      <c r="F114" s="78" t="e">
        <v>#DIV/0!</v>
      </c>
      <c r="G114" s="78" t="s">
        <v>1398</v>
      </c>
    </row>
    <row r="115" spans="1:7">
      <c r="A115" s="57">
        <v>3239</v>
      </c>
      <c r="B115" s="58" t="s">
        <v>1280</v>
      </c>
      <c r="C115" s="67">
        <v>81427.040000000008</v>
      </c>
      <c r="D115" s="67">
        <v>55000</v>
      </c>
      <c r="E115" s="67">
        <v>9732.8799999999992</v>
      </c>
      <c r="F115" s="78">
        <v>17.696145454545452</v>
      </c>
      <c r="G115" s="78">
        <v>11.952884447230304</v>
      </c>
    </row>
    <row r="116" spans="1:7">
      <c r="A116" s="51">
        <v>324</v>
      </c>
      <c r="B116" s="50" t="s">
        <v>1386</v>
      </c>
      <c r="C116" s="66">
        <v>34836.559999999998</v>
      </c>
      <c r="D116" s="66">
        <v>15000</v>
      </c>
      <c r="E116" s="66">
        <v>14706.34</v>
      </c>
      <c r="F116" s="78">
        <v>98.042266666666663</v>
      </c>
      <c r="G116" s="78">
        <v>42.215247429711781</v>
      </c>
    </row>
    <row r="117" spans="1:7">
      <c r="A117" s="57">
        <v>3241</v>
      </c>
      <c r="B117" s="58" t="s">
        <v>1325</v>
      </c>
      <c r="C117" s="67">
        <v>34836.559999999998</v>
      </c>
      <c r="D117" s="67">
        <v>15000</v>
      </c>
      <c r="E117" s="67">
        <v>14706.34</v>
      </c>
      <c r="F117" s="78">
        <v>98.042266666666663</v>
      </c>
      <c r="G117" s="78">
        <v>42.215247429711781</v>
      </c>
    </row>
    <row r="118" spans="1:7">
      <c r="A118" s="51">
        <v>329</v>
      </c>
      <c r="B118" s="50" t="s">
        <v>1285</v>
      </c>
      <c r="C118" s="66">
        <v>131820.59</v>
      </c>
      <c r="D118" s="66">
        <v>298100</v>
      </c>
      <c r="E118" s="66">
        <v>278428.39999999997</v>
      </c>
      <c r="F118" s="78">
        <v>93.401006373700085</v>
      </c>
      <c r="G118" s="78">
        <v>211.21768609896222</v>
      </c>
    </row>
    <row r="119" spans="1:7">
      <c r="A119" s="57">
        <v>3292</v>
      </c>
      <c r="B119" s="58" t="s">
        <v>1281</v>
      </c>
      <c r="C119" s="67">
        <v>0</v>
      </c>
      <c r="D119" s="67">
        <v>0</v>
      </c>
      <c r="E119" s="67">
        <v>0</v>
      </c>
      <c r="F119" s="78" t="s">
        <v>1398</v>
      </c>
      <c r="G119" s="78" t="e">
        <v>#DIV/0!</v>
      </c>
    </row>
    <row r="120" spans="1:7">
      <c r="A120" s="57">
        <v>3293</v>
      </c>
      <c r="B120" s="58" t="s">
        <v>1326</v>
      </c>
      <c r="C120" s="67">
        <v>74352.86</v>
      </c>
      <c r="D120" s="67">
        <v>272000</v>
      </c>
      <c r="E120" s="67">
        <v>252756.18</v>
      </c>
      <c r="F120" s="78">
        <v>92.92506617647058</v>
      </c>
      <c r="G120" s="78">
        <v>339.9414360120108</v>
      </c>
    </row>
    <row r="121" spans="1:7">
      <c r="A121" s="57">
        <v>3294</v>
      </c>
      <c r="B121" s="58" t="s">
        <v>1283</v>
      </c>
      <c r="C121" s="67">
        <v>11165.43</v>
      </c>
      <c r="D121" s="67">
        <v>0</v>
      </c>
      <c r="E121" s="67">
        <v>0</v>
      </c>
      <c r="F121" s="78" t="e">
        <v>#DIV/0!</v>
      </c>
      <c r="G121" s="78">
        <v>0</v>
      </c>
    </row>
    <row r="122" spans="1:7">
      <c r="A122" s="57">
        <v>3295</v>
      </c>
      <c r="B122" s="58" t="s">
        <v>1284</v>
      </c>
      <c r="C122" s="67">
        <v>31240</v>
      </c>
      <c r="D122" s="67">
        <v>21100</v>
      </c>
      <c r="E122" s="67">
        <v>23425</v>
      </c>
      <c r="F122" s="78">
        <v>111.01895734597156</v>
      </c>
      <c r="G122" s="78">
        <v>74.983994878361074</v>
      </c>
    </row>
    <row r="123" spans="1:7">
      <c r="A123" s="57">
        <v>3299</v>
      </c>
      <c r="B123" s="58" t="s">
        <v>1285</v>
      </c>
      <c r="C123" s="67">
        <v>15062.3</v>
      </c>
      <c r="D123" s="67">
        <v>5000</v>
      </c>
      <c r="E123" s="67">
        <v>2247.2199999999998</v>
      </c>
      <c r="F123" s="78">
        <v>44.944399999999995</v>
      </c>
      <c r="G123" s="78">
        <v>14.919501005822482</v>
      </c>
    </row>
    <row r="124" spans="1:7">
      <c r="A124" s="51">
        <v>34</v>
      </c>
      <c r="B124" s="50" t="s">
        <v>1379</v>
      </c>
      <c r="C124" s="66">
        <v>34165.520000000004</v>
      </c>
      <c r="D124" s="66">
        <v>44500</v>
      </c>
      <c r="E124" s="66">
        <v>43271.08</v>
      </c>
      <c r="F124" s="78">
        <v>97.23838202247191</v>
      </c>
      <c r="G124" s="78">
        <v>126.65131395629277</v>
      </c>
    </row>
    <row r="125" spans="1:7">
      <c r="A125" s="51">
        <v>343</v>
      </c>
      <c r="B125" s="50" t="s">
        <v>1380</v>
      </c>
      <c r="C125" s="66">
        <v>34165.520000000004</v>
      </c>
      <c r="D125" s="66">
        <v>44500</v>
      </c>
      <c r="E125" s="66">
        <v>43271.08</v>
      </c>
      <c r="F125" s="78">
        <v>97.23838202247191</v>
      </c>
      <c r="G125" s="78">
        <v>126.65131395629277</v>
      </c>
    </row>
    <row r="126" spans="1:7">
      <c r="A126" s="57">
        <v>3431</v>
      </c>
      <c r="B126" s="58" t="s">
        <v>1286</v>
      </c>
      <c r="C126" s="67">
        <v>13670.990000000002</v>
      </c>
      <c r="D126" s="67">
        <v>13000</v>
      </c>
      <c r="E126" s="67">
        <v>12199.6</v>
      </c>
      <c r="F126" s="78">
        <v>93.843076923076936</v>
      </c>
      <c r="G126" s="78">
        <v>89.237136447323849</v>
      </c>
    </row>
    <row r="127" spans="1:7" ht="30">
      <c r="A127" s="57">
        <v>3432</v>
      </c>
      <c r="B127" s="112" t="s">
        <v>1328</v>
      </c>
      <c r="C127" s="67">
        <v>19908.55</v>
      </c>
      <c r="D127" s="67">
        <v>31500</v>
      </c>
      <c r="E127" s="67">
        <v>30935.219999999998</v>
      </c>
      <c r="F127" s="78" t="s">
        <v>1398</v>
      </c>
      <c r="G127" s="78">
        <v>155.38660525251714</v>
      </c>
    </row>
    <row r="128" spans="1:7">
      <c r="A128" s="57">
        <v>3433</v>
      </c>
      <c r="B128" s="58" t="s">
        <v>1477</v>
      </c>
      <c r="C128" s="67">
        <v>581.98</v>
      </c>
      <c r="D128" s="67">
        <v>0</v>
      </c>
      <c r="E128" s="67">
        <v>136.26</v>
      </c>
      <c r="F128" s="78"/>
      <c r="G128" s="78" t="s">
        <v>1398</v>
      </c>
    </row>
    <row r="129" spans="1:7">
      <c r="A129" s="57">
        <v>3434</v>
      </c>
      <c r="B129" s="58" t="s">
        <v>1329</v>
      </c>
      <c r="C129" s="67">
        <v>4</v>
      </c>
      <c r="D129" s="67">
        <v>0</v>
      </c>
      <c r="E129" s="67">
        <v>0</v>
      </c>
      <c r="F129" s="78"/>
      <c r="G129" s="78">
        <v>0</v>
      </c>
    </row>
    <row r="130" spans="1:7">
      <c r="A130" s="51">
        <v>36</v>
      </c>
      <c r="B130" s="50" t="s">
        <v>1387</v>
      </c>
      <c r="C130" s="66">
        <v>0</v>
      </c>
      <c r="D130" s="66">
        <v>0</v>
      </c>
      <c r="E130" s="66">
        <v>0</v>
      </c>
      <c r="F130" s="78"/>
      <c r="G130" s="78" t="e">
        <v>#DIV/0!</v>
      </c>
    </row>
    <row r="131" spans="1:7">
      <c r="A131" s="51">
        <v>369</v>
      </c>
      <c r="B131" s="50" t="s">
        <v>1330</v>
      </c>
      <c r="C131" s="66">
        <v>0</v>
      </c>
      <c r="D131" s="66">
        <v>0</v>
      </c>
      <c r="E131" s="66">
        <v>0</v>
      </c>
      <c r="F131" s="78"/>
      <c r="G131" s="78" t="e">
        <v>#DIV/0!</v>
      </c>
    </row>
    <row r="132" spans="1:7">
      <c r="A132" s="57">
        <v>3691</v>
      </c>
      <c r="B132" s="58" t="s">
        <v>1330</v>
      </c>
      <c r="C132" s="67">
        <v>0</v>
      </c>
      <c r="D132" s="67">
        <v>0</v>
      </c>
      <c r="E132" s="67">
        <v>0</v>
      </c>
      <c r="F132" s="78"/>
      <c r="G132" s="78" t="e">
        <v>#DIV/0!</v>
      </c>
    </row>
    <row r="133" spans="1:7">
      <c r="A133" s="51">
        <v>38</v>
      </c>
      <c r="B133" s="50" t="s">
        <v>1388</v>
      </c>
      <c r="C133" s="66">
        <v>116754.29000000001</v>
      </c>
      <c r="D133" s="66">
        <v>40000</v>
      </c>
      <c r="E133" s="66">
        <v>80750.26999999999</v>
      </c>
      <c r="F133" s="78">
        <v>201.87567499999997</v>
      </c>
      <c r="G133" s="78">
        <v>69.162572099063752</v>
      </c>
    </row>
    <row r="134" spans="1:7">
      <c r="A134" s="51">
        <v>381</v>
      </c>
      <c r="B134" s="50" t="s">
        <v>1374</v>
      </c>
      <c r="C134" s="66">
        <v>116754.29000000001</v>
      </c>
      <c r="D134" s="66">
        <v>40000</v>
      </c>
      <c r="E134" s="66">
        <v>80750.26999999999</v>
      </c>
      <c r="F134" s="78">
        <v>201.87567499999997</v>
      </c>
      <c r="G134" s="78">
        <v>69.162572099063752</v>
      </c>
    </row>
    <row r="135" spans="1:7">
      <c r="A135" s="57">
        <v>3811</v>
      </c>
      <c r="B135" s="58" t="s">
        <v>1331</v>
      </c>
      <c r="C135" s="67">
        <v>68930</v>
      </c>
      <c r="D135" s="67">
        <v>35000</v>
      </c>
      <c r="E135" s="67">
        <v>35000</v>
      </c>
      <c r="F135" s="78">
        <v>100</v>
      </c>
      <c r="G135" s="78">
        <v>50.77614971710431</v>
      </c>
    </row>
    <row r="136" spans="1:7">
      <c r="A136" s="57">
        <v>3812</v>
      </c>
      <c r="B136" s="58" t="s">
        <v>1464</v>
      </c>
      <c r="C136" s="67">
        <v>47824.29</v>
      </c>
      <c r="D136" s="67">
        <v>5000</v>
      </c>
      <c r="E136" s="67">
        <v>45750.27</v>
      </c>
      <c r="F136" s="78"/>
      <c r="G136" s="78" t="s">
        <v>1398</v>
      </c>
    </row>
    <row r="137" spans="1:7">
      <c r="A137" s="51">
        <v>4</v>
      </c>
      <c r="B137" s="50" t="s">
        <v>1381</v>
      </c>
      <c r="C137" s="66">
        <v>69410.92</v>
      </c>
      <c r="D137" s="66">
        <v>750000</v>
      </c>
      <c r="E137" s="66">
        <v>704532.81</v>
      </c>
      <c r="F137" s="78">
        <v>93.937708000000015</v>
      </c>
      <c r="G137" s="78">
        <v>1015.0172480065098</v>
      </c>
    </row>
    <row r="138" spans="1:7">
      <c r="A138" s="51">
        <v>42</v>
      </c>
      <c r="B138" s="50" t="s">
        <v>1382</v>
      </c>
      <c r="C138" s="66">
        <v>69410.92</v>
      </c>
      <c r="D138" s="66">
        <v>750000</v>
      </c>
      <c r="E138" s="66">
        <v>704532.81</v>
      </c>
      <c r="F138" s="78">
        <v>93.937708000000015</v>
      </c>
      <c r="G138" s="78">
        <v>1015.0172480065098</v>
      </c>
    </row>
    <row r="139" spans="1:7">
      <c r="A139" s="51">
        <v>422</v>
      </c>
      <c r="B139" s="50" t="s">
        <v>1383</v>
      </c>
      <c r="C139" s="66">
        <v>55543.75</v>
      </c>
      <c r="D139" s="66">
        <v>750000</v>
      </c>
      <c r="E139" s="66">
        <v>704532.81</v>
      </c>
      <c r="F139" s="78">
        <v>93.937708000000015</v>
      </c>
      <c r="G139" s="78">
        <v>1268.4285990773039</v>
      </c>
    </row>
    <row r="140" spans="1:7">
      <c r="A140" s="57">
        <v>4221</v>
      </c>
      <c r="B140" s="58" t="s">
        <v>1332</v>
      </c>
      <c r="C140" s="67">
        <v>55543.75</v>
      </c>
      <c r="D140" s="67">
        <v>35000</v>
      </c>
      <c r="E140" s="67">
        <v>20642.5</v>
      </c>
      <c r="F140" s="78">
        <v>58.978571428571428</v>
      </c>
      <c r="G140" s="78">
        <v>37.16439743445482</v>
      </c>
    </row>
    <row r="141" spans="1:7">
      <c r="A141" s="57">
        <v>4222</v>
      </c>
      <c r="B141" s="58" t="s">
        <v>1333</v>
      </c>
      <c r="C141" s="67">
        <v>0</v>
      </c>
      <c r="D141" s="67">
        <v>0</v>
      </c>
      <c r="E141" s="67">
        <v>0</v>
      </c>
      <c r="F141" s="78" t="s">
        <v>1398</v>
      </c>
      <c r="G141" s="78" t="e">
        <v>#DIV/0!</v>
      </c>
    </row>
    <row r="142" spans="1:7">
      <c r="A142" s="57">
        <v>4223</v>
      </c>
      <c r="B142" s="58" t="s">
        <v>1334</v>
      </c>
      <c r="C142" s="67">
        <v>0</v>
      </c>
      <c r="D142" s="67">
        <v>0</v>
      </c>
      <c r="E142" s="67">
        <v>0</v>
      </c>
      <c r="F142" s="78" t="s">
        <v>1398</v>
      </c>
      <c r="G142" s="78" t="e">
        <v>#DIV/0!</v>
      </c>
    </row>
    <row r="143" spans="1:7">
      <c r="A143" s="57">
        <v>4224</v>
      </c>
      <c r="B143" s="58" t="s">
        <v>1576</v>
      </c>
      <c r="C143" s="67">
        <v>0</v>
      </c>
      <c r="D143" s="67">
        <v>715000</v>
      </c>
      <c r="E143" s="67">
        <v>683890.31</v>
      </c>
      <c r="F143" s="78"/>
      <c r="G143" s="78"/>
    </row>
    <row r="144" spans="1:7">
      <c r="A144" s="51">
        <v>424</v>
      </c>
      <c r="B144" s="50" t="s">
        <v>1385</v>
      </c>
      <c r="C144" s="66">
        <v>0</v>
      </c>
      <c r="D144" s="66">
        <v>0</v>
      </c>
      <c r="E144" s="66">
        <v>0</v>
      </c>
      <c r="F144" s="78" t="s">
        <v>1398</v>
      </c>
      <c r="G144" s="78" t="e">
        <v>#DIV/0!</v>
      </c>
    </row>
    <row r="145" spans="1:7">
      <c r="A145" s="57">
        <v>4241</v>
      </c>
      <c r="B145" s="58" t="s">
        <v>1335</v>
      </c>
      <c r="C145" s="67"/>
      <c r="D145" s="67"/>
      <c r="E145" s="67"/>
      <c r="F145" s="78" t="s">
        <v>1398</v>
      </c>
      <c r="G145" s="78" t="e">
        <v>#DIV/0!</v>
      </c>
    </row>
    <row r="146" spans="1:7">
      <c r="A146" s="51">
        <v>426</v>
      </c>
      <c r="B146" s="50" t="s">
        <v>1384</v>
      </c>
      <c r="C146" s="66">
        <v>13867.170000000002</v>
      </c>
      <c r="D146" s="66">
        <v>0</v>
      </c>
      <c r="E146" s="66">
        <v>0</v>
      </c>
      <c r="F146" s="78"/>
      <c r="G146" s="78">
        <v>0</v>
      </c>
    </row>
    <row r="147" spans="1:7">
      <c r="A147" s="57">
        <v>4262</v>
      </c>
      <c r="B147" s="58" t="s">
        <v>1480</v>
      </c>
      <c r="C147" s="67">
        <v>13867.170000000002</v>
      </c>
      <c r="D147" s="67">
        <v>0</v>
      </c>
      <c r="E147" s="67">
        <v>0</v>
      </c>
      <c r="F147" s="78"/>
      <c r="G147" s="78" t="s">
        <v>1398</v>
      </c>
    </row>
    <row r="148" spans="1:7">
      <c r="A148" s="57">
        <v>4264</v>
      </c>
      <c r="B148" s="58" t="s">
        <v>1481</v>
      </c>
      <c r="C148" s="67">
        <v>0</v>
      </c>
      <c r="D148" s="67">
        <v>0</v>
      </c>
      <c r="E148" s="67">
        <v>0</v>
      </c>
      <c r="F148" s="78"/>
      <c r="G148" s="78" t="e">
        <v>#DIV/0!</v>
      </c>
    </row>
    <row r="149" spans="1:7" ht="17.25" customHeight="1">
      <c r="A149" s="64"/>
      <c r="B149" s="64" t="s">
        <v>1262</v>
      </c>
      <c r="C149" s="65">
        <v>5916943.0899999999</v>
      </c>
      <c r="D149" s="65">
        <v>7904950</v>
      </c>
      <c r="E149" s="65">
        <v>7742211.1699999999</v>
      </c>
      <c r="F149" s="87">
        <v>97.941304752085728</v>
      </c>
      <c r="G149" s="87">
        <v>130.84816014345003</v>
      </c>
    </row>
    <row r="150" spans="1:7">
      <c r="A150" s="51">
        <v>3</v>
      </c>
      <c r="B150" s="50" t="s">
        <v>1394</v>
      </c>
      <c r="C150" s="66">
        <v>4767146.18</v>
      </c>
      <c r="D150" s="66">
        <v>3945950</v>
      </c>
      <c r="E150" s="66">
        <v>4467837.4399999995</v>
      </c>
      <c r="F150" s="78">
        <v>113.22590098708802</v>
      </c>
      <c r="G150" s="78">
        <v>93.721427271189739</v>
      </c>
    </row>
    <row r="151" spans="1:7">
      <c r="A151" s="51">
        <v>31</v>
      </c>
      <c r="B151" s="50" t="s">
        <v>1352</v>
      </c>
      <c r="C151" s="66">
        <v>2695536.91</v>
      </c>
      <c r="D151" s="66">
        <v>806250</v>
      </c>
      <c r="E151" s="66">
        <v>2401214.83</v>
      </c>
      <c r="F151" s="78">
        <v>297.82509519379846</v>
      </c>
      <c r="G151" s="78">
        <v>89.081133376133209</v>
      </c>
    </row>
    <row r="152" spans="1:7">
      <c r="A152" s="51">
        <v>311</v>
      </c>
      <c r="B152" s="50" t="s">
        <v>1321</v>
      </c>
      <c r="C152" s="66">
        <v>2204211.62</v>
      </c>
      <c r="D152" s="66">
        <v>695000</v>
      </c>
      <c r="E152" s="66">
        <v>2047916.24</v>
      </c>
      <c r="F152" s="78">
        <v>294.66420719424463</v>
      </c>
      <c r="G152" s="78">
        <v>92.9092389051102</v>
      </c>
    </row>
    <row r="153" spans="1:7">
      <c r="A153" s="57">
        <v>3111</v>
      </c>
      <c r="B153" s="58" t="s">
        <v>1321</v>
      </c>
      <c r="C153" s="67">
        <v>2186775.23</v>
      </c>
      <c r="D153" s="67">
        <v>680000</v>
      </c>
      <c r="E153" s="67">
        <v>2031108.1199999999</v>
      </c>
      <c r="F153" s="78">
        <v>298.69237058823524</v>
      </c>
      <c r="G153" s="78">
        <v>92.881430708358621</v>
      </c>
    </row>
    <row r="154" spans="1:7">
      <c r="A154" s="57">
        <v>3112</v>
      </c>
      <c r="B154" s="58" t="s">
        <v>1476</v>
      </c>
      <c r="C154" s="67">
        <v>17436.39</v>
      </c>
      <c r="D154" s="67">
        <v>15000</v>
      </c>
      <c r="E154" s="67">
        <v>16808.12</v>
      </c>
      <c r="F154" s="78"/>
      <c r="G154" s="78" t="s">
        <v>1398</v>
      </c>
    </row>
    <row r="155" spans="1:7">
      <c r="A155" s="51">
        <v>312</v>
      </c>
      <c r="B155" s="50" t="s">
        <v>1322</v>
      </c>
      <c r="C155" s="66">
        <v>115200</v>
      </c>
      <c r="D155" s="66">
        <v>0</v>
      </c>
      <c r="E155" s="66">
        <v>21860.16</v>
      </c>
      <c r="F155" s="78" t="s">
        <v>1398</v>
      </c>
      <c r="G155" s="78" t="s">
        <v>1398</v>
      </c>
    </row>
    <row r="156" spans="1:7">
      <c r="A156" s="57">
        <v>3121</v>
      </c>
      <c r="B156" s="58" t="s">
        <v>1322</v>
      </c>
      <c r="C156" s="67">
        <v>115200</v>
      </c>
      <c r="D156" s="67">
        <v>0</v>
      </c>
      <c r="E156" s="67">
        <v>21860.16</v>
      </c>
      <c r="F156" s="78" t="s">
        <v>1398</v>
      </c>
      <c r="G156" s="78" t="s">
        <v>1398</v>
      </c>
    </row>
    <row r="157" spans="1:7">
      <c r="A157" s="51">
        <v>313</v>
      </c>
      <c r="B157" s="50" t="s">
        <v>1354</v>
      </c>
      <c r="C157" s="66">
        <v>376125.29</v>
      </c>
      <c r="D157" s="66">
        <v>111250</v>
      </c>
      <c r="E157" s="66">
        <v>331438.43</v>
      </c>
      <c r="F157" s="78">
        <v>297.92218426966292</v>
      </c>
      <c r="G157" s="78">
        <v>88.119155720690841</v>
      </c>
    </row>
    <row r="158" spans="1:7">
      <c r="A158" s="57">
        <v>3132</v>
      </c>
      <c r="B158" s="58" t="s">
        <v>1392</v>
      </c>
      <c r="C158" s="67">
        <v>338950.1</v>
      </c>
      <c r="D158" s="67">
        <v>111250</v>
      </c>
      <c r="E158" s="67">
        <v>331438.43</v>
      </c>
      <c r="F158" s="78">
        <v>297.92218426966292</v>
      </c>
      <c r="G158" s="78">
        <v>97.783841928354647</v>
      </c>
    </row>
    <row r="159" spans="1:7">
      <c r="A159" s="57">
        <v>3133</v>
      </c>
      <c r="B159" s="112" t="s">
        <v>1393</v>
      </c>
      <c r="C159" s="67">
        <v>37175.19</v>
      </c>
      <c r="D159" s="67">
        <v>0</v>
      </c>
      <c r="E159" s="67">
        <v>0</v>
      </c>
      <c r="F159" s="78" t="e">
        <v>#DIV/0!</v>
      </c>
      <c r="G159" s="78">
        <v>0</v>
      </c>
    </row>
    <row r="160" spans="1:7">
      <c r="A160" s="51">
        <v>32</v>
      </c>
      <c r="B160" s="50" t="s">
        <v>1355</v>
      </c>
      <c r="C160" s="66">
        <v>1826555.87</v>
      </c>
      <c r="D160" s="66">
        <v>2868200</v>
      </c>
      <c r="E160" s="66">
        <v>1675236.4100000001</v>
      </c>
      <c r="F160" s="78">
        <v>58.407238337633359</v>
      </c>
      <c r="G160" s="78">
        <v>91.715585464133653</v>
      </c>
    </row>
    <row r="161" spans="1:7">
      <c r="A161" s="51">
        <v>321</v>
      </c>
      <c r="B161" s="50" t="s">
        <v>1356</v>
      </c>
      <c r="C161" s="66">
        <v>225005.62</v>
      </c>
      <c r="D161" s="66">
        <v>258000</v>
      </c>
      <c r="E161" s="66">
        <v>339946.18</v>
      </c>
      <c r="F161" s="78">
        <v>131.76208527131783</v>
      </c>
      <c r="G161" s="78">
        <v>151.08341738308582</v>
      </c>
    </row>
    <row r="162" spans="1:7">
      <c r="A162" s="57">
        <v>3211</v>
      </c>
      <c r="B162" s="58" t="s">
        <v>1264</v>
      </c>
      <c r="C162" s="67">
        <v>163579.24</v>
      </c>
      <c r="D162" s="67">
        <v>178000</v>
      </c>
      <c r="E162" s="67">
        <v>253879.06</v>
      </c>
      <c r="F162" s="78">
        <v>142.62868539325842</v>
      </c>
      <c r="G162" s="78">
        <v>155.20249391059647</v>
      </c>
    </row>
    <row r="163" spans="1:7">
      <c r="A163" s="57">
        <v>3212</v>
      </c>
      <c r="B163" s="58" t="s">
        <v>1265</v>
      </c>
      <c r="C163" s="67">
        <v>0</v>
      </c>
      <c r="D163" s="67">
        <v>0</v>
      </c>
      <c r="E163" s="67">
        <v>2573.3000000000002</v>
      </c>
      <c r="F163" s="78"/>
      <c r="G163" s="78"/>
    </row>
    <row r="164" spans="1:7">
      <c r="A164" s="57">
        <v>3213</v>
      </c>
      <c r="B164" s="58" t="s">
        <v>1266</v>
      </c>
      <c r="C164" s="67">
        <v>61426.38</v>
      </c>
      <c r="D164" s="67">
        <v>80000</v>
      </c>
      <c r="E164" s="67">
        <v>83493.820000000007</v>
      </c>
      <c r="F164" s="78">
        <v>104.36727500000001</v>
      </c>
      <c r="G164" s="78">
        <v>135.92502113912624</v>
      </c>
    </row>
    <row r="165" spans="1:7">
      <c r="A165" s="51">
        <v>322</v>
      </c>
      <c r="B165" s="50" t="s">
        <v>1377</v>
      </c>
      <c r="C165" s="66">
        <v>144082.61000000002</v>
      </c>
      <c r="D165" s="66">
        <v>213200</v>
      </c>
      <c r="E165" s="66">
        <v>137288.45000000001</v>
      </c>
      <c r="F165" s="78">
        <v>64.394207317073167</v>
      </c>
      <c r="G165" s="78">
        <v>95.28453850190526</v>
      </c>
    </row>
    <row r="166" spans="1:7">
      <c r="A166" s="57">
        <v>3221</v>
      </c>
      <c r="B166" s="58" t="s">
        <v>1337</v>
      </c>
      <c r="C166" s="67">
        <v>9257.2999999999993</v>
      </c>
      <c r="D166" s="67">
        <v>18200</v>
      </c>
      <c r="E166" s="67">
        <v>56629.340000000004</v>
      </c>
      <c r="F166" s="78">
        <v>311.1502197802198</v>
      </c>
      <c r="G166" s="78">
        <v>611.7263132878918</v>
      </c>
    </row>
    <row r="167" spans="1:7">
      <c r="A167" s="57">
        <v>3222</v>
      </c>
      <c r="B167" s="58" t="s">
        <v>1268</v>
      </c>
      <c r="C167" s="67">
        <v>0</v>
      </c>
      <c r="D167" s="67">
        <v>5000</v>
      </c>
      <c r="E167" s="67">
        <v>7823</v>
      </c>
      <c r="F167" s="78"/>
      <c r="G167" s="78"/>
    </row>
    <row r="168" spans="1:7">
      <c r="A168" s="57">
        <v>3223</v>
      </c>
      <c r="B168" s="58" t="s">
        <v>1269</v>
      </c>
      <c r="C168" s="67">
        <v>120681.79000000001</v>
      </c>
      <c r="D168" s="67">
        <v>0</v>
      </c>
      <c r="E168" s="67">
        <v>69395.89</v>
      </c>
      <c r="F168" s="78" t="e">
        <v>#DIV/0!</v>
      </c>
      <c r="G168" s="78">
        <v>57.503199115624646</v>
      </c>
    </row>
    <row r="169" spans="1:7" ht="15.75" customHeight="1">
      <c r="A169" s="57">
        <v>3224</v>
      </c>
      <c r="B169" s="112" t="s">
        <v>1270</v>
      </c>
      <c r="C169" s="67">
        <v>14143.52</v>
      </c>
      <c r="D169" s="67">
        <v>150000</v>
      </c>
      <c r="E169" s="67">
        <v>3005.8199999999997</v>
      </c>
      <c r="F169" s="78">
        <v>2.0038800000000001</v>
      </c>
      <c r="G169" s="78">
        <v>21.252276660972655</v>
      </c>
    </row>
    <row r="170" spans="1:7">
      <c r="A170" s="57">
        <v>3227</v>
      </c>
      <c r="B170" s="58" t="s">
        <v>1339</v>
      </c>
      <c r="C170" s="67">
        <v>0</v>
      </c>
      <c r="D170" s="67">
        <v>40000</v>
      </c>
      <c r="E170" s="67">
        <v>434.4</v>
      </c>
      <c r="F170" s="78" t="s">
        <v>1398</v>
      </c>
      <c r="G170" s="78" t="e">
        <v>#DIV/0!</v>
      </c>
    </row>
    <row r="171" spans="1:7">
      <c r="A171" s="51">
        <v>323</v>
      </c>
      <c r="B171" s="50" t="s">
        <v>1378</v>
      </c>
      <c r="C171" s="66">
        <v>1456907.28</v>
      </c>
      <c r="D171" s="66">
        <v>2524000</v>
      </c>
      <c r="E171" s="66">
        <v>1464086.12</v>
      </c>
      <c r="F171" s="78">
        <v>58.006581616481782</v>
      </c>
      <c r="G171" s="78">
        <v>100.49274515259476</v>
      </c>
    </row>
    <row r="172" spans="1:7">
      <c r="A172" s="57">
        <v>3231</v>
      </c>
      <c r="B172" s="58" t="s">
        <v>1272</v>
      </c>
      <c r="C172" s="67">
        <v>5662.85</v>
      </c>
      <c r="D172" s="67">
        <v>5000</v>
      </c>
      <c r="E172" s="67">
        <v>13790.990000000002</v>
      </c>
      <c r="F172" s="78">
        <v>275.81979999999999</v>
      </c>
      <c r="G172" s="78">
        <v>243.53443937240081</v>
      </c>
    </row>
    <row r="173" spans="1:7">
      <c r="A173" s="57">
        <v>3232</v>
      </c>
      <c r="B173" s="58" t="s">
        <v>1273</v>
      </c>
      <c r="C173" s="67">
        <v>733648.89</v>
      </c>
      <c r="D173" s="67">
        <v>1100000</v>
      </c>
      <c r="E173" s="67">
        <v>415018.64</v>
      </c>
      <c r="F173" s="78">
        <v>37.728967272727274</v>
      </c>
      <c r="G173" s="78">
        <v>56.569108964371232</v>
      </c>
    </row>
    <row r="174" spans="1:7">
      <c r="A174" s="57">
        <v>3233</v>
      </c>
      <c r="B174" s="58" t="s">
        <v>1274</v>
      </c>
      <c r="C174" s="67">
        <v>15000</v>
      </c>
      <c r="D174" s="67">
        <v>150000</v>
      </c>
      <c r="E174" s="67">
        <v>116559.59999999999</v>
      </c>
      <c r="F174" s="78">
        <v>77.706400000000002</v>
      </c>
      <c r="G174" s="78">
        <v>777.06399999999996</v>
      </c>
    </row>
    <row r="175" spans="1:7">
      <c r="A175" s="57">
        <v>3234</v>
      </c>
      <c r="B175" s="58" t="s">
        <v>1275</v>
      </c>
      <c r="C175" s="67">
        <v>799.4</v>
      </c>
      <c r="D175" s="67">
        <v>20000</v>
      </c>
      <c r="E175" s="67">
        <v>45744.31</v>
      </c>
      <c r="F175" s="78">
        <v>228.72154999999998</v>
      </c>
      <c r="G175" s="78">
        <v>5722.330497873405</v>
      </c>
    </row>
    <row r="176" spans="1:7">
      <c r="A176" s="57">
        <v>3235</v>
      </c>
      <c r="B176" s="58" t="s">
        <v>1276</v>
      </c>
      <c r="C176" s="67">
        <v>100096.65</v>
      </c>
      <c r="D176" s="67">
        <v>522000</v>
      </c>
      <c r="E176" s="67">
        <v>235940.16</v>
      </c>
      <c r="F176" s="78">
        <v>45.199264367816092</v>
      </c>
      <c r="G176" s="78">
        <v>235.71234401950517</v>
      </c>
    </row>
    <row r="177" spans="1:7">
      <c r="A177" s="57">
        <v>3236</v>
      </c>
      <c r="B177" s="58" t="s">
        <v>1277</v>
      </c>
      <c r="C177" s="67">
        <v>3910</v>
      </c>
      <c r="D177" s="67">
        <v>0</v>
      </c>
      <c r="E177" s="67">
        <v>225</v>
      </c>
      <c r="F177" s="78"/>
      <c r="G177" s="78">
        <v>5.7544757033248084</v>
      </c>
    </row>
    <row r="178" spans="1:7">
      <c r="A178" s="57">
        <v>3237</v>
      </c>
      <c r="B178" s="58" t="s">
        <v>1278</v>
      </c>
      <c r="C178" s="110">
        <v>533912.30000000005</v>
      </c>
      <c r="D178" s="67">
        <v>540000</v>
      </c>
      <c r="E178" s="67">
        <v>486080.86</v>
      </c>
      <c r="F178" s="78">
        <v>90.014974074074075</v>
      </c>
      <c r="G178" s="78">
        <v>91.041330195989104</v>
      </c>
    </row>
    <row r="179" spans="1:7">
      <c r="A179" s="57">
        <v>3238</v>
      </c>
      <c r="B179" s="58" t="s">
        <v>1279</v>
      </c>
      <c r="C179" s="67">
        <v>11359.01</v>
      </c>
      <c r="D179" s="67">
        <v>10000</v>
      </c>
      <c r="E179" s="67">
        <v>31763.75</v>
      </c>
      <c r="F179" s="78">
        <v>317.63750000000005</v>
      </c>
      <c r="G179" s="78">
        <v>279.63484493807118</v>
      </c>
    </row>
    <row r="180" spans="1:7">
      <c r="A180" s="57">
        <v>3239</v>
      </c>
      <c r="B180" s="58" t="s">
        <v>1280</v>
      </c>
      <c r="C180" s="67">
        <v>52518.18</v>
      </c>
      <c r="D180" s="67">
        <v>177000</v>
      </c>
      <c r="E180" s="67">
        <v>118962.81</v>
      </c>
      <c r="F180" s="78">
        <v>67.210627118644055</v>
      </c>
      <c r="G180" s="78">
        <v>226.51738883563749</v>
      </c>
    </row>
    <row r="181" spans="1:7" s="104" customFormat="1">
      <c r="A181" s="51">
        <v>324</v>
      </c>
      <c r="B181" s="50" t="s">
        <v>1386</v>
      </c>
      <c r="C181" s="66">
        <v>8350.5400000000009</v>
      </c>
      <c r="D181" s="66">
        <v>17000</v>
      </c>
      <c r="E181" s="66">
        <v>6489.84</v>
      </c>
      <c r="F181" s="78"/>
      <c r="G181" s="78" t="s">
        <v>1398</v>
      </c>
    </row>
    <row r="182" spans="1:7">
      <c r="A182" s="57">
        <v>3241</v>
      </c>
      <c r="B182" s="58" t="s">
        <v>1386</v>
      </c>
      <c r="C182" s="67">
        <v>8350.5400000000009</v>
      </c>
      <c r="D182" s="67">
        <v>17000</v>
      </c>
      <c r="E182" s="67">
        <v>6489.84</v>
      </c>
      <c r="F182" s="78"/>
      <c r="G182" s="78" t="s">
        <v>1398</v>
      </c>
    </row>
    <row r="183" spans="1:7">
      <c r="A183" s="51">
        <v>329</v>
      </c>
      <c r="B183" s="50" t="s">
        <v>1285</v>
      </c>
      <c r="C183" s="66">
        <v>217215.44</v>
      </c>
      <c r="D183" s="66">
        <v>114000</v>
      </c>
      <c r="E183" s="66">
        <v>67372</v>
      </c>
      <c r="F183" s="78">
        <v>59.098245614035086</v>
      </c>
      <c r="G183" s="78">
        <v>31.016211370609746</v>
      </c>
    </row>
    <row r="184" spans="1:7">
      <c r="A184" s="57">
        <v>3292</v>
      </c>
      <c r="B184" s="58" t="s">
        <v>1281</v>
      </c>
      <c r="C184" s="67">
        <v>2513.41</v>
      </c>
      <c r="D184" s="67">
        <v>0</v>
      </c>
      <c r="E184" s="67">
        <v>827.6</v>
      </c>
      <c r="F184" s="78"/>
      <c r="G184" s="78">
        <v>32.927377546838763</v>
      </c>
    </row>
    <row r="185" spans="1:7">
      <c r="A185" s="57">
        <v>3293</v>
      </c>
      <c r="B185" s="58" t="s">
        <v>1326</v>
      </c>
      <c r="C185" s="67">
        <v>28492.1</v>
      </c>
      <c r="D185" s="67">
        <v>15000</v>
      </c>
      <c r="E185" s="67">
        <v>25312.1</v>
      </c>
      <c r="F185" s="78">
        <v>168.7473333333333</v>
      </c>
      <c r="G185" s="78">
        <v>88.839011515472706</v>
      </c>
    </row>
    <row r="186" spans="1:7">
      <c r="A186" s="57">
        <v>3294</v>
      </c>
      <c r="B186" s="58" t="s">
        <v>1283</v>
      </c>
      <c r="C186" s="67">
        <v>900</v>
      </c>
      <c r="D186" s="67">
        <v>2000</v>
      </c>
      <c r="E186" s="67">
        <v>4635.91</v>
      </c>
      <c r="F186" s="78">
        <v>231.7955</v>
      </c>
      <c r="G186" s="78">
        <v>515.10111111111109</v>
      </c>
    </row>
    <row r="187" spans="1:7">
      <c r="A187" s="57">
        <v>3295</v>
      </c>
      <c r="B187" s="58" t="s">
        <v>1284</v>
      </c>
      <c r="C187" s="67">
        <v>4245.75</v>
      </c>
      <c r="D187" s="67">
        <v>2000</v>
      </c>
      <c r="E187" s="67">
        <v>655</v>
      </c>
      <c r="F187" s="78">
        <v>32.75</v>
      </c>
      <c r="G187" s="78">
        <v>15.427191897780132</v>
      </c>
    </row>
    <row r="188" spans="1:7">
      <c r="A188" s="57">
        <v>3296</v>
      </c>
      <c r="B188" s="58" t="s">
        <v>1501</v>
      </c>
      <c r="C188" s="67">
        <v>0</v>
      </c>
      <c r="D188" s="67">
        <v>30000</v>
      </c>
      <c r="E188" s="67">
        <v>0</v>
      </c>
      <c r="F188" s="78"/>
      <c r="G188" s="78"/>
    </row>
    <row r="189" spans="1:7">
      <c r="A189" s="57">
        <v>3299</v>
      </c>
      <c r="B189" s="58" t="s">
        <v>1285</v>
      </c>
      <c r="C189" s="67">
        <v>181064.18</v>
      </c>
      <c r="D189" s="67">
        <v>65000</v>
      </c>
      <c r="E189" s="67">
        <v>35941.39</v>
      </c>
      <c r="F189" s="78">
        <v>55.294446153846152</v>
      </c>
      <c r="G189" s="78">
        <v>19.850082992671439</v>
      </c>
    </row>
    <row r="190" spans="1:7">
      <c r="A190" s="51">
        <v>34</v>
      </c>
      <c r="B190" s="50" t="s">
        <v>1379</v>
      </c>
      <c r="C190" s="66">
        <v>4247.97</v>
      </c>
      <c r="D190" s="66">
        <v>4500</v>
      </c>
      <c r="E190" s="66">
        <v>5652.18</v>
      </c>
      <c r="F190" s="78">
        <v>125.604</v>
      </c>
      <c r="G190" s="78">
        <v>133.05602440695202</v>
      </c>
    </row>
    <row r="191" spans="1:7">
      <c r="A191" s="51">
        <v>343</v>
      </c>
      <c r="B191" s="50" t="s">
        <v>1380</v>
      </c>
      <c r="C191" s="66">
        <v>4247.97</v>
      </c>
      <c r="D191" s="66">
        <v>4500</v>
      </c>
      <c r="E191" s="66">
        <v>5652.18</v>
      </c>
      <c r="F191" s="78">
        <v>125.604</v>
      </c>
      <c r="G191" s="78">
        <v>133.05602440695202</v>
      </c>
    </row>
    <row r="192" spans="1:7">
      <c r="A192" s="57">
        <v>3431</v>
      </c>
      <c r="B192" s="58" t="s">
        <v>1286</v>
      </c>
      <c r="C192" s="67">
        <v>3885.63</v>
      </c>
      <c r="D192" s="67">
        <v>3000</v>
      </c>
      <c r="E192" s="67">
        <v>4410.6000000000004</v>
      </c>
      <c r="F192" s="78">
        <v>147.02000000000001</v>
      </c>
      <c r="G192" s="78">
        <v>113.51055041267439</v>
      </c>
    </row>
    <row r="193" spans="1:7" ht="30">
      <c r="A193" s="57">
        <v>3432</v>
      </c>
      <c r="B193" s="112" t="s">
        <v>1328</v>
      </c>
      <c r="C193" s="67">
        <v>362.34</v>
      </c>
      <c r="D193" s="67">
        <v>1500</v>
      </c>
      <c r="E193" s="67">
        <v>1241.5800000000002</v>
      </c>
      <c r="F193" s="78"/>
      <c r="G193" s="78">
        <v>342.65606888557716</v>
      </c>
    </row>
    <row r="194" spans="1:7">
      <c r="A194" s="57">
        <v>3434</v>
      </c>
      <c r="B194" s="112" t="s">
        <v>1329</v>
      </c>
      <c r="C194" s="67">
        <v>0</v>
      </c>
      <c r="D194" s="67">
        <v>0</v>
      </c>
      <c r="E194" s="67">
        <v>0</v>
      </c>
      <c r="F194" s="78"/>
      <c r="G194" s="78"/>
    </row>
    <row r="195" spans="1:7" s="104" customFormat="1">
      <c r="A195" s="51">
        <v>36</v>
      </c>
      <c r="B195" s="50" t="s">
        <v>1437</v>
      </c>
      <c r="C195" s="66">
        <v>7540.51</v>
      </c>
      <c r="D195" s="66">
        <v>0</v>
      </c>
      <c r="E195" s="66">
        <v>0</v>
      </c>
      <c r="F195" s="78"/>
      <c r="G195" s="78" t="s">
        <v>1398</v>
      </c>
    </row>
    <row r="196" spans="1:7" s="104" customFormat="1">
      <c r="A196" s="51">
        <v>369</v>
      </c>
      <c r="B196" s="50" t="s">
        <v>1330</v>
      </c>
      <c r="C196" s="66">
        <v>7540.51</v>
      </c>
      <c r="D196" s="66">
        <v>0</v>
      </c>
      <c r="E196" s="66">
        <v>0</v>
      </c>
      <c r="F196" s="78"/>
      <c r="G196" s="78" t="s">
        <v>1398</v>
      </c>
    </row>
    <row r="197" spans="1:7">
      <c r="A197" s="57">
        <v>3691</v>
      </c>
      <c r="B197" s="58" t="s">
        <v>1330</v>
      </c>
      <c r="C197" s="67">
        <v>7540.51</v>
      </c>
      <c r="D197" s="67">
        <v>0</v>
      </c>
      <c r="E197" s="67">
        <v>0</v>
      </c>
      <c r="F197" s="78"/>
      <c r="G197" s="78" t="s">
        <v>1398</v>
      </c>
    </row>
    <row r="198" spans="1:7" ht="30">
      <c r="A198" s="51">
        <v>37</v>
      </c>
      <c r="B198" s="60" t="s">
        <v>1389</v>
      </c>
      <c r="C198" s="66">
        <v>0</v>
      </c>
      <c r="D198" s="66">
        <v>9000</v>
      </c>
      <c r="E198" s="66">
        <v>18850</v>
      </c>
      <c r="F198" s="78" t="s">
        <v>1398</v>
      </c>
      <c r="G198" s="78" t="e">
        <v>#DIV/0!</v>
      </c>
    </row>
    <row r="199" spans="1:7">
      <c r="A199" s="51">
        <v>372</v>
      </c>
      <c r="B199" s="50" t="s">
        <v>1390</v>
      </c>
      <c r="C199" s="66">
        <v>0</v>
      </c>
      <c r="D199" s="66">
        <v>9000</v>
      </c>
      <c r="E199" s="66">
        <v>18850</v>
      </c>
      <c r="F199" s="78" t="s">
        <v>1398</v>
      </c>
      <c r="G199" s="78" t="e">
        <v>#DIV/0!</v>
      </c>
    </row>
    <row r="200" spans="1:7">
      <c r="A200" s="105">
        <v>3721</v>
      </c>
      <c r="B200" s="106" t="s">
        <v>1568</v>
      </c>
      <c r="C200" s="75">
        <v>0</v>
      </c>
      <c r="D200" s="75">
        <v>9000</v>
      </c>
      <c r="E200" s="75">
        <v>18850</v>
      </c>
      <c r="F200" s="78"/>
      <c r="G200" s="78"/>
    </row>
    <row r="201" spans="1:7">
      <c r="A201" s="57">
        <v>3722</v>
      </c>
      <c r="B201" s="58" t="s">
        <v>1340</v>
      </c>
      <c r="C201" s="67">
        <v>0</v>
      </c>
      <c r="D201" s="67">
        <v>0</v>
      </c>
      <c r="E201" s="67">
        <v>0</v>
      </c>
      <c r="F201" s="78" t="s">
        <v>1398</v>
      </c>
      <c r="G201" s="78" t="e">
        <v>#DIV/0!</v>
      </c>
    </row>
    <row r="202" spans="1:7">
      <c r="A202" s="51">
        <v>38</v>
      </c>
      <c r="B202" s="50" t="s">
        <v>1388</v>
      </c>
      <c r="C202" s="66">
        <v>8259.2999999999993</v>
      </c>
      <c r="D202" s="66">
        <v>0</v>
      </c>
      <c r="E202" s="66">
        <v>26937.84</v>
      </c>
      <c r="F202" s="78" t="e">
        <v>#DIV/0!</v>
      </c>
      <c r="G202" s="78">
        <v>326.15161091133638</v>
      </c>
    </row>
    <row r="203" spans="1:7">
      <c r="A203" s="51">
        <v>381</v>
      </c>
      <c r="B203" s="50" t="s">
        <v>1374</v>
      </c>
      <c r="C203" s="66">
        <v>8259.2999999999993</v>
      </c>
      <c r="D203" s="66">
        <v>0</v>
      </c>
      <c r="E203" s="66">
        <v>26937.84</v>
      </c>
      <c r="F203" s="78" t="e">
        <v>#DIV/0!</v>
      </c>
      <c r="G203" s="78">
        <v>326.15161091133638</v>
      </c>
    </row>
    <row r="204" spans="1:7" s="103" customFormat="1">
      <c r="A204" s="105">
        <v>3811</v>
      </c>
      <c r="B204" s="106" t="s">
        <v>1341</v>
      </c>
      <c r="C204" s="75">
        <v>0</v>
      </c>
      <c r="D204" s="75">
        <v>0</v>
      </c>
      <c r="E204" s="75">
        <v>0</v>
      </c>
      <c r="F204" s="102"/>
      <c r="G204" s="102" t="e">
        <v>#DIV/0!</v>
      </c>
    </row>
    <row r="205" spans="1:7">
      <c r="A205" s="57">
        <v>3812</v>
      </c>
      <c r="B205" s="58" t="s">
        <v>1464</v>
      </c>
      <c r="C205" s="67">
        <v>8259.2999999999993</v>
      </c>
      <c r="D205" s="75">
        <v>0</v>
      </c>
      <c r="E205" s="75">
        <v>26937.84</v>
      </c>
      <c r="F205" s="78" t="s">
        <v>1398</v>
      </c>
      <c r="G205" s="78" t="s">
        <v>1398</v>
      </c>
    </row>
    <row r="206" spans="1:7">
      <c r="A206" s="51">
        <v>4</v>
      </c>
      <c r="B206" s="50" t="s">
        <v>1381</v>
      </c>
      <c r="C206" s="66">
        <v>1149796.9099999999</v>
      </c>
      <c r="D206" s="66">
        <v>3959000</v>
      </c>
      <c r="E206" s="66">
        <v>3274373.73</v>
      </c>
      <c r="F206" s="78">
        <v>82.707090932053546</v>
      </c>
      <c r="G206" s="78">
        <v>284.77844230769421</v>
      </c>
    </row>
    <row r="207" spans="1:7">
      <c r="A207" s="51">
        <v>41</v>
      </c>
      <c r="B207" s="50" t="s">
        <v>1391</v>
      </c>
      <c r="C207" s="66">
        <v>28526.59</v>
      </c>
      <c r="D207" s="66">
        <v>230000</v>
      </c>
      <c r="E207" s="66">
        <v>143188.25</v>
      </c>
      <c r="F207" s="78">
        <v>62.255760869565215</v>
      </c>
      <c r="G207" s="78">
        <v>501.94660490440668</v>
      </c>
    </row>
    <row r="208" spans="1:7">
      <c r="A208" s="51">
        <v>412</v>
      </c>
      <c r="B208" s="50" t="s">
        <v>1342</v>
      </c>
      <c r="C208" s="66">
        <v>28526.59</v>
      </c>
      <c r="D208" s="66">
        <v>230000</v>
      </c>
      <c r="E208" s="66">
        <v>143188.25</v>
      </c>
      <c r="F208" s="78">
        <v>62.255760869565215</v>
      </c>
      <c r="G208" s="78">
        <v>501.94660490440668</v>
      </c>
    </row>
    <row r="209" spans="1:7">
      <c r="A209" s="57">
        <v>4123</v>
      </c>
      <c r="B209" s="58" t="s">
        <v>1342</v>
      </c>
      <c r="C209" s="67">
        <v>28526.59</v>
      </c>
      <c r="D209" s="67">
        <v>30000</v>
      </c>
      <c r="E209" s="67">
        <v>10688.25</v>
      </c>
      <c r="F209" s="78">
        <v>35.627499999999998</v>
      </c>
      <c r="G209" s="78">
        <v>37.467674895597405</v>
      </c>
    </row>
    <row r="210" spans="1:7">
      <c r="A210" s="57">
        <v>4124</v>
      </c>
      <c r="B210" s="58" t="s">
        <v>1577</v>
      </c>
      <c r="C210" s="67">
        <v>0</v>
      </c>
      <c r="D210" s="67">
        <v>200000</v>
      </c>
      <c r="E210" s="67">
        <v>132500</v>
      </c>
      <c r="F210" s="78"/>
      <c r="G210" s="78"/>
    </row>
    <row r="211" spans="1:7">
      <c r="A211" s="51">
        <v>42</v>
      </c>
      <c r="B211" s="50" t="s">
        <v>1382</v>
      </c>
      <c r="C211" s="66">
        <v>1121270.3199999998</v>
      </c>
      <c r="D211" s="66">
        <v>2729000</v>
      </c>
      <c r="E211" s="66">
        <v>1765497.21</v>
      </c>
      <c r="F211" s="78">
        <v>64.693924880908753</v>
      </c>
      <c r="G211" s="78">
        <v>157.45509164997787</v>
      </c>
    </row>
    <row r="212" spans="1:7">
      <c r="A212" s="51">
        <v>422</v>
      </c>
      <c r="B212" s="50" t="s">
        <v>1383</v>
      </c>
      <c r="C212" s="66">
        <v>999149.36</v>
      </c>
      <c r="D212" s="66">
        <v>2185000</v>
      </c>
      <c r="E212" s="66">
        <v>1623268.65</v>
      </c>
      <c r="F212" s="78">
        <v>74.291471395881004</v>
      </c>
      <c r="G212" s="78">
        <v>162.46506428228108</v>
      </c>
    </row>
    <row r="213" spans="1:7">
      <c r="A213" s="57">
        <v>4221</v>
      </c>
      <c r="B213" s="58" t="s">
        <v>1287</v>
      </c>
      <c r="C213" s="67">
        <v>373252.58</v>
      </c>
      <c r="D213" s="67">
        <v>865000</v>
      </c>
      <c r="E213" s="67">
        <v>748837.08</v>
      </c>
      <c r="F213" s="78">
        <v>86.570760693641617</v>
      </c>
      <c r="G213" s="78">
        <v>200.62475656564783</v>
      </c>
    </row>
    <row r="214" spans="1:7">
      <c r="A214" s="57">
        <v>4222</v>
      </c>
      <c r="B214" s="58" t="s">
        <v>1333</v>
      </c>
      <c r="C214" s="67">
        <v>2799.99</v>
      </c>
      <c r="D214" s="67">
        <v>5000</v>
      </c>
      <c r="E214" s="67">
        <v>4209.25</v>
      </c>
      <c r="F214" s="78">
        <v>84.185000000000002</v>
      </c>
      <c r="G214" s="78">
        <v>150.3308940389073</v>
      </c>
    </row>
    <row r="215" spans="1:7">
      <c r="A215" s="57">
        <v>4223</v>
      </c>
      <c r="B215" s="58" t="s">
        <v>1343</v>
      </c>
      <c r="C215" s="67">
        <v>356025</v>
      </c>
      <c r="D215" s="67">
        <v>230000</v>
      </c>
      <c r="E215" s="67">
        <v>236783.75</v>
      </c>
      <c r="F215" s="78">
        <v>102.94945652173912</v>
      </c>
      <c r="G215" s="78">
        <v>66.507618846991079</v>
      </c>
    </row>
    <row r="216" spans="1:7">
      <c r="A216" s="57">
        <v>4224</v>
      </c>
      <c r="B216" s="58" t="s">
        <v>1344</v>
      </c>
      <c r="C216" s="67">
        <v>253351.2</v>
      </c>
      <c r="D216" s="67">
        <v>685000</v>
      </c>
      <c r="E216" s="67">
        <v>467401.56</v>
      </c>
      <c r="F216" s="78">
        <v>68.233804379562045</v>
      </c>
      <c r="G216" s="78">
        <v>184.48760455841534</v>
      </c>
    </row>
    <row r="217" spans="1:7">
      <c r="A217" s="57">
        <v>4225</v>
      </c>
      <c r="B217" s="58" t="s">
        <v>1345</v>
      </c>
      <c r="C217" s="67">
        <v>13720.59</v>
      </c>
      <c r="D217" s="67">
        <v>100000</v>
      </c>
      <c r="E217" s="67">
        <v>12537.36</v>
      </c>
      <c r="F217" s="78">
        <v>12.53736</v>
      </c>
      <c r="G217" s="78">
        <v>91.376245482154928</v>
      </c>
    </row>
    <row r="218" spans="1:7">
      <c r="A218" s="57">
        <v>4227</v>
      </c>
      <c r="B218" s="58" t="s">
        <v>1288</v>
      </c>
      <c r="C218" s="67">
        <v>0</v>
      </c>
      <c r="D218" s="67">
        <v>300000</v>
      </c>
      <c r="E218" s="67">
        <v>153499.65</v>
      </c>
      <c r="F218" s="78"/>
      <c r="G218" s="78"/>
    </row>
    <row r="219" spans="1:7">
      <c r="A219" s="61">
        <v>423</v>
      </c>
      <c r="B219" s="50" t="s">
        <v>1395</v>
      </c>
      <c r="C219" s="66">
        <v>0</v>
      </c>
      <c r="D219" s="66">
        <v>0</v>
      </c>
      <c r="E219" s="66">
        <v>0</v>
      </c>
      <c r="F219" s="78" t="s">
        <v>1398</v>
      </c>
      <c r="G219" s="78" t="e">
        <v>#DIV/0!</v>
      </c>
    </row>
    <row r="220" spans="1:7">
      <c r="A220" s="62">
        <v>4233</v>
      </c>
      <c r="B220" s="63" t="s">
        <v>1395</v>
      </c>
      <c r="C220" s="67">
        <v>0</v>
      </c>
      <c r="D220" s="67">
        <v>0</v>
      </c>
      <c r="E220" s="67">
        <v>0</v>
      </c>
      <c r="F220" s="78" t="s">
        <v>1398</v>
      </c>
      <c r="G220" s="78" t="e">
        <v>#DIV/0!</v>
      </c>
    </row>
    <row r="221" spans="1:7">
      <c r="A221" s="51">
        <v>424</v>
      </c>
      <c r="B221" s="50" t="s">
        <v>1385</v>
      </c>
      <c r="C221" s="66">
        <v>78769.789999999994</v>
      </c>
      <c r="D221" s="66">
        <v>101000</v>
      </c>
      <c r="E221" s="66">
        <v>54478.559999999998</v>
      </c>
      <c r="F221" s="78">
        <v>53.939168316831676</v>
      </c>
      <c r="G221" s="78">
        <v>69.161743353638499</v>
      </c>
    </row>
    <row r="222" spans="1:7">
      <c r="A222" s="57">
        <v>4241</v>
      </c>
      <c r="B222" s="58" t="s">
        <v>1335</v>
      </c>
      <c r="C222" s="67">
        <v>78769.789999999994</v>
      </c>
      <c r="D222" s="67">
        <v>101000</v>
      </c>
      <c r="E222" s="67">
        <v>54478.559999999998</v>
      </c>
      <c r="F222" s="78">
        <v>53.939168316831676</v>
      </c>
      <c r="G222" s="78">
        <v>69.161743353638499</v>
      </c>
    </row>
    <row r="223" spans="1:7">
      <c r="A223" s="51">
        <v>426</v>
      </c>
      <c r="B223" s="50" t="s">
        <v>1384</v>
      </c>
      <c r="C223" s="66">
        <v>43351.17</v>
      </c>
      <c r="D223" s="66">
        <v>443000</v>
      </c>
      <c r="E223" s="66">
        <v>87750</v>
      </c>
      <c r="F223" s="78"/>
      <c r="G223" s="78">
        <v>202.41668217951209</v>
      </c>
    </row>
    <row r="224" spans="1:7">
      <c r="A224" s="57">
        <v>4262</v>
      </c>
      <c r="B224" s="58" t="s">
        <v>1480</v>
      </c>
      <c r="C224" s="67">
        <v>43351.17</v>
      </c>
      <c r="D224" s="67">
        <v>140000</v>
      </c>
      <c r="E224" s="67">
        <v>0</v>
      </c>
      <c r="F224" s="78"/>
      <c r="G224" s="78" t="s">
        <v>1398</v>
      </c>
    </row>
    <row r="225" spans="1:8">
      <c r="A225" s="57">
        <v>4263</v>
      </c>
      <c r="B225" s="58" t="s">
        <v>1573</v>
      </c>
      <c r="C225" s="67">
        <v>0</v>
      </c>
      <c r="D225" s="67">
        <v>88000</v>
      </c>
      <c r="E225" s="67">
        <v>87750</v>
      </c>
      <c r="F225" s="78"/>
      <c r="G225" s="78"/>
    </row>
    <row r="226" spans="1:8">
      <c r="A226" s="57">
        <v>4264</v>
      </c>
      <c r="B226" s="58" t="s">
        <v>1481</v>
      </c>
      <c r="C226" s="67">
        <v>0</v>
      </c>
      <c r="D226" s="67">
        <v>215000</v>
      </c>
      <c r="E226" s="67">
        <v>0</v>
      </c>
      <c r="F226" s="78"/>
      <c r="G226" s="78" t="e">
        <v>#DIV/0!</v>
      </c>
    </row>
    <row r="227" spans="1:8">
      <c r="A227" s="51">
        <v>45</v>
      </c>
      <c r="B227" s="32" t="s">
        <v>1574</v>
      </c>
      <c r="C227" s="66">
        <v>0</v>
      </c>
      <c r="D227" s="66">
        <v>1000000</v>
      </c>
      <c r="E227" s="66">
        <v>1365688.27</v>
      </c>
      <c r="F227" s="78"/>
      <c r="G227" s="78"/>
    </row>
    <row r="228" spans="1:8">
      <c r="A228" s="51">
        <v>452</v>
      </c>
      <c r="B228" s="32" t="s">
        <v>1503</v>
      </c>
      <c r="C228" s="66">
        <v>0</v>
      </c>
      <c r="D228" s="66">
        <v>1000000</v>
      </c>
      <c r="E228" s="66">
        <v>1365688.27</v>
      </c>
      <c r="F228" s="78"/>
      <c r="G228" s="78"/>
    </row>
    <row r="229" spans="1:8">
      <c r="A229" s="57">
        <v>4521</v>
      </c>
      <c r="B229" s="53" t="s">
        <v>1503</v>
      </c>
      <c r="C229" s="67">
        <v>0</v>
      </c>
      <c r="D229" s="67">
        <v>1000000</v>
      </c>
      <c r="E229" s="67">
        <v>1365688.27</v>
      </c>
      <c r="F229" s="78"/>
      <c r="G229" s="78"/>
    </row>
    <row r="230" spans="1:8">
      <c r="A230" s="64"/>
      <c r="B230" s="64" t="s">
        <v>18</v>
      </c>
      <c r="C230" s="65">
        <v>712941.58000000007</v>
      </c>
      <c r="D230" s="65">
        <v>4162800</v>
      </c>
      <c r="E230" s="65">
        <v>3210759.97</v>
      </c>
      <c r="F230" s="87">
        <v>77.129815749015094</v>
      </c>
      <c r="G230" s="87">
        <v>450.35386630135952</v>
      </c>
    </row>
    <row r="231" spans="1:8">
      <c r="A231" s="51">
        <v>3</v>
      </c>
      <c r="B231" s="50" t="s">
        <v>1394</v>
      </c>
      <c r="C231" s="66">
        <v>679980.03</v>
      </c>
      <c r="D231" s="66">
        <v>3722500</v>
      </c>
      <c r="E231" s="66">
        <v>3019557.99</v>
      </c>
      <c r="F231" s="78">
        <v>81.116400000000013</v>
      </c>
      <c r="G231" s="78">
        <v>444.06568675259479</v>
      </c>
    </row>
    <row r="232" spans="1:8">
      <c r="A232" s="51">
        <v>31</v>
      </c>
      <c r="B232" s="50" t="s">
        <v>1352</v>
      </c>
      <c r="C232" s="66">
        <v>526405.05000000005</v>
      </c>
      <c r="D232" s="66">
        <v>2645000</v>
      </c>
      <c r="E232" s="66">
        <v>2490016.9400000004</v>
      </c>
      <c r="F232" s="78">
        <v>94.14052703213612</v>
      </c>
      <c r="G232" s="78">
        <v>473.02299626494852</v>
      </c>
    </row>
    <row r="233" spans="1:8">
      <c r="A233" s="51">
        <v>311</v>
      </c>
      <c r="B233" s="50" t="s">
        <v>1321</v>
      </c>
      <c r="C233" s="66">
        <v>447017.46</v>
      </c>
      <c r="D233" s="66">
        <v>2243000</v>
      </c>
      <c r="E233" s="66">
        <v>2117203.1800000002</v>
      </c>
      <c r="F233" s="78">
        <v>94.391581810075792</v>
      </c>
      <c r="G233" s="78">
        <v>473.62874371842213</v>
      </c>
    </row>
    <row r="234" spans="1:8">
      <c r="A234" s="57">
        <v>3111</v>
      </c>
      <c r="B234" s="58" t="s">
        <v>1321</v>
      </c>
      <c r="C234" s="67">
        <v>447017.46</v>
      </c>
      <c r="D234" s="67">
        <v>2243000</v>
      </c>
      <c r="E234" s="67">
        <v>2117203.1800000002</v>
      </c>
      <c r="F234" s="78">
        <v>94.391581810075792</v>
      </c>
      <c r="G234" s="78">
        <v>473.62874371842213</v>
      </c>
      <c r="H234" s="11"/>
    </row>
    <row r="235" spans="1:8" s="104" customFormat="1">
      <c r="A235" s="51">
        <v>312</v>
      </c>
      <c r="B235" s="50" t="s">
        <v>1322</v>
      </c>
      <c r="C235" s="66">
        <v>2500</v>
      </c>
      <c r="D235" s="66">
        <v>31000</v>
      </c>
      <c r="E235" s="66">
        <v>23475.16</v>
      </c>
      <c r="F235" s="78"/>
      <c r="G235" s="78" t="s">
        <v>1398</v>
      </c>
      <c r="H235" s="11"/>
    </row>
    <row r="236" spans="1:8">
      <c r="A236" s="57">
        <v>3121</v>
      </c>
      <c r="B236" s="58" t="s">
        <v>1322</v>
      </c>
      <c r="C236" s="67">
        <v>2500</v>
      </c>
      <c r="D236" s="67">
        <v>31000</v>
      </c>
      <c r="E236" s="67">
        <v>23475.16</v>
      </c>
      <c r="F236" s="78"/>
      <c r="G236" s="78" t="s">
        <v>1398</v>
      </c>
      <c r="H236" s="11"/>
    </row>
    <row r="237" spans="1:8">
      <c r="A237" s="51">
        <v>313</v>
      </c>
      <c r="B237" s="50" t="s">
        <v>1354</v>
      </c>
      <c r="C237" s="66">
        <v>76887.59</v>
      </c>
      <c r="D237" s="66">
        <v>371000</v>
      </c>
      <c r="E237" s="66">
        <v>349338.6</v>
      </c>
      <c r="F237" s="78">
        <v>94.161347708894866</v>
      </c>
      <c r="G237" s="78">
        <v>454.34978518640003</v>
      </c>
      <c r="H237" s="11"/>
    </row>
    <row r="238" spans="1:8">
      <c r="A238" s="57">
        <v>3132</v>
      </c>
      <c r="B238" s="58" t="s">
        <v>1392</v>
      </c>
      <c r="C238" s="67">
        <v>69287.87</v>
      </c>
      <c r="D238" s="67">
        <v>371000</v>
      </c>
      <c r="E238" s="67">
        <v>349338.6</v>
      </c>
      <c r="F238" s="78">
        <v>94.161347708894866</v>
      </c>
      <c r="G238" s="78">
        <v>504.18435434658335</v>
      </c>
      <c r="H238" s="11"/>
    </row>
    <row r="239" spans="1:8">
      <c r="A239" s="57">
        <v>3133</v>
      </c>
      <c r="B239" s="58" t="s">
        <v>1393</v>
      </c>
      <c r="C239" s="67">
        <v>7599.72</v>
      </c>
      <c r="D239" s="67">
        <v>0</v>
      </c>
      <c r="E239" s="67">
        <v>0</v>
      </c>
      <c r="F239" s="78" t="e">
        <v>#DIV/0!</v>
      </c>
      <c r="G239" s="78">
        <v>0</v>
      </c>
      <c r="H239" s="11"/>
    </row>
    <row r="240" spans="1:8">
      <c r="A240" s="51">
        <v>32</v>
      </c>
      <c r="B240" s="50" t="s">
        <v>1355</v>
      </c>
      <c r="C240" s="66">
        <v>153574.98000000001</v>
      </c>
      <c r="D240" s="66">
        <v>1077500</v>
      </c>
      <c r="E240" s="66">
        <v>529541.04999999993</v>
      </c>
      <c r="F240" s="78">
        <v>49.145341067285372</v>
      </c>
      <c r="G240" s="78">
        <v>344.80945398788259</v>
      </c>
      <c r="H240" s="11"/>
    </row>
    <row r="241" spans="1:8">
      <c r="A241" s="51">
        <v>321</v>
      </c>
      <c r="B241" s="50" t="s">
        <v>1356</v>
      </c>
      <c r="C241" s="66">
        <v>59831.98</v>
      </c>
      <c r="D241" s="66">
        <v>234500</v>
      </c>
      <c r="E241" s="66">
        <v>194736.93</v>
      </c>
      <c r="F241" s="78">
        <v>83.043466950959484</v>
      </c>
      <c r="G241" s="78">
        <v>325.47298284295454</v>
      </c>
      <c r="H241" s="11"/>
    </row>
    <row r="242" spans="1:8">
      <c r="A242" s="57">
        <v>3211</v>
      </c>
      <c r="B242" s="58" t="s">
        <v>1346</v>
      </c>
      <c r="C242" s="67">
        <v>57500.98</v>
      </c>
      <c r="D242" s="67">
        <v>211500</v>
      </c>
      <c r="E242" s="67">
        <v>178896.62999999998</v>
      </c>
      <c r="F242" s="78">
        <v>84.584695035460982</v>
      </c>
      <c r="G242" s="78">
        <v>311.1192713585055</v>
      </c>
      <c r="H242" s="11"/>
    </row>
    <row r="243" spans="1:8">
      <c r="A243" s="57">
        <v>3212</v>
      </c>
      <c r="B243" s="58" t="s">
        <v>1265</v>
      </c>
      <c r="C243" s="67">
        <v>2331</v>
      </c>
      <c r="D243" s="67">
        <v>17000</v>
      </c>
      <c r="E243" s="67">
        <v>15469.07</v>
      </c>
      <c r="F243" s="78">
        <v>90.994529411764702</v>
      </c>
      <c r="G243" s="78" t="s">
        <v>1398</v>
      </c>
      <c r="H243" s="11"/>
    </row>
    <row r="244" spans="1:8">
      <c r="A244" s="57">
        <v>3213</v>
      </c>
      <c r="B244" s="58" t="s">
        <v>1266</v>
      </c>
      <c r="C244" s="67">
        <v>0</v>
      </c>
      <c r="D244" s="67">
        <v>6000</v>
      </c>
      <c r="E244" s="67">
        <v>371.23</v>
      </c>
      <c r="F244" s="78"/>
      <c r="G244" s="78"/>
      <c r="H244" s="11"/>
    </row>
    <row r="245" spans="1:8" s="104" customFormat="1">
      <c r="A245" s="51">
        <v>322</v>
      </c>
      <c r="B245" s="50" t="s">
        <v>1377</v>
      </c>
      <c r="C245" s="66">
        <v>0</v>
      </c>
      <c r="D245" s="66">
        <v>158000</v>
      </c>
      <c r="E245" s="66">
        <v>14280.519999999999</v>
      </c>
      <c r="F245" s="78"/>
      <c r="G245" s="78" t="s">
        <v>1398</v>
      </c>
      <c r="H245" s="11"/>
    </row>
    <row r="246" spans="1:8">
      <c r="A246" s="57">
        <v>3221</v>
      </c>
      <c r="B246" s="58" t="s">
        <v>1267</v>
      </c>
      <c r="C246" s="67">
        <v>0</v>
      </c>
      <c r="D246" s="67">
        <v>25000</v>
      </c>
      <c r="E246" s="67">
        <v>53.72</v>
      </c>
      <c r="F246" s="78"/>
      <c r="G246" s="78" t="s">
        <v>1398</v>
      </c>
      <c r="H246" s="11"/>
    </row>
    <row r="247" spans="1:8">
      <c r="A247" s="57">
        <v>3222</v>
      </c>
      <c r="B247" s="58" t="s">
        <v>1268</v>
      </c>
      <c r="C247" s="67">
        <v>0</v>
      </c>
      <c r="D247" s="67">
        <v>1000</v>
      </c>
      <c r="E247" s="67">
        <v>800.87</v>
      </c>
      <c r="F247" s="78"/>
      <c r="G247" s="78"/>
      <c r="H247" s="11"/>
    </row>
    <row r="248" spans="1:8">
      <c r="A248" s="57">
        <v>3223</v>
      </c>
      <c r="B248" s="58" t="s">
        <v>1269</v>
      </c>
      <c r="C248" s="67">
        <v>0</v>
      </c>
      <c r="D248" s="67">
        <v>132000</v>
      </c>
      <c r="E248" s="67">
        <v>12764.63</v>
      </c>
      <c r="F248" s="78"/>
      <c r="G248" s="78"/>
      <c r="H248" s="11"/>
    </row>
    <row r="249" spans="1:8">
      <c r="A249" s="57">
        <v>3224</v>
      </c>
      <c r="B249" s="58" t="s">
        <v>1482</v>
      </c>
      <c r="C249" s="67">
        <v>0</v>
      </c>
      <c r="D249" s="67">
        <v>0</v>
      </c>
      <c r="E249" s="67">
        <v>661.3</v>
      </c>
      <c r="F249" s="78"/>
      <c r="G249" s="78"/>
      <c r="H249" s="11"/>
    </row>
    <row r="250" spans="1:8" s="104" customFormat="1">
      <c r="A250" s="51">
        <v>323</v>
      </c>
      <c r="B250" s="50" t="s">
        <v>1378</v>
      </c>
      <c r="C250" s="66">
        <v>93743</v>
      </c>
      <c r="D250" s="66">
        <v>568000</v>
      </c>
      <c r="E250" s="66">
        <v>198922.63999999998</v>
      </c>
      <c r="F250" s="78"/>
      <c r="G250" s="78" t="s">
        <v>1398</v>
      </c>
      <c r="H250" s="11"/>
    </row>
    <row r="251" spans="1:8">
      <c r="A251" s="57">
        <v>3231</v>
      </c>
      <c r="B251" s="58" t="s">
        <v>1272</v>
      </c>
      <c r="C251" s="67">
        <v>43</v>
      </c>
      <c r="D251" s="67">
        <v>2000</v>
      </c>
      <c r="E251" s="67">
        <v>3463.38</v>
      </c>
      <c r="F251" s="78"/>
      <c r="G251" s="78" t="s">
        <v>1398</v>
      </c>
      <c r="H251" s="11"/>
    </row>
    <row r="252" spans="1:8">
      <c r="A252" s="57">
        <v>3232</v>
      </c>
      <c r="B252" s="58" t="s">
        <v>1273</v>
      </c>
      <c r="C252" s="67">
        <v>0</v>
      </c>
      <c r="D252" s="67">
        <v>85000</v>
      </c>
      <c r="E252" s="67">
        <v>0</v>
      </c>
      <c r="F252" s="78"/>
      <c r="G252" s="78"/>
      <c r="H252" s="11"/>
    </row>
    <row r="253" spans="1:8">
      <c r="A253" s="57">
        <v>3233</v>
      </c>
      <c r="B253" s="58" t="s">
        <v>1274</v>
      </c>
      <c r="C253" s="67">
        <v>0</v>
      </c>
      <c r="D253" s="67">
        <v>0</v>
      </c>
      <c r="E253" s="67">
        <v>633.79</v>
      </c>
      <c r="F253" s="78"/>
      <c r="G253" s="78"/>
      <c r="H253" s="11"/>
    </row>
    <row r="254" spans="1:8">
      <c r="A254" s="57">
        <v>3234</v>
      </c>
      <c r="B254" s="58" t="s">
        <v>1275</v>
      </c>
      <c r="C254" s="67">
        <v>0</v>
      </c>
      <c r="D254" s="67">
        <v>85000</v>
      </c>
      <c r="E254" s="67">
        <v>0</v>
      </c>
      <c r="F254" s="78"/>
      <c r="G254" s="78"/>
      <c r="H254" s="11"/>
    </row>
    <row r="255" spans="1:8">
      <c r="A255" s="57">
        <v>3235</v>
      </c>
      <c r="B255" s="58" t="s">
        <v>1276</v>
      </c>
      <c r="C255" s="67">
        <v>0</v>
      </c>
      <c r="D255" s="67">
        <v>90000</v>
      </c>
      <c r="E255" s="67">
        <v>6332.95</v>
      </c>
      <c r="F255" s="78"/>
      <c r="G255" s="78"/>
      <c r="H255" s="11"/>
    </row>
    <row r="256" spans="1:8">
      <c r="A256" s="57">
        <v>3237</v>
      </c>
      <c r="B256" s="58" t="s">
        <v>1278</v>
      </c>
      <c r="C256" s="67">
        <v>93700</v>
      </c>
      <c r="D256" s="67">
        <v>282000</v>
      </c>
      <c r="E256" s="67">
        <v>187194.12</v>
      </c>
      <c r="F256" s="78"/>
      <c r="G256" s="78" t="s">
        <v>1398</v>
      </c>
      <c r="H256" s="11"/>
    </row>
    <row r="257" spans="1:8">
      <c r="A257" s="57">
        <v>3239</v>
      </c>
      <c r="B257" s="58" t="s">
        <v>1280</v>
      </c>
      <c r="C257" s="67">
        <v>0</v>
      </c>
      <c r="D257" s="67">
        <v>24000</v>
      </c>
      <c r="E257" s="67">
        <v>1298.4000000000001</v>
      </c>
      <c r="F257" s="78"/>
      <c r="G257" s="78"/>
      <c r="H257" s="11"/>
    </row>
    <row r="258" spans="1:8">
      <c r="A258" s="51">
        <v>329</v>
      </c>
      <c r="B258" s="50" t="s">
        <v>1285</v>
      </c>
      <c r="C258" s="66">
        <v>0</v>
      </c>
      <c r="D258" s="66">
        <v>117000</v>
      </c>
      <c r="E258" s="66">
        <v>121600.95999999999</v>
      </c>
      <c r="F258" s="78" t="s">
        <v>1398</v>
      </c>
      <c r="G258" s="78" t="e">
        <v>#DIV/0!</v>
      </c>
      <c r="H258" s="11"/>
    </row>
    <row r="259" spans="1:8">
      <c r="A259" s="57">
        <v>3293</v>
      </c>
      <c r="B259" s="58" t="s">
        <v>1326</v>
      </c>
      <c r="C259" s="67">
        <v>0</v>
      </c>
      <c r="D259" s="67">
        <v>117000</v>
      </c>
      <c r="E259" s="67">
        <v>121600.95999999999</v>
      </c>
      <c r="F259" s="78" t="s">
        <v>1398</v>
      </c>
      <c r="G259" s="78" t="e">
        <v>#DIV/0!</v>
      </c>
      <c r="H259" s="11"/>
    </row>
    <row r="260" spans="1:8">
      <c r="A260" s="57">
        <v>3295</v>
      </c>
      <c r="B260" s="58" t="s">
        <v>1284</v>
      </c>
      <c r="C260" s="67">
        <v>0</v>
      </c>
      <c r="D260" s="67">
        <v>0</v>
      </c>
      <c r="E260" s="67">
        <v>0</v>
      </c>
      <c r="F260" s="78" t="s">
        <v>1398</v>
      </c>
      <c r="G260" s="78" t="s">
        <v>1398</v>
      </c>
      <c r="H260" s="11"/>
    </row>
    <row r="261" spans="1:8">
      <c r="A261" s="51">
        <v>34</v>
      </c>
      <c r="B261" s="50" t="s">
        <v>1379</v>
      </c>
      <c r="C261" s="66">
        <v>0</v>
      </c>
      <c r="D261" s="66">
        <v>0</v>
      </c>
      <c r="E261" s="66">
        <v>0</v>
      </c>
      <c r="F261" s="78"/>
      <c r="G261" s="78" t="e">
        <v>#DIV/0!</v>
      </c>
      <c r="H261" s="11"/>
    </row>
    <row r="262" spans="1:8">
      <c r="A262" s="51">
        <v>343</v>
      </c>
      <c r="B262" s="50" t="s">
        <v>1380</v>
      </c>
      <c r="C262" s="66">
        <v>0</v>
      </c>
      <c r="D262" s="66">
        <v>0</v>
      </c>
      <c r="E262" s="66">
        <v>0</v>
      </c>
      <c r="F262" s="78"/>
      <c r="G262" s="78" t="e">
        <v>#DIV/0!</v>
      </c>
      <c r="H262" s="11"/>
    </row>
    <row r="263" spans="1:8" ht="30">
      <c r="A263" s="57">
        <v>3432</v>
      </c>
      <c r="B263" s="112" t="s">
        <v>1328</v>
      </c>
      <c r="C263" s="67">
        <v>0</v>
      </c>
      <c r="D263" s="67">
        <v>0</v>
      </c>
      <c r="E263" s="67">
        <v>0</v>
      </c>
      <c r="F263" s="78"/>
      <c r="G263" s="78" t="e">
        <v>#DIV/0!</v>
      </c>
      <c r="H263" s="11"/>
    </row>
    <row r="264" spans="1:8">
      <c r="A264" s="57">
        <v>4</v>
      </c>
      <c r="B264" s="50" t="s">
        <v>1381</v>
      </c>
      <c r="C264" s="67">
        <v>32961.550000000003</v>
      </c>
      <c r="D264" s="67">
        <v>440300</v>
      </c>
      <c r="E264" s="67">
        <v>191201.97999999998</v>
      </c>
      <c r="F264" s="78"/>
      <c r="G264" s="78" t="s">
        <v>1398</v>
      </c>
      <c r="H264" s="11"/>
    </row>
    <row r="265" spans="1:8">
      <c r="A265" s="57">
        <v>42</v>
      </c>
      <c r="B265" s="50" t="s">
        <v>1382</v>
      </c>
      <c r="C265" s="67">
        <v>32961.550000000003</v>
      </c>
      <c r="D265" s="67">
        <v>440300</v>
      </c>
      <c r="E265" s="67">
        <v>191201.97999999998</v>
      </c>
      <c r="F265" s="78"/>
      <c r="G265" s="78" t="s">
        <v>1398</v>
      </c>
      <c r="H265" s="11"/>
    </row>
    <row r="266" spans="1:8">
      <c r="A266" s="57">
        <v>422</v>
      </c>
      <c r="B266" s="50" t="s">
        <v>1383</v>
      </c>
      <c r="C266" s="66">
        <v>32961.550000000003</v>
      </c>
      <c r="D266" s="66">
        <v>440300</v>
      </c>
      <c r="E266" s="66">
        <v>191201.97999999998</v>
      </c>
      <c r="F266" s="78"/>
      <c r="G266" s="78" t="s">
        <v>1398</v>
      </c>
      <c r="H266" s="11"/>
    </row>
    <row r="267" spans="1:8">
      <c r="A267" s="57">
        <v>4221</v>
      </c>
      <c r="B267" s="58" t="s">
        <v>1287</v>
      </c>
      <c r="C267" s="67">
        <v>32961.550000000003</v>
      </c>
      <c r="D267" s="67">
        <v>195300</v>
      </c>
      <c r="E267" s="67">
        <v>64376.89</v>
      </c>
      <c r="F267" s="78"/>
      <c r="G267" s="78" t="s">
        <v>1398</v>
      </c>
      <c r="H267" s="11"/>
    </row>
    <row r="268" spans="1:8">
      <c r="A268" s="57">
        <v>4227</v>
      </c>
      <c r="B268" s="58" t="s">
        <v>1288</v>
      </c>
      <c r="C268" s="67">
        <v>0</v>
      </c>
      <c r="D268" s="67">
        <v>245000</v>
      </c>
      <c r="E268" s="67">
        <v>126825.09</v>
      </c>
      <c r="F268" s="78"/>
      <c r="G268" s="78"/>
      <c r="H268" s="11"/>
    </row>
    <row r="269" spans="1:8">
      <c r="A269" s="64"/>
      <c r="B269" s="64" t="s">
        <v>174</v>
      </c>
      <c r="C269" s="65">
        <v>384147.7</v>
      </c>
      <c r="D269" s="65">
        <v>319893</v>
      </c>
      <c r="E269" s="65">
        <v>312315.55</v>
      </c>
      <c r="F269" s="87">
        <v>97.631254825832386</v>
      </c>
      <c r="G269" s="87">
        <v>81.300903272361126</v>
      </c>
    </row>
    <row r="270" spans="1:8">
      <c r="A270" s="51">
        <v>3</v>
      </c>
      <c r="B270" s="50" t="s">
        <v>1394</v>
      </c>
      <c r="C270" s="66">
        <v>364769.7</v>
      </c>
      <c r="D270" s="66">
        <v>289893</v>
      </c>
      <c r="E270" s="66">
        <v>287980.75</v>
      </c>
      <c r="F270" s="78">
        <v>99.34036006388564</v>
      </c>
      <c r="G270" s="78">
        <v>78.948648969473069</v>
      </c>
    </row>
    <row r="271" spans="1:8">
      <c r="A271" s="51">
        <v>31</v>
      </c>
      <c r="B271" s="50" t="s">
        <v>1353</v>
      </c>
      <c r="C271" s="66">
        <v>119700.1</v>
      </c>
      <c r="D271" s="66">
        <v>74000</v>
      </c>
      <c r="E271" s="66">
        <v>71648.66</v>
      </c>
      <c r="F271" s="78">
        <v>96.822513513513513</v>
      </c>
      <c r="G271" s="78">
        <v>59.856808808012694</v>
      </c>
    </row>
    <row r="272" spans="1:8">
      <c r="A272" s="51">
        <v>311</v>
      </c>
      <c r="B272" s="50" t="s">
        <v>1321</v>
      </c>
      <c r="C272" s="66">
        <v>102133.17</v>
      </c>
      <c r="D272" s="66">
        <v>64000</v>
      </c>
      <c r="E272" s="66">
        <v>61447.79</v>
      </c>
      <c r="F272" s="78">
        <v>96.012171874999993</v>
      </c>
      <c r="G272" s="78">
        <v>60.164381463925977</v>
      </c>
    </row>
    <row r="273" spans="1:7">
      <c r="A273" s="57">
        <v>3111</v>
      </c>
      <c r="B273" s="58" t="s">
        <v>1321</v>
      </c>
      <c r="C273" s="67">
        <v>102133.17</v>
      </c>
      <c r="D273" s="67">
        <v>64000</v>
      </c>
      <c r="E273" s="67">
        <v>61447.79</v>
      </c>
      <c r="F273" s="78">
        <v>96.012171874999993</v>
      </c>
      <c r="G273" s="78">
        <v>60.164381463925977</v>
      </c>
    </row>
    <row r="274" spans="1:7" s="104" customFormat="1">
      <c r="A274" s="51">
        <v>312</v>
      </c>
      <c r="B274" s="50" t="s">
        <v>1322</v>
      </c>
      <c r="C274" s="66">
        <v>0</v>
      </c>
      <c r="D274" s="66">
        <v>0</v>
      </c>
      <c r="E274" s="66">
        <v>62</v>
      </c>
      <c r="F274" s="78"/>
      <c r="G274" s="66">
        <v>0</v>
      </c>
    </row>
    <row r="275" spans="1:7">
      <c r="A275" s="57">
        <v>3121</v>
      </c>
      <c r="B275" s="58" t="s">
        <v>1322</v>
      </c>
      <c r="C275" s="67">
        <v>0</v>
      </c>
      <c r="D275" s="67">
        <v>0</v>
      </c>
      <c r="E275" s="67">
        <v>62</v>
      </c>
      <c r="F275" s="78"/>
      <c r="G275" s="78"/>
    </row>
    <row r="276" spans="1:7">
      <c r="A276" s="51">
        <v>313</v>
      </c>
      <c r="B276" s="50" t="s">
        <v>1354</v>
      </c>
      <c r="C276" s="66">
        <v>17566.93</v>
      </c>
      <c r="D276" s="66">
        <v>10000</v>
      </c>
      <c r="E276" s="66">
        <v>10138.870000000001</v>
      </c>
      <c r="F276" s="78">
        <v>101.3887</v>
      </c>
      <c r="G276" s="78">
        <v>57.715662326883532</v>
      </c>
    </row>
    <row r="277" spans="1:7">
      <c r="A277" s="57">
        <v>3132</v>
      </c>
      <c r="B277" s="58" t="s">
        <v>1392</v>
      </c>
      <c r="C277" s="67">
        <v>15830.65</v>
      </c>
      <c r="D277" s="67">
        <v>10000</v>
      </c>
      <c r="E277" s="67">
        <v>10138.870000000001</v>
      </c>
      <c r="F277" s="78">
        <v>101.3887</v>
      </c>
      <c r="G277" s="78">
        <v>64.045822502550436</v>
      </c>
    </row>
    <row r="278" spans="1:7">
      <c r="A278" s="57">
        <v>3133</v>
      </c>
      <c r="B278" s="58" t="s">
        <v>1393</v>
      </c>
      <c r="C278" s="67">
        <v>1736.28</v>
      </c>
      <c r="D278" s="67">
        <v>0</v>
      </c>
      <c r="E278" s="67">
        <v>0</v>
      </c>
      <c r="F278" s="78" t="e">
        <v>#DIV/0!</v>
      </c>
      <c r="G278" s="78">
        <v>0</v>
      </c>
    </row>
    <row r="279" spans="1:7">
      <c r="A279" s="51">
        <v>32</v>
      </c>
      <c r="B279" s="50" t="s">
        <v>1355</v>
      </c>
      <c r="C279" s="66">
        <v>244657.92000000001</v>
      </c>
      <c r="D279" s="66">
        <v>215893</v>
      </c>
      <c r="E279" s="66">
        <v>215800.62999999998</v>
      </c>
      <c r="F279" s="78">
        <v>99.957214916648525</v>
      </c>
      <c r="G279" s="78">
        <v>88.205045640868676</v>
      </c>
    </row>
    <row r="280" spans="1:7">
      <c r="A280" s="51">
        <v>321</v>
      </c>
      <c r="B280" s="50" t="s">
        <v>1356</v>
      </c>
      <c r="C280" s="66">
        <v>81957.279999999999</v>
      </c>
      <c r="D280" s="66">
        <v>59000</v>
      </c>
      <c r="E280" s="66">
        <v>56984.42</v>
      </c>
      <c r="F280" s="78">
        <v>96.583762711864409</v>
      </c>
      <c r="G280" s="78">
        <v>69.529418253021575</v>
      </c>
    </row>
    <row r="281" spans="1:7">
      <c r="A281" s="57">
        <v>3211</v>
      </c>
      <c r="B281" s="58" t="s">
        <v>1264</v>
      </c>
      <c r="C281" s="67">
        <v>60066.28</v>
      </c>
      <c r="D281" s="67">
        <v>39000</v>
      </c>
      <c r="E281" s="67">
        <v>41024.44</v>
      </c>
      <c r="F281" s="78">
        <v>105.19087179487181</v>
      </c>
      <c r="G281" s="78">
        <v>68.298619458371661</v>
      </c>
    </row>
    <row r="282" spans="1:7">
      <c r="A282" s="57">
        <v>3212</v>
      </c>
      <c r="B282" s="58" t="s">
        <v>1347</v>
      </c>
      <c r="C282" s="67">
        <v>0</v>
      </c>
      <c r="D282" s="67">
        <v>0</v>
      </c>
      <c r="E282" s="67">
        <v>0</v>
      </c>
      <c r="F282" s="78" t="s">
        <v>1398</v>
      </c>
      <c r="G282" s="78" t="s">
        <v>1398</v>
      </c>
    </row>
    <row r="283" spans="1:7">
      <c r="A283" s="57">
        <v>3213</v>
      </c>
      <c r="B283" s="58" t="s">
        <v>1266</v>
      </c>
      <c r="C283" s="67">
        <v>21891</v>
      </c>
      <c r="D283" s="67">
        <v>20000</v>
      </c>
      <c r="E283" s="67">
        <v>15959.98</v>
      </c>
      <c r="F283" s="78">
        <v>79.799900000000008</v>
      </c>
      <c r="G283" s="78">
        <v>72.90658261385957</v>
      </c>
    </row>
    <row r="284" spans="1:7">
      <c r="A284" s="51">
        <v>322</v>
      </c>
      <c r="B284" s="50" t="s">
        <v>1377</v>
      </c>
      <c r="C284" s="66">
        <v>1909.6</v>
      </c>
      <c r="D284" s="66">
        <v>19500</v>
      </c>
      <c r="E284" s="66">
        <v>38502.61</v>
      </c>
      <c r="F284" s="78">
        <v>197.44928205128204</v>
      </c>
      <c r="G284" s="78">
        <v>2016.2657100963554</v>
      </c>
    </row>
    <row r="285" spans="1:7">
      <c r="A285" s="57">
        <v>3221</v>
      </c>
      <c r="B285" s="58" t="s">
        <v>1267</v>
      </c>
      <c r="C285" s="67">
        <v>276.60000000000002</v>
      </c>
      <c r="D285" s="67">
        <v>2500</v>
      </c>
      <c r="E285" s="67">
        <v>1169.55</v>
      </c>
      <c r="F285" s="78">
        <v>46.781999999999996</v>
      </c>
      <c r="G285" s="78">
        <v>422.83080260303683</v>
      </c>
    </row>
    <row r="286" spans="1:7">
      <c r="A286" s="57">
        <v>3222</v>
      </c>
      <c r="B286" s="58" t="s">
        <v>1268</v>
      </c>
      <c r="C286" s="67">
        <v>0</v>
      </c>
      <c r="D286" s="67">
        <v>12000</v>
      </c>
      <c r="E286" s="67">
        <v>8582.82</v>
      </c>
      <c r="F286" s="78"/>
      <c r="G286" s="78"/>
    </row>
    <row r="287" spans="1:7">
      <c r="A287" s="57">
        <v>3223</v>
      </c>
      <c r="B287" s="58" t="s">
        <v>1269</v>
      </c>
      <c r="C287" s="67">
        <v>0</v>
      </c>
      <c r="D287" s="67">
        <v>0</v>
      </c>
      <c r="E287" s="67">
        <v>0</v>
      </c>
      <c r="F287" s="78"/>
      <c r="G287" s="78"/>
    </row>
    <row r="288" spans="1:7">
      <c r="A288" s="57">
        <v>3224</v>
      </c>
      <c r="B288" s="58" t="s">
        <v>1482</v>
      </c>
      <c r="C288" s="67">
        <v>1633</v>
      </c>
      <c r="D288" s="67">
        <v>5000</v>
      </c>
      <c r="E288" s="67">
        <v>28750.239999999998</v>
      </c>
      <c r="F288" s="78"/>
      <c r="G288" s="78" t="s">
        <v>1398</v>
      </c>
    </row>
    <row r="289" spans="1:7">
      <c r="A289" s="51">
        <v>323</v>
      </c>
      <c r="B289" s="50" t="s">
        <v>1378</v>
      </c>
      <c r="C289" s="66">
        <v>118115.84</v>
      </c>
      <c r="D289" s="66">
        <v>112393</v>
      </c>
      <c r="E289" s="66">
        <v>93280.2</v>
      </c>
      <c r="F289" s="78">
        <v>82.994670486596135</v>
      </c>
      <c r="G289" s="78">
        <v>78.973489076486274</v>
      </c>
    </row>
    <row r="290" spans="1:7">
      <c r="A290" s="57">
        <v>3231</v>
      </c>
      <c r="B290" s="58" t="s">
        <v>1272</v>
      </c>
      <c r="C290" s="67">
        <v>172.5</v>
      </c>
      <c r="D290" s="67">
        <v>0</v>
      </c>
      <c r="E290" s="67">
        <v>4824.1000000000004</v>
      </c>
      <c r="F290" s="78" t="e">
        <v>#DIV/0!</v>
      </c>
      <c r="G290" s="78">
        <v>2796.5797101449275</v>
      </c>
    </row>
    <row r="291" spans="1:7">
      <c r="A291" s="57">
        <v>3232</v>
      </c>
      <c r="B291" s="58" t="s">
        <v>1273</v>
      </c>
      <c r="C291" s="67">
        <v>0</v>
      </c>
      <c r="D291" s="67">
        <v>0</v>
      </c>
      <c r="E291" s="67">
        <v>17222.939999999999</v>
      </c>
      <c r="F291" s="78"/>
      <c r="G291" s="78"/>
    </row>
    <row r="292" spans="1:7">
      <c r="A292" s="57">
        <v>3233</v>
      </c>
      <c r="B292" s="58" t="s">
        <v>1274</v>
      </c>
      <c r="C292" s="67">
        <v>2000</v>
      </c>
      <c r="D292" s="67">
        <v>0</v>
      </c>
      <c r="E292" s="67">
        <v>0</v>
      </c>
      <c r="F292" s="78" t="e">
        <v>#DIV/0!</v>
      </c>
      <c r="G292" s="78">
        <v>0</v>
      </c>
    </row>
    <row r="293" spans="1:7">
      <c r="A293" s="57">
        <v>3235</v>
      </c>
      <c r="B293" s="58" t="s">
        <v>1276</v>
      </c>
      <c r="C293" s="67">
        <v>16238</v>
      </c>
      <c r="D293" s="67">
        <v>0</v>
      </c>
      <c r="E293" s="67">
        <v>14013.41</v>
      </c>
      <c r="F293" s="78" t="e">
        <v>#DIV/0!</v>
      </c>
      <c r="G293" s="78">
        <v>86.300098534302251</v>
      </c>
    </row>
    <row r="294" spans="1:7">
      <c r="A294" s="57">
        <v>3237</v>
      </c>
      <c r="B294" s="58" t="s">
        <v>1278</v>
      </c>
      <c r="C294" s="110">
        <v>96435.34</v>
      </c>
      <c r="D294" s="67">
        <v>96393</v>
      </c>
      <c r="E294" s="67">
        <v>54629.009999999995</v>
      </c>
      <c r="F294" s="78">
        <v>56.673212785160743</v>
      </c>
      <c r="G294" s="78">
        <v>56.648330373491703</v>
      </c>
    </row>
    <row r="295" spans="1:7">
      <c r="A295" s="57">
        <v>3239</v>
      </c>
      <c r="B295" s="58" t="s">
        <v>1280</v>
      </c>
      <c r="C295" s="67">
        <v>3270</v>
      </c>
      <c r="D295" s="67">
        <v>16000</v>
      </c>
      <c r="E295" s="67">
        <v>2590.7399999999998</v>
      </c>
      <c r="F295" s="78">
        <v>16.192124999999997</v>
      </c>
      <c r="G295" s="78">
        <v>79.227522935779817</v>
      </c>
    </row>
    <row r="296" spans="1:7">
      <c r="A296" s="51">
        <v>324</v>
      </c>
      <c r="B296" s="50" t="s">
        <v>1386</v>
      </c>
      <c r="C296" s="66">
        <v>15711.2</v>
      </c>
      <c r="D296" s="66">
        <v>16500</v>
      </c>
      <c r="E296" s="66">
        <v>20094.75</v>
      </c>
      <c r="F296" s="78">
        <v>121.78636363636363</v>
      </c>
      <c r="G296" s="78">
        <v>127.90079688375171</v>
      </c>
    </row>
    <row r="297" spans="1:7">
      <c r="A297" s="57">
        <v>3241</v>
      </c>
      <c r="B297" s="58" t="s">
        <v>1386</v>
      </c>
      <c r="C297" s="67">
        <v>15711.2</v>
      </c>
      <c r="D297" s="67">
        <v>16500</v>
      </c>
      <c r="E297" s="67">
        <v>20094.75</v>
      </c>
      <c r="F297" s="78">
        <v>121.78636363636363</v>
      </c>
      <c r="G297" s="78">
        <v>127.90079688375171</v>
      </c>
    </row>
    <row r="298" spans="1:7">
      <c r="A298" s="51">
        <v>329</v>
      </c>
      <c r="B298" s="50" t="s">
        <v>1285</v>
      </c>
      <c r="C298" s="66">
        <v>26964</v>
      </c>
      <c r="D298" s="66">
        <v>8500</v>
      </c>
      <c r="E298" s="66">
        <v>6938.65</v>
      </c>
      <c r="F298" s="78">
        <v>81.63117647058823</v>
      </c>
      <c r="G298" s="78">
        <v>25.733014389556448</v>
      </c>
    </row>
    <row r="299" spans="1:7">
      <c r="A299" s="57">
        <v>3293</v>
      </c>
      <c r="B299" s="58" t="s">
        <v>1326</v>
      </c>
      <c r="C299" s="67">
        <v>325</v>
      </c>
      <c r="D299" s="67">
        <v>8500</v>
      </c>
      <c r="E299" s="67">
        <v>6818.83</v>
      </c>
      <c r="F299" s="78">
        <v>80.221529411764706</v>
      </c>
      <c r="G299" s="78">
        <v>2098.1015384615384</v>
      </c>
    </row>
    <row r="300" spans="1:7">
      <c r="A300" s="57">
        <v>3294</v>
      </c>
      <c r="B300" s="58" t="s">
        <v>1283</v>
      </c>
      <c r="C300" s="67">
        <v>0</v>
      </c>
      <c r="D300" s="67">
        <v>0</v>
      </c>
      <c r="E300" s="67">
        <v>0</v>
      </c>
      <c r="F300" s="78"/>
      <c r="G300" s="78" t="e">
        <v>#DIV/0!</v>
      </c>
    </row>
    <row r="301" spans="1:7">
      <c r="A301" s="57">
        <v>3295</v>
      </c>
      <c r="B301" s="58" t="s">
        <v>1284</v>
      </c>
      <c r="C301" s="67">
        <v>0</v>
      </c>
      <c r="D301" s="67">
        <v>0</v>
      </c>
      <c r="E301" s="67">
        <v>119.82</v>
      </c>
      <c r="F301" s="78" t="s">
        <v>1398</v>
      </c>
      <c r="G301" s="78" t="s">
        <v>1398</v>
      </c>
    </row>
    <row r="302" spans="1:7">
      <c r="A302" s="57">
        <v>3299</v>
      </c>
      <c r="B302" s="58" t="s">
        <v>1285</v>
      </c>
      <c r="C302" s="67">
        <v>26639</v>
      </c>
      <c r="D302" s="67">
        <v>0</v>
      </c>
      <c r="E302" s="67">
        <v>0</v>
      </c>
      <c r="F302" s="78" t="e">
        <v>#DIV/0!</v>
      </c>
      <c r="G302" s="78">
        <v>0</v>
      </c>
    </row>
    <row r="303" spans="1:7">
      <c r="A303" s="51">
        <v>34</v>
      </c>
      <c r="B303" s="50" t="s">
        <v>1379</v>
      </c>
      <c r="C303" s="66">
        <v>411.68</v>
      </c>
      <c r="D303" s="66">
        <v>0</v>
      </c>
      <c r="E303" s="66">
        <v>531.46</v>
      </c>
      <c r="F303" s="78"/>
      <c r="G303" s="78">
        <v>129.0954139137194</v>
      </c>
    </row>
    <row r="304" spans="1:7">
      <c r="A304" s="51">
        <v>343</v>
      </c>
      <c r="B304" s="50" t="s">
        <v>1380</v>
      </c>
      <c r="C304" s="66">
        <v>411.68</v>
      </c>
      <c r="D304" s="66">
        <v>0</v>
      </c>
      <c r="E304" s="66">
        <v>531.46</v>
      </c>
      <c r="F304" s="78"/>
      <c r="G304" s="78">
        <v>129.0954139137194</v>
      </c>
    </row>
    <row r="305" spans="1:7">
      <c r="A305" s="105">
        <v>3431</v>
      </c>
      <c r="B305" s="106" t="s">
        <v>1286</v>
      </c>
      <c r="C305" s="75">
        <v>0</v>
      </c>
      <c r="D305" s="75">
        <v>0</v>
      </c>
      <c r="E305" s="75">
        <v>518.08000000000004</v>
      </c>
      <c r="F305" s="102"/>
      <c r="G305" s="102"/>
    </row>
    <row r="306" spans="1:7" ht="30">
      <c r="A306" s="57">
        <v>3432</v>
      </c>
      <c r="B306" s="112" t="s">
        <v>1328</v>
      </c>
      <c r="C306" s="67">
        <v>411.68</v>
      </c>
      <c r="D306" s="67">
        <v>0</v>
      </c>
      <c r="E306" s="67">
        <v>13.38</v>
      </c>
      <c r="F306" s="78"/>
      <c r="G306" s="78">
        <v>3.250097162844928</v>
      </c>
    </row>
    <row r="307" spans="1:7" ht="30">
      <c r="A307" s="51">
        <v>37</v>
      </c>
      <c r="B307" s="60" t="s">
        <v>1389</v>
      </c>
      <c r="C307" s="66">
        <v>0</v>
      </c>
      <c r="D307" s="66">
        <v>0</v>
      </c>
      <c r="E307" s="66">
        <v>0</v>
      </c>
      <c r="F307" s="78" t="s">
        <v>1398</v>
      </c>
      <c r="G307" s="78" t="e">
        <v>#DIV/0!</v>
      </c>
    </row>
    <row r="308" spans="1:7">
      <c r="A308" s="51">
        <v>372</v>
      </c>
      <c r="B308" s="50" t="s">
        <v>1390</v>
      </c>
      <c r="C308" s="66">
        <v>0</v>
      </c>
      <c r="D308" s="66">
        <v>0</v>
      </c>
      <c r="E308" s="66">
        <v>0</v>
      </c>
      <c r="F308" s="78" t="s">
        <v>1398</v>
      </c>
      <c r="G308" s="78" t="e">
        <v>#DIV/0!</v>
      </c>
    </row>
    <row r="309" spans="1:7">
      <c r="A309" s="57">
        <v>3721</v>
      </c>
      <c r="B309" s="58" t="s">
        <v>1348</v>
      </c>
      <c r="C309" s="67">
        <v>0</v>
      </c>
      <c r="D309" s="67">
        <v>0</v>
      </c>
      <c r="E309" s="67">
        <v>0</v>
      </c>
      <c r="F309" s="78" t="s">
        <v>1398</v>
      </c>
      <c r="G309" s="78" t="e">
        <v>#DIV/0!</v>
      </c>
    </row>
    <row r="310" spans="1:7">
      <c r="A310" s="51">
        <v>38</v>
      </c>
      <c r="B310" s="50" t="s">
        <v>1388</v>
      </c>
      <c r="C310" s="66">
        <v>0</v>
      </c>
      <c r="D310" s="66">
        <v>0</v>
      </c>
      <c r="E310" s="66">
        <v>0</v>
      </c>
      <c r="F310" s="78" t="s">
        <v>1398</v>
      </c>
      <c r="G310" s="78" t="s">
        <v>1398</v>
      </c>
    </row>
    <row r="311" spans="1:7">
      <c r="A311" s="51">
        <v>381</v>
      </c>
      <c r="B311" s="50" t="s">
        <v>1374</v>
      </c>
      <c r="C311" s="66">
        <v>0</v>
      </c>
      <c r="D311" s="66">
        <v>0</v>
      </c>
      <c r="E311" s="66">
        <v>0</v>
      </c>
      <c r="F311" s="78" t="s">
        <v>1398</v>
      </c>
      <c r="G311" s="78" t="s">
        <v>1398</v>
      </c>
    </row>
    <row r="312" spans="1:7">
      <c r="A312" s="57">
        <v>3811</v>
      </c>
      <c r="B312" s="58" t="s">
        <v>1341</v>
      </c>
      <c r="C312" s="67">
        <v>0</v>
      </c>
      <c r="D312" s="67">
        <v>0</v>
      </c>
      <c r="E312" s="67">
        <v>0</v>
      </c>
      <c r="F312" s="78" t="s">
        <v>1398</v>
      </c>
      <c r="G312" s="78" t="s">
        <v>1398</v>
      </c>
    </row>
    <row r="313" spans="1:7">
      <c r="A313" s="51">
        <v>4</v>
      </c>
      <c r="B313" s="50" t="s">
        <v>1381</v>
      </c>
      <c r="C313" s="66">
        <v>19378</v>
      </c>
      <c r="D313" s="66">
        <v>30000</v>
      </c>
      <c r="E313" s="66">
        <v>24334.799999999999</v>
      </c>
      <c r="F313" s="78">
        <v>81.116</v>
      </c>
      <c r="G313" s="78">
        <v>125.57952317060584</v>
      </c>
    </row>
    <row r="314" spans="1:7">
      <c r="A314" s="51">
        <v>41</v>
      </c>
      <c r="B314" s="50" t="s">
        <v>1391</v>
      </c>
      <c r="C314" s="66">
        <v>0</v>
      </c>
      <c r="D314" s="66">
        <v>0</v>
      </c>
      <c r="E314" s="66">
        <v>0</v>
      </c>
      <c r="F314" s="78" t="s">
        <v>1398</v>
      </c>
      <c r="G314" s="78" t="e">
        <v>#DIV/0!</v>
      </c>
    </row>
    <row r="315" spans="1:7">
      <c r="A315" s="51">
        <v>412</v>
      </c>
      <c r="B315" s="50" t="s">
        <v>1342</v>
      </c>
      <c r="C315" s="66">
        <v>0</v>
      </c>
      <c r="D315" s="66">
        <v>0</v>
      </c>
      <c r="E315" s="66">
        <v>0</v>
      </c>
      <c r="F315" s="78" t="s">
        <v>1398</v>
      </c>
      <c r="G315" s="78" t="e">
        <v>#DIV/0!</v>
      </c>
    </row>
    <row r="316" spans="1:7">
      <c r="A316" s="57">
        <v>4123</v>
      </c>
      <c r="B316" s="58" t="s">
        <v>1349</v>
      </c>
      <c r="C316" s="67">
        <v>0</v>
      </c>
      <c r="D316" s="67">
        <v>0</v>
      </c>
      <c r="E316" s="67">
        <v>0</v>
      </c>
      <c r="F316" s="78" t="s">
        <v>1398</v>
      </c>
      <c r="G316" s="78" t="e">
        <v>#DIV/0!</v>
      </c>
    </row>
    <row r="317" spans="1:7">
      <c r="A317" s="51">
        <v>42</v>
      </c>
      <c r="B317" s="50" t="s">
        <v>1381</v>
      </c>
      <c r="C317" s="66">
        <v>19378</v>
      </c>
      <c r="D317" s="66">
        <v>30000</v>
      </c>
      <c r="E317" s="66">
        <v>24334.799999999999</v>
      </c>
      <c r="F317" s="78">
        <v>81.116</v>
      </c>
      <c r="G317" s="78">
        <v>125.57952317060584</v>
      </c>
    </row>
    <row r="318" spans="1:7">
      <c r="A318" s="51">
        <v>422</v>
      </c>
      <c r="B318" s="50" t="s">
        <v>1383</v>
      </c>
      <c r="C318" s="66">
        <v>17681</v>
      </c>
      <c r="D318" s="66">
        <v>30000</v>
      </c>
      <c r="E318" s="66">
        <v>24334.799999999999</v>
      </c>
      <c r="F318" s="78">
        <v>81.116</v>
      </c>
      <c r="G318" s="78">
        <v>137.63248685029126</v>
      </c>
    </row>
    <row r="319" spans="1:7">
      <c r="A319" s="57">
        <v>4221</v>
      </c>
      <c r="B319" s="58" t="s">
        <v>1287</v>
      </c>
      <c r="C319" s="67">
        <v>17681</v>
      </c>
      <c r="D319" s="67">
        <v>15000</v>
      </c>
      <c r="E319" s="67">
        <v>11584.8</v>
      </c>
      <c r="F319" s="78">
        <v>77.231999999999999</v>
      </c>
      <c r="G319" s="78">
        <v>65.521180928680494</v>
      </c>
    </row>
    <row r="320" spans="1:7">
      <c r="A320" s="57">
        <v>4224</v>
      </c>
      <c r="B320" s="58" t="s">
        <v>1344</v>
      </c>
      <c r="C320" s="67">
        <v>0</v>
      </c>
      <c r="D320" s="67">
        <v>0</v>
      </c>
      <c r="E320" s="67">
        <v>0</v>
      </c>
      <c r="F320" s="78"/>
      <c r="G320" s="78" t="e">
        <v>#DIV/0!</v>
      </c>
    </row>
    <row r="321" spans="1:7">
      <c r="A321" s="57">
        <v>4225</v>
      </c>
      <c r="B321" s="58" t="s">
        <v>1345</v>
      </c>
      <c r="C321" s="67">
        <v>0</v>
      </c>
      <c r="D321" s="67">
        <v>15000</v>
      </c>
      <c r="E321" s="67">
        <v>12750</v>
      </c>
      <c r="F321" s="78"/>
      <c r="G321" s="78"/>
    </row>
    <row r="322" spans="1:7">
      <c r="A322" s="57">
        <v>4227</v>
      </c>
      <c r="B322" s="58" t="s">
        <v>1288</v>
      </c>
      <c r="C322" s="67">
        <v>0</v>
      </c>
      <c r="D322" s="67">
        <v>0</v>
      </c>
      <c r="E322" s="67">
        <v>0</v>
      </c>
      <c r="F322" s="78" t="s">
        <v>1398</v>
      </c>
      <c r="G322" s="78" t="s">
        <v>1398</v>
      </c>
    </row>
    <row r="323" spans="1:7">
      <c r="A323" s="51">
        <v>424</v>
      </c>
      <c r="B323" s="50" t="s">
        <v>1385</v>
      </c>
      <c r="C323" s="66">
        <v>1697</v>
      </c>
      <c r="D323" s="66">
        <v>0</v>
      </c>
      <c r="E323" s="66">
        <v>0</v>
      </c>
      <c r="F323" s="78" t="s">
        <v>1398</v>
      </c>
      <c r="G323" s="78" t="s">
        <v>1398</v>
      </c>
    </row>
    <row r="324" spans="1:7">
      <c r="A324" s="57">
        <v>4241</v>
      </c>
      <c r="B324" s="58" t="s">
        <v>1350</v>
      </c>
      <c r="C324" s="67">
        <v>1697</v>
      </c>
      <c r="D324" s="67">
        <v>0</v>
      </c>
      <c r="E324" s="67">
        <v>0</v>
      </c>
      <c r="F324" s="78" t="s">
        <v>1398</v>
      </c>
      <c r="G324" s="78" t="s">
        <v>1398</v>
      </c>
    </row>
    <row r="325" spans="1:7">
      <c r="A325" s="51">
        <v>426</v>
      </c>
      <c r="B325" s="50" t="s">
        <v>1384</v>
      </c>
      <c r="C325" s="66">
        <v>0</v>
      </c>
      <c r="D325" s="66">
        <v>0</v>
      </c>
      <c r="E325" s="66">
        <v>0</v>
      </c>
      <c r="F325" s="78" t="s">
        <v>1398</v>
      </c>
      <c r="G325" s="78" t="s">
        <v>1398</v>
      </c>
    </row>
    <row r="326" spans="1:7" s="103" customFormat="1">
      <c r="A326" s="105">
        <v>4262</v>
      </c>
      <c r="B326" s="106" t="s">
        <v>1480</v>
      </c>
      <c r="C326" s="75">
        <v>0</v>
      </c>
      <c r="D326" s="75">
        <v>0</v>
      </c>
      <c r="E326" s="75">
        <v>0</v>
      </c>
      <c r="F326" s="102"/>
      <c r="G326" s="102"/>
    </row>
    <row r="327" spans="1:7" s="20" customFormat="1" ht="15" customHeight="1">
      <c r="A327" s="64"/>
      <c r="B327" s="64" t="s">
        <v>1545</v>
      </c>
      <c r="C327" s="69">
        <v>0</v>
      </c>
      <c r="D327" s="69">
        <v>512500</v>
      </c>
      <c r="E327" s="69">
        <v>604778.18000000005</v>
      </c>
      <c r="F327" s="69">
        <v>291500</v>
      </c>
      <c r="G327" s="69">
        <v>274028.81</v>
      </c>
    </row>
    <row r="328" spans="1:7" s="20" customFormat="1" ht="15" customHeight="1">
      <c r="A328" s="129">
        <v>3</v>
      </c>
      <c r="B328" s="50" t="s">
        <v>1394</v>
      </c>
      <c r="C328" s="66">
        <v>0</v>
      </c>
      <c r="D328" s="66">
        <v>412500</v>
      </c>
      <c r="E328" s="66">
        <v>461621.18000000005</v>
      </c>
      <c r="F328" s="66">
        <v>18800</v>
      </c>
      <c r="G328" s="66">
        <v>264236.31</v>
      </c>
    </row>
    <row r="329" spans="1:7" s="20" customFormat="1" ht="15" customHeight="1">
      <c r="A329" s="129">
        <v>31</v>
      </c>
      <c r="B329" s="50" t="s">
        <v>1353</v>
      </c>
      <c r="C329" s="66">
        <v>0</v>
      </c>
      <c r="D329" s="66">
        <v>341500</v>
      </c>
      <c r="E329" s="66">
        <v>367587.93000000005</v>
      </c>
      <c r="F329" s="66">
        <v>10000</v>
      </c>
      <c r="G329" s="66">
        <v>149488.78</v>
      </c>
    </row>
    <row r="330" spans="1:7" s="20" customFormat="1" ht="15" customHeight="1">
      <c r="A330" s="129">
        <v>311</v>
      </c>
      <c r="B330" s="50" t="s">
        <v>1321</v>
      </c>
      <c r="C330" s="66">
        <v>0</v>
      </c>
      <c r="D330" s="66">
        <v>291000</v>
      </c>
      <c r="E330" s="66">
        <v>313702.34000000003</v>
      </c>
      <c r="F330" s="66">
        <v>0</v>
      </c>
      <c r="G330" s="66">
        <v>0</v>
      </c>
    </row>
    <row r="331" spans="1:7" s="20" customFormat="1" ht="15" customHeight="1">
      <c r="A331" s="77">
        <v>3111</v>
      </c>
      <c r="B331" s="76" t="s">
        <v>1446</v>
      </c>
      <c r="C331" s="75">
        <v>0</v>
      </c>
      <c r="D331" s="75">
        <v>291000</v>
      </c>
      <c r="E331" s="75">
        <v>313702.34000000003</v>
      </c>
      <c r="F331" s="75">
        <v>0</v>
      </c>
      <c r="G331" s="75">
        <v>0</v>
      </c>
    </row>
    <row r="332" spans="1:7" s="20" customFormat="1" ht="15" customHeight="1">
      <c r="A332" s="129">
        <v>312</v>
      </c>
      <c r="B332" s="130" t="s">
        <v>1322</v>
      </c>
      <c r="C332" s="66">
        <v>0</v>
      </c>
      <c r="D332" s="66">
        <v>2500</v>
      </c>
      <c r="E332" s="66">
        <v>2125</v>
      </c>
      <c r="F332" s="66"/>
      <c r="G332" s="66">
        <v>149488.78</v>
      </c>
    </row>
    <row r="333" spans="1:7" s="20" customFormat="1" ht="15" customHeight="1">
      <c r="A333" s="77">
        <v>3121</v>
      </c>
      <c r="B333" s="76" t="s">
        <v>1322</v>
      </c>
      <c r="C333" s="75">
        <v>0</v>
      </c>
      <c r="D333" s="75">
        <v>2500</v>
      </c>
      <c r="E333" s="75">
        <v>2125</v>
      </c>
      <c r="F333" s="75">
        <v>150000</v>
      </c>
      <c r="G333" s="75">
        <v>149488.78</v>
      </c>
    </row>
    <row r="334" spans="1:7" s="20" customFormat="1" ht="15" customHeight="1">
      <c r="A334" s="129">
        <v>313</v>
      </c>
      <c r="B334" s="130" t="s">
        <v>1354</v>
      </c>
      <c r="C334" s="66">
        <v>0</v>
      </c>
      <c r="D334" s="66">
        <v>48000</v>
      </c>
      <c r="E334" s="66">
        <v>51760.59</v>
      </c>
      <c r="F334" s="66">
        <v>10000</v>
      </c>
      <c r="G334" s="66">
        <v>0</v>
      </c>
    </row>
    <row r="335" spans="1:7" s="20" customFormat="1" ht="15" customHeight="1">
      <c r="A335" s="77">
        <v>3132</v>
      </c>
      <c r="B335" s="76" t="s">
        <v>1392</v>
      </c>
      <c r="C335" s="75">
        <v>0</v>
      </c>
      <c r="D335" s="75">
        <v>48000</v>
      </c>
      <c r="E335" s="75">
        <v>51760.59</v>
      </c>
      <c r="F335" s="75">
        <v>10000</v>
      </c>
      <c r="G335" s="75">
        <v>0</v>
      </c>
    </row>
    <row r="336" spans="1:7" s="20" customFormat="1" ht="15" customHeight="1">
      <c r="A336" s="129">
        <v>32</v>
      </c>
      <c r="B336" s="50" t="s">
        <v>1355</v>
      </c>
      <c r="C336" s="66">
        <v>0</v>
      </c>
      <c r="D336" s="66">
        <v>71000</v>
      </c>
      <c r="E336" s="66">
        <v>94033.249999999985</v>
      </c>
      <c r="F336" s="66">
        <v>8800</v>
      </c>
      <c r="G336" s="66">
        <v>114747.53</v>
      </c>
    </row>
    <row r="337" spans="1:7" s="20" customFormat="1" ht="15" customHeight="1">
      <c r="A337" s="129">
        <v>321</v>
      </c>
      <c r="B337" s="130" t="s">
        <v>1356</v>
      </c>
      <c r="C337" s="66">
        <v>0</v>
      </c>
      <c r="D337" s="66">
        <v>8000</v>
      </c>
      <c r="E337" s="66">
        <v>62956.229999999996</v>
      </c>
      <c r="F337" s="66">
        <v>3000</v>
      </c>
      <c r="G337" s="66">
        <v>3664.72</v>
      </c>
    </row>
    <row r="338" spans="1:7" s="20" customFormat="1" ht="15" customHeight="1">
      <c r="A338" s="77">
        <v>3211</v>
      </c>
      <c r="B338" s="76" t="s">
        <v>1346</v>
      </c>
      <c r="C338" s="75">
        <v>0</v>
      </c>
      <c r="D338" s="75">
        <v>7000</v>
      </c>
      <c r="E338" s="75">
        <v>7731.22</v>
      </c>
      <c r="F338" s="75">
        <v>1000</v>
      </c>
      <c r="G338" s="75">
        <v>1417.5</v>
      </c>
    </row>
    <row r="339" spans="1:7" s="20" customFormat="1" ht="15" customHeight="1">
      <c r="A339" s="77">
        <v>3212</v>
      </c>
      <c r="B339" s="76" t="s">
        <v>1265</v>
      </c>
      <c r="C339" s="75">
        <v>0</v>
      </c>
      <c r="D339" s="75">
        <v>1000</v>
      </c>
      <c r="E339" s="75">
        <v>1395.24</v>
      </c>
      <c r="F339" s="75">
        <v>2000</v>
      </c>
      <c r="G339" s="75">
        <v>2247.2199999999998</v>
      </c>
    </row>
    <row r="340" spans="1:7" s="20" customFormat="1" ht="15" customHeight="1">
      <c r="A340" s="77">
        <v>3213</v>
      </c>
      <c r="B340" s="76" t="s">
        <v>1266</v>
      </c>
      <c r="C340" s="75">
        <v>0</v>
      </c>
      <c r="D340" s="75">
        <v>0</v>
      </c>
      <c r="E340" s="75">
        <v>53829.77</v>
      </c>
      <c r="F340" s="75"/>
      <c r="G340" s="75"/>
    </row>
    <row r="341" spans="1:7" s="20" customFormat="1" ht="15" customHeight="1">
      <c r="A341" s="129">
        <v>322</v>
      </c>
      <c r="B341" s="130" t="s">
        <v>1377</v>
      </c>
      <c r="C341" s="66">
        <v>0</v>
      </c>
      <c r="D341" s="66">
        <v>17000</v>
      </c>
      <c r="E341" s="66">
        <v>0</v>
      </c>
      <c r="F341" s="66">
        <v>1000</v>
      </c>
      <c r="G341" s="66">
        <v>30196.28</v>
      </c>
    </row>
    <row r="342" spans="1:7" s="20" customFormat="1" ht="15" customHeight="1">
      <c r="A342" s="77">
        <v>3221</v>
      </c>
      <c r="B342" s="76" t="s">
        <v>1267</v>
      </c>
      <c r="C342" s="75">
        <v>0</v>
      </c>
      <c r="D342" s="75">
        <v>1000</v>
      </c>
      <c r="E342" s="75">
        <v>0</v>
      </c>
      <c r="F342" s="75">
        <v>1000</v>
      </c>
      <c r="G342" s="75">
        <v>643.42999999999995</v>
      </c>
    </row>
    <row r="343" spans="1:7" s="20" customFormat="1" ht="15" customHeight="1">
      <c r="A343" s="77">
        <v>3223</v>
      </c>
      <c r="B343" s="76" t="s">
        <v>1269</v>
      </c>
      <c r="C343" s="75">
        <v>0</v>
      </c>
      <c r="D343" s="75">
        <v>16000</v>
      </c>
      <c r="E343" s="75">
        <v>0</v>
      </c>
      <c r="F343" s="75">
        <v>25000</v>
      </c>
      <c r="G343" s="75">
        <v>29552.85</v>
      </c>
    </row>
    <row r="344" spans="1:7" s="20" customFormat="1" ht="15" customHeight="1">
      <c r="A344" s="129">
        <v>323</v>
      </c>
      <c r="B344" s="130" t="s">
        <v>1378</v>
      </c>
      <c r="C344" s="66">
        <v>0</v>
      </c>
      <c r="D344" s="66">
        <v>42000</v>
      </c>
      <c r="E344" s="66">
        <v>25665.07</v>
      </c>
      <c r="F344" s="66"/>
      <c r="G344" s="66">
        <v>35136.26</v>
      </c>
    </row>
    <row r="345" spans="1:7" s="20" customFormat="1" ht="15" customHeight="1">
      <c r="A345" s="77">
        <v>3231</v>
      </c>
      <c r="B345" s="76" t="s">
        <v>1272</v>
      </c>
      <c r="C345" s="75">
        <v>0</v>
      </c>
      <c r="D345" s="75">
        <v>0</v>
      </c>
      <c r="E345" s="75">
        <v>131.07</v>
      </c>
      <c r="F345" s="75">
        <v>100</v>
      </c>
      <c r="G345" s="75">
        <v>136.26</v>
      </c>
    </row>
    <row r="346" spans="1:7" s="20" customFormat="1" ht="15" customHeight="1">
      <c r="A346" s="77">
        <v>3232</v>
      </c>
      <c r="B346" s="76" t="s">
        <v>1273</v>
      </c>
      <c r="C346" s="75">
        <v>0</v>
      </c>
      <c r="D346" s="75">
        <v>15000</v>
      </c>
      <c r="E346" s="75">
        <v>0</v>
      </c>
      <c r="F346" s="75">
        <v>0</v>
      </c>
      <c r="G346" s="75">
        <v>0</v>
      </c>
    </row>
    <row r="347" spans="1:7" s="20" customFormat="1" ht="15" customHeight="1">
      <c r="A347" s="77">
        <v>3234</v>
      </c>
      <c r="B347" s="76" t="s">
        <v>1275</v>
      </c>
      <c r="C347" s="75">
        <v>0</v>
      </c>
      <c r="D347" s="75">
        <v>15000</v>
      </c>
      <c r="E347" s="75">
        <v>0</v>
      </c>
      <c r="F347" s="75">
        <v>0</v>
      </c>
      <c r="G347" s="75">
        <v>0</v>
      </c>
    </row>
    <row r="348" spans="1:7" s="20" customFormat="1" ht="15" customHeight="1">
      <c r="A348" s="77">
        <v>3235</v>
      </c>
      <c r="B348" s="76" t="s">
        <v>1276</v>
      </c>
      <c r="C348" s="75">
        <v>0</v>
      </c>
      <c r="D348" s="75">
        <v>0</v>
      </c>
      <c r="E348" s="75">
        <v>34</v>
      </c>
      <c r="F348" s="75"/>
      <c r="G348" s="75">
        <v>0</v>
      </c>
    </row>
    <row r="349" spans="1:7" s="20" customFormat="1" ht="15" customHeight="1">
      <c r="A349" s="77">
        <v>3237</v>
      </c>
      <c r="B349" s="76" t="s">
        <v>1278</v>
      </c>
      <c r="C349" s="75">
        <v>0</v>
      </c>
      <c r="D349" s="75">
        <v>12000</v>
      </c>
      <c r="E349" s="75">
        <v>25500</v>
      </c>
      <c r="F349" s="75">
        <v>30000</v>
      </c>
      <c r="G349" s="75">
        <v>35000</v>
      </c>
    </row>
    <row r="350" spans="1:7" s="20" customFormat="1" ht="15" customHeight="1">
      <c r="A350" s="129">
        <v>329</v>
      </c>
      <c r="B350" s="130" t="s">
        <v>1280</v>
      </c>
      <c r="C350" s="66">
        <v>0</v>
      </c>
      <c r="D350" s="66">
        <v>4000</v>
      </c>
      <c r="E350" s="66">
        <v>5411.95</v>
      </c>
      <c r="F350" s="66">
        <v>4800</v>
      </c>
      <c r="G350" s="66">
        <v>45750.27</v>
      </c>
    </row>
    <row r="351" spans="1:7" s="20" customFormat="1" ht="15" customHeight="1">
      <c r="A351" s="77">
        <v>3293</v>
      </c>
      <c r="B351" s="76" t="s">
        <v>1326</v>
      </c>
      <c r="C351" s="75">
        <v>0</v>
      </c>
      <c r="D351" s="75">
        <v>4000</v>
      </c>
      <c r="E351" s="75">
        <v>5411.95</v>
      </c>
      <c r="F351" s="75">
        <v>4800</v>
      </c>
      <c r="G351" s="75">
        <v>45750.27</v>
      </c>
    </row>
    <row r="352" spans="1:7" s="20" customFormat="1" ht="15" customHeight="1">
      <c r="A352" s="129">
        <v>4</v>
      </c>
      <c r="B352" s="50" t="s">
        <v>1381</v>
      </c>
      <c r="C352" s="66">
        <v>0</v>
      </c>
      <c r="D352" s="66">
        <v>100000</v>
      </c>
      <c r="E352" s="66">
        <v>143157</v>
      </c>
      <c r="F352" s="66">
        <v>10000</v>
      </c>
      <c r="G352" s="66">
        <v>9792.5</v>
      </c>
    </row>
    <row r="353" spans="1:7" s="20" customFormat="1" ht="15" customHeight="1">
      <c r="A353" s="129">
        <v>42</v>
      </c>
      <c r="B353" s="50" t="s">
        <v>1382</v>
      </c>
      <c r="C353" s="66">
        <v>0</v>
      </c>
      <c r="D353" s="66">
        <v>100000</v>
      </c>
      <c r="E353" s="66">
        <v>143157</v>
      </c>
      <c r="F353" s="66">
        <v>10000</v>
      </c>
      <c r="G353" s="66">
        <v>9792.5</v>
      </c>
    </row>
    <row r="354" spans="1:7" s="20" customFormat="1" ht="15" customHeight="1">
      <c r="A354" s="129">
        <v>422</v>
      </c>
      <c r="B354" s="50" t="s">
        <v>1383</v>
      </c>
      <c r="C354" s="66">
        <v>0</v>
      </c>
      <c r="D354" s="66">
        <v>100000</v>
      </c>
      <c r="E354" s="66">
        <v>143157</v>
      </c>
      <c r="F354" s="66">
        <v>10000</v>
      </c>
      <c r="G354" s="66">
        <v>9792.5</v>
      </c>
    </row>
    <row r="355" spans="1:7" s="20" customFormat="1" ht="15" customHeight="1">
      <c r="A355" s="77">
        <v>4221</v>
      </c>
      <c r="B355" s="76" t="s">
        <v>1287</v>
      </c>
      <c r="C355" s="75">
        <v>0</v>
      </c>
      <c r="D355" s="75">
        <v>100000</v>
      </c>
      <c r="E355" s="75">
        <v>143157</v>
      </c>
      <c r="F355" s="75">
        <v>0</v>
      </c>
      <c r="G355" s="75">
        <v>0</v>
      </c>
    </row>
    <row r="356" spans="1:7" s="20" customFormat="1" ht="15" customHeight="1">
      <c r="A356" s="77">
        <v>4225</v>
      </c>
      <c r="B356" s="76" t="s">
        <v>1344</v>
      </c>
      <c r="C356" s="75">
        <v>0</v>
      </c>
      <c r="D356" s="75">
        <v>0</v>
      </c>
      <c r="E356" s="75">
        <v>0</v>
      </c>
      <c r="F356" s="75">
        <v>10000</v>
      </c>
      <c r="G356" s="75">
        <v>9792.5</v>
      </c>
    </row>
    <row r="357" spans="1:7">
      <c r="A357" s="64"/>
      <c r="B357" s="64" t="s">
        <v>522</v>
      </c>
      <c r="C357" s="65">
        <v>41017.599999999999</v>
      </c>
      <c r="D357" s="65">
        <v>64000</v>
      </c>
      <c r="E357" s="65">
        <v>80513.689999999988</v>
      </c>
      <c r="F357" s="87">
        <v>125.80264062499997</v>
      </c>
      <c r="G357" s="87">
        <v>196.29059233109686</v>
      </c>
    </row>
    <row r="358" spans="1:7">
      <c r="A358" s="51">
        <v>3</v>
      </c>
      <c r="B358" s="50" t="s">
        <v>1394</v>
      </c>
      <c r="C358" s="66">
        <v>37929</v>
      </c>
      <c r="D358" s="66">
        <v>54000</v>
      </c>
      <c r="E358" s="66">
        <v>75270.709999999992</v>
      </c>
      <c r="F358" s="78">
        <v>139.39020370370369</v>
      </c>
      <c r="G358" s="78">
        <v>198.45160694982729</v>
      </c>
    </row>
    <row r="359" spans="1:7">
      <c r="A359" s="51">
        <v>31</v>
      </c>
      <c r="B359" s="50" t="s">
        <v>1353</v>
      </c>
      <c r="C359" s="66">
        <v>0</v>
      </c>
      <c r="D359" s="66">
        <v>0</v>
      </c>
      <c r="E359" s="66">
        <v>645.84</v>
      </c>
      <c r="F359" s="78"/>
      <c r="G359" s="78"/>
    </row>
    <row r="360" spans="1:7">
      <c r="A360" s="51">
        <v>311</v>
      </c>
      <c r="B360" s="50" t="s">
        <v>1321</v>
      </c>
      <c r="C360" s="66">
        <v>0</v>
      </c>
      <c r="D360" s="66">
        <v>0</v>
      </c>
      <c r="E360" s="66">
        <v>554.37</v>
      </c>
      <c r="F360" s="78"/>
      <c r="G360" s="78"/>
    </row>
    <row r="361" spans="1:7" s="103" customFormat="1">
      <c r="A361" s="105">
        <v>3111</v>
      </c>
      <c r="B361" s="76" t="s">
        <v>1446</v>
      </c>
      <c r="C361" s="75">
        <v>0</v>
      </c>
      <c r="D361" s="75">
        <v>0</v>
      </c>
      <c r="E361" s="75">
        <v>554.37</v>
      </c>
      <c r="F361" s="102"/>
      <c r="G361" s="102"/>
    </row>
    <row r="362" spans="1:7">
      <c r="A362" s="51">
        <v>313</v>
      </c>
      <c r="B362" s="130" t="s">
        <v>1354</v>
      </c>
      <c r="C362" s="66">
        <v>0</v>
      </c>
      <c r="D362" s="66">
        <v>0</v>
      </c>
      <c r="E362" s="66">
        <v>91.47</v>
      </c>
      <c r="F362" s="78"/>
      <c r="G362" s="78"/>
    </row>
    <row r="363" spans="1:7" s="103" customFormat="1">
      <c r="A363" s="105">
        <v>3132</v>
      </c>
      <c r="B363" s="76" t="s">
        <v>1392</v>
      </c>
      <c r="C363" s="75">
        <v>0</v>
      </c>
      <c r="D363" s="75">
        <v>0</v>
      </c>
      <c r="E363" s="75">
        <v>91.47</v>
      </c>
      <c r="F363" s="102"/>
      <c r="G363" s="102"/>
    </row>
    <row r="364" spans="1:7">
      <c r="A364" s="51">
        <v>32</v>
      </c>
      <c r="B364" s="50" t="s">
        <v>1355</v>
      </c>
      <c r="C364" s="66">
        <v>37929</v>
      </c>
      <c r="D364" s="66">
        <v>54000</v>
      </c>
      <c r="E364" s="66">
        <v>74624.87</v>
      </c>
      <c r="F364" s="78">
        <v>138.19420370370369</v>
      </c>
      <c r="G364" s="78">
        <v>196.74884652904109</v>
      </c>
    </row>
    <row r="365" spans="1:7">
      <c r="A365" s="51">
        <v>321</v>
      </c>
      <c r="B365" s="130" t="s">
        <v>1356</v>
      </c>
      <c r="C365" s="66">
        <v>0</v>
      </c>
      <c r="D365" s="66">
        <v>27000</v>
      </c>
      <c r="E365" s="66">
        <v>20293.61</v>
      </c>
      <c r="F365" s="78"/>
      <c r="G365" s="78"/>
    </row>
    <row r="366" spans="1:7">
      <c r="A366" s="105">
        <v>3211</v>
      </c>
      <c r="B366" s="76" t="s">
        <v>1346</v>
      </c>
      <c r="C366" s="75">
        <v>0</v>
      </c>
      <c r="D366" s="75">
        <v>20000</v>
      </c>
      <c r="E366" s="75">
        <v>14953.39</v>
      </c>
      <c r="F366" s="78"/>
      <c r="G366" s="78"/>
    </row>
    <row r="367" spans="1:7">
      <c r="A367" s="105">
        <v>3213</v>
      </c>
      <c r="B367" s="106" t="s">
        <v>1266</v>
      </c>
      <c r="C367" s="75">
        <v>0</v>
      </c>
      <c r="D367" s="75">
        <v>7000</v>
      </c>
      <c r="E367" s="75">
        <v>5340.22</v>
      </c>
      <c r="F367" s="78"/>
      <c r="G367" s="78"/>
    </row>
    <row r="368" spans="1:7">
      <c r="A368" s="51">
        <v>322</v>
      </c>
      <c r="B368" s="50" t="s">
        <v>1377</v>
      </c>
      <c r="C368" s="66">
        <v>783.25</v>
      </c>
      <c r="D368" s="66">
        <v>0</v>
      </c>
      <c r="E368" s="66">
        <v>0</v>
      </c>
      <c r="F368" s="78"/>
      <c r="G368" s="78" t="s">
        <v>1398</v>
      </c>
    </row>
    <row r="369" spans="1:7" s="103" customFormat="1">
      <c r="A369" s="105">
        <v>3224</v>
      </c>
      <c r="B369" s="58" t="s">
        <v>1482</v>
      </c>
      <c r="C369" s="75">
        <v>783.25</v>
      </c>
      <c r="D369" s="75">
        <v>0</v>
      </c>
      <c r="E369" s="75">
        <v>0</v>
      </c>
      <c r="F369" s="102"/>
      <c r="G369" s="102" t="s">
        <v>1398</v>
      </c>
    </row>
    <row r="370" spans="1:7">
      <c r="A370" s="51">
        <v>323</v>
      </c>
      <c r="B370" s="50" t="s">
        <v>1378</v>
      </c>
      <c r="C370" s="66">
        <v>27145.75</v>
      </c>
      <c r="D370" s="66">
        <v>27000</v>
      </c>
      <c r="E370" s="66">
        <v>39350</v>
      </c>
      <c r="F370" s="78">
        <v>145.74074074074076</v>
      </c>
      <c r="G370" s="78" t="s">
        <v>1398</v>
      </c>
    </row>
    <row r="371" spans="1:7" s="103" customFormat="1">
      <c r="A371" s="105">
        <v>3235</v>
      </c>
      <c r="B371" s="106" t="s">
        <v>1276</v>
      </c>
      <c r="C371" s="75">
        <v>0</v>
      </c>
      <c r="D371" s="75">
        <v>0</v>
      </c>
      <c r="E371" s="75">
        <v>16250</v>
      </c>
      <c r="F371" s="102"/>
      <c r="G371" s="102"/>
    </row>
    <row r="372" spans="1:7" s="103" customFormat="1">
      <c r="A372" s="105">
        <v>3237</v>
      </c>
      <c r="B372" s="58" t="s">
        <v>1324</v>
      </c>
      <c r="C372" s="75">
        <v>15145.75</v>
      </c>
      <c r="D372" s="75">
        <v>0</v>
      </c>
      <c r="E372" s="75">
        <v>0</v>
      </c>
      <c r="F372" s="102"/>
      <c r="G372" s="102" t="s">
        <v>1398</v>
      </c>
    </row>
    <row r="373" spans="1:7">
      <c r="A373" s="57">
        <v>3239</v>
      </c>
      <c r="B373" s="58" t="s">
        <v>1280</v>
      </c>
      <c r="C373" s="67">
        <v>12000</v>
      </c>
      <c r="D373" s="67">
        <v>27000</v>
      </c>
      <c r="E373" s="67">
        <v>23100</v>
      </c>
      <c r="F373" s="78">
        <v>85.555555555555557</v>
      </c>
      <c r="G373" s="78" t="s">
        <v>1398</v>
      </c>
    </row>
    <row r="374" spans="1:7">
      <c r="A374" s="51">
        <v>329</v>
      </c>
      <c r="B374" s="50" t="s">
        <v>1285</v>
      </c>
      <c r="C374" s="66">
        <v>10000</v>
      </c>
      <c r="D374" s="66">
        <v>0</v>
      </c>
      <c r="E374" s="66">
        <v>14981.26</v>
      </c>
      <c r="F374" s="78"/>
      <c r="G374" s="78">
        <v>149.8126</v>
      </c>
    </row>
    <row r="375" spans="1:7" s="103" customFormat="1">
      <c r="A375" s="105">
        <v>3293</v>
      </c>
      <c r="B375" s="106" t="s">
        <v>1326</v>
      </c>
      <c r="C375" s="75">
        <v>0</v>
      </c>
      <c r="D375" s="75">
        <v>0</v>
      </c>
      <c r="E375" s="75">
        <v>0</v>
      </c>
      <c r="F375" s="102"/>
      <c r="G375" s="102" t="e">
        <v>#DIV/0!</v>
      </c>
    </row>
    <row r="376" spans="1:7">
      <c r="A376" s="57">
        <v>3299</v>
      </c>
      <c r="B376" s="58" t="s">
        <v>1285</v>
      </c>
      <c r="C376" s="67">
        <v>10000</v>
      </c>
      <c r="D376" s="67">
        <v>0</v>
      </c>
      <c r="E376" s="67">
        <v>14981.26</v>
      </c>
      <c r="F376" s="78"/>
      <c r="G376" s="78" t="s">
        <v>1398</v>
      </c>
    </row>
    <row r="377" spans="1:7">
      <c r="A377" s="51">
        <v>38</v>
      </c>
      <c r="B377" s="50" t="s">
        <v>1388</v>
      </c>
      <c r="C377" s="66">
        <v>0</v>
      </c>
      <c r="D377" s="66">
        <v>0</v>
      </c>
      <c r="E377" s="66">
        <v>0</v>
      </c>
      <c r="F377" s="78" t="s">
        <v>1398</v>
      </c>
      <c r="G377" s="78" t="e">
        <v>#DIV/0!</v>
      </c>
    </row>
    <row r="378" spans="1:7">
      <c r="A378" s="51">
        <v>381</v>
      </c>
      <c r="B378" s="50" t="s">
        <v>1374</v>
      </c>
      <c r="C378" s="66">
        <v>0</v>
      </c>
      <c r="D378" s="66">
        <v>0</v>
      </c>
      <c r="E378" s="66">
        <v>0</v>
      </c>
      <c r="F378" s="78" t="s">
        <v>1398</v>
      </c>
      <c r="G378" s="78" t="e">
        <v>#DIV/0!</v>
      </c>
    </row>
    <row r="379" spans="1:7">
      <c r="A379" s="57">
        <v>3811</v>
      </c>
      <c r="B379" s="58" t="s">
        <v>1341</v>
      </c>
      <c r="C379" s="67"/>
      <c r="D379" s="67"/>
      <c r="E379" s="67"/>
      <c r="F379" s="78" t="s">
        <v>1398</v>
      </c>
      <c r="G379" s="78" t="e">
        <v>#DIV/0!</v>
      </c>
    </row>
    <row r="380" spans="1:7">
      <c r="A380" s="51">
        <v>4</v>
      </c>
      <c r="B380" s="50" t="s">
        <v>1381</v>
      </c>
      <c r="C380" s="66">
        <v>3088.6</v>
      </c>
      <c r="D380" s="66">
        <v>10000</v>
      </c>
      <c r="E380" s="66">
        <v>5242.98</v>
      </c>
      <c r="F380" s="78">
        <v>52.429799999999993</v>
      </c>
      <c r="G380" s="78">
        <v>169.7526387359969</v>
      </c>
    </row>
    <row r="381" spans="1:7">
      <c r="A381" s="51">
        <v>42</v>
      </c>
      <c r="B381" s="50" t="s">
        <v>1382</v>
      </c>
      <c r="C381" s="66">
        <v>3088.6</v>
      </c>
      <c r="D381" s="66">
        <v>10000</v>
      </c>
      <c r="E381" s="66">
        <v>5242.98</v>
      </c>
      <c r="F381" s="78">
        <v>52.429799999999993</v>
      </c>
      <c r="G381" s="78">
        <v>169.7526387359969</v>
      </c>
    </row>
    <row r="382" spans="1:7">
      <c r="A382" s="51">
        <v>422</v>
      </c>
      <c r="B382" s="50" t="s">
        <v>1383</v>
      </c>
      <c r="C382" s="141">
        <v>0</v>
      </c>
      <c r="D382" s="141">
        <v>0</v>
      </c>
      <c r="E382" s="141">
        <v>0</v>
      </c>
      <c r="F382" s="78" t="e">
        <v>#DIV/0!</v>
      </c>
      <c r="G382" s="78" t="s">
        <v>1398</v>
      </c>
    </row>
    <row r="383" spans="1:7">
      <c r="A383" s="57">
        <v>4221</v>
      </c>
      <c r="B383" s="58" t="s">
        <v>1287</v>
      </c>
      <c r="C383" s="119"/>
      <c r="D383" s="119"/>
      <c r="E383" s="119"/>
      <c r="F383" s="78" t="e">
        <v>#DIV/0!</v>
      </c>
      <c r="G383" s="78" t="s">
        <v>1398</v>
      </c>
    </row>
    <row r="384" spans="1:7">
      <c r="A384" s="51">
        <v>424</v>
      </c>
      <c r="B384" s="50" t="s">
        <v>1385</v>
      </c>
      <c r="C384" s="66">
        <v>3088.6</v>
      </c>
      <c r="D384" s="66">
        <v>10000</v>
      </c>
      <c r="E384" s="66">
        <v>5242.98</v>
      </c>
      <c r="F384" s="78"/>
      <c r="G384" s="78">
        <v>169.7526387359969</v>
      </c>
    </row>
    <row r="385" spans="1:7">
      <c r="A385" s="57">
        <v>4241</v>
      </c>
      <c r="B385" s="58" t="s">
        <v>1350</v>
      </c>
      <c r="C385" s="67">
        <v>3088.6</v>
      </c>
      <c r="D385" s="67">
        <v>10000</v>
      </c>
      <c r="E385" s="67">
        <v>5242.98</v>
      </c>
      <c r="F385" s="78"/>
      <c r="G385" s="78">
        <v>169.7526387359969</v>
      </c>
    </row>
    <row r="386" spans="1:7">
      <c r="A386" s="64"/>
      <c r="B386" s="64" t="s">
        <v>738</v>
      </c>
      <c r="C386" s="65">
        <v>16540.91</v>
      </c>
      <c r="D386" s="65">
        <v>12000</v>
      </c>
      <c r="E386" s="65">
        <v>7904.9</v>
      </c>
      <c r="F386" s="87">
        <v>65.874166666666667</v>
      </c>
      <c r="G386" s="87">
        <v>47.789994625446845</v>
      </c>
    </row>
    <row r="387" spans="1:7">
      <c r="A387" s="51">
        <v>4</v>
      </c>
      <c r="B387" s="50" t="s">
        <v>1381</v>
      </c>
      <c r="C387" s="66">
        <v>16540.91</v>
      </c>
      <c r="D387" s="66">
        <v>12000</v>
      </c>
      <c r="E387" s="66">
        <v>7904.9</v>
      </c>
      <c r="F387" s="78">
        <v>65.874166666666667</v>
      </c>
      <c r="G387" s="78">
        <v>47.789994625446845</v>
      </c>
    </row>
    <row r="388" spans="1:7">
      <c r="A388" s="51">
        <v>42</v>
      </c>
      <c r="B388" s="50" t="s">
        <v>1382</v>
      </c>
      <c r="C388" s="66">
        <v>16540.91</v>
      </c>
      <c r="D388" s="66">
        <v>12000</v>
      </c>
      <c r="E388" s="66">
        <v>7904.9</v>
      </c>
      <c r="F388" s="78">
        <v>65.874166666666667</v>
      </c>
      <c r="G388" s="78">
        <v>47.789994625446845</v>
      </c>
    </row>
    <row r="389" spans="1:7">
      <c r="A389" s="51">
        <v>422</v>
      </c>
      <c r="B389" s="50" t="s">
        <v>1383</v>
      </c>
      <c r="C389" s="66">
        <v>16540.91</v>
      </c>
      <c r="D389" s="66">
        <v>12000</v>
      </c>
      <c r="E389" s="66">
        <v>4904.8999999999996</v>
      </c>
      <c r="F389" s="78">
        <v>40.87416666666666</v>
      </c>
      <c r="G389" s="66">
        <v>29.653144839068705</v>
      </c>
    </row>
    <row r="390" spans="1:7">
      <c r="A390" s="57">
        <v>4221</v>
      </c>
      <c r="B390" s="58" t="s">
        <v>1332</v>
      </c>
      <c r="C390" s="67">
        <v>16540.91</v>
      </c>
      <c r="D390" s="67">
        <v>12000</v>
      </c>
      <c r="E390" s="67">
        <v>4904.8999999999996</v>
      </c>
      <c r="F390" s="78"/>
      <c r="G390" s="78">
        <v>29.653144839068705</v>
      </c>
    </row>
    <row r="391" spans="1:7">
      <c r="A391" s="57">
        <v>4227</v>
      </c>
      <c r="B391" s="58" t="s">
        <v>1288</v>
      </c>
      <c r="C391" s="67">
        <v>0</v>
      </c>
      <c r="D391" s="67">
        <v>0</v>
      </c>
      <c r="E391" s="67">
        <v>0</v>
      </c>
      <c r="F391" s="78" t="s">
        <v>1398</v>
      </c>
      <c r="G391" s="78" t="s">
        <v>1398</v>
      </c>
    </row>
    <row r="392" spans="1:7">
      <c r="A392" s="51">
        <v>426</v>
      </c>
      <c r="B392" s="50" t="s">
        <v>1384</v>
      </c>
      <c r="C392" s="66">
        <v>0</v>
      </c>
      <c r="D392" s="66">
        <v>0</v>
      </c>
      <c r="E392" s="66">
        <v>3000</v>
      </c>
      <c r="F392" s="78"/>
      <c r="G392" s="78"/>
    </row>
    <row r="393" spans="1:7">
      <c r="A393" s="57">
        <v>4263</v>
      </c>
      <c r="B393" s="58" t="s">
        <v>1573</v>
      </c>
      <c r="C393" s="67">
        <v>0</v>
      </c>
      <c r="D393" s="67">
        <v>0</v>
      </c>
      <c r="E393" s="67">
        <v>3000</v>
      </c>
      <c r="F393" s="78"/>
      <c r="G393" s="78"/>
    </row>
    <row r="394" spans="1:7">
      <c r="A394" s="55"/>
      <c r="B394" s="55" t="s">
        <v>1320</v>
      </c>
      <c r="C394" s="56">
        <v>35847007.43</v>
      </c>
      <c r="D394" s="56">
        <v>43741057</v>
      </c>
      <c r="E394" s="56">
        <v>42756393.059999995</v>
      </c>
      <c r="F394" s="86">
        <v>97.748879410938784</v>
      </c>
      <c r="G394" s="86">
        <v>119.27465115042656</v>
      </c>
    </row>
    <row r="395" spans="1:7">
      <c r="D395" s="11"/>
      <c r="E395" s="11"/>
      <c r="F395" s="11"/>
      <c r="G395" s="11"/>
    </row>
    <row r="396" spans="1:7">
      <c r="F396" s="11"/>
    </row>
  </sheetData>
  <mergeCells count="1">
    <mergeCell ref="A1:E1"/>
  </mergeCells>
  <pageMargins left="0.7" right="0.7" top="0.75" bottom="0.75" header="0.3" footer="0.3"/>
  <pageSetup paperSize="9" scale="6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19"/>
  <sheetViews>
    <sheetView topLeftCell="A184" zoomScale="80" zoomScaleNormal="80" workbookViewId="0">
      <selection activeCell="R43" sqref="R43"/>
    </sheetView>
  </sheetViews>
  <sheetFormatPr defaultRowHeight="15"/>
  <cols>
    <col min="1" max="1" width="6.5703125" style="138" customWidth="1"/>
    <col min="2" max="2" width="67.85546875" style="20" customWidth="1"/>
    <col min="3" max="3" width="20.140625" style="20" customWidth="1"/>
    <col min="4" max="5" width="16" style="123" customWidth="1"/>
    <col min="6" max="7" width="16" style="20" hidden="1" customWidth="1"/>
    <col min="8" max="8" width="9.5703125" style="138" customWidth="1"/>
    <col min="9" max="9" width="8.7109375" style="20" customWidth="1"/>
    <col min="10" max="10" width="9.140625" style="20" customWidth="1"/>
    <col min="11" max="236" width="9.140625" style="20"/>
    <col min="237" max="237" width="7.42578125" style="20" customWidth="1"/>
    <col min="238" max="238" width="52.5703125" style="20" customWidth="1"/>
    <col min="239" max="239" width="15.7109375" style="20" customWidth="1"/>
    <col min="240" max="240" width="12.5703125" style="20" customWidth="1"/>
    <col min="241" max="241" width="7.42578125" style="20" customWidth="1"/>
    <col min="242" max="242" width="0" style="20" hidden="1" customWidth="1"/>
    <col min="243" max="243" width="4" style="20" customWidth="1"/>
    <col min="244" max="492" width="9.140625" style="20"/>
    <col min="493" max="493" width="7.42578125" style="20" customWidth="1"/>
    <col min="494" max="494" width="52.5703125" style="20" customWidth="1"/>
    <col min="495" max="495" width="15.7109375" style="20" customWidth="1"/>
    <col min="496" max="496" width="12.5703125" style="20" customWidth="1"/>
    <col min="497" max="497" width="7.42578125" style="20" customWidth="1"/>
    <col min="498" max="498" width="0" style="20" hidden="1" customWidth="1"/>
    <col min="499" max="499" width="4" style="20" customWidth="1"/>
    <col min="500" max="748" width="9.140625" style="20"/>
    <col min="749" max="749" width="7.42578125" style="20" customWidth="1"/>
    <col min="750" max="750" width="52.5703125" style="20" customWidth="1"/>
    <col min="751" max="751" width="15.7109375" style="20" customWidth="1"/>
    <col min="752" max="752" width="12.5703125" style="20" customWidth="1"/>
    <col min="753" max="753" width="7.42578125" style="20" customWidth="1"/>
    <col min="754" max="754" width="0" style="20" hidden="1" customWidth="1"/>
    <col min="755" max="755" width="4" style="20" customWidth="1"/>
    <col min="756" max="1004" width="9.140625" style="20"/>
    <col min="1005" max="1005" width="7.42578125" style="20" customWidth="1"/>
    <col min="1006" max="1006" width="52.5703125" style="20" customWidth="1"/>
    <col min="1007" max="1007" width="15.7109375" style="20" customWidth="1"/>
    <col min="1008" max="1008" width="12.5703125" style="20" customWidth="1"/>
    <col min="1009" max="1009" width="7.42578125" style="20" customWidth="1"/>
    <col min="1010" max="1010" width="0" style="20" hidden="1" customWidth="1"/>
    <col min="1011" max="1011" width="4" style="20" customWidth="1"/>
    <col min="1012" max="1260" width="9.140625" style="20"/>
    <col min="1261" max="1261" width="7.42578125" style="20" customWidth="1"/>
    <col min="1262" max="1262" width="52.5703125" style="20" customWidth="1"/>
    <col min="1263" max="1263" width="15.7109375" style="20" customWidth="1"/>
    <col min="1264" max="1264" width="12.5703125" style="20" customWidth="1"/>
    <col min="1265" max="1265" width="7.42578125" style="20" customWidth="1"/>
    <col min="1266" max="1266" width="0" style="20" hidden="1" customWidth="1"/>
    <col min="1267" max="1267" width="4" style="20" customWidth="1"/>
    <col min="1268" max="1516" width="9.140625" style="20"/>
    <col min="1517" max="1517" width="7.42578125" style="20" customWidth="1"/>
    <col min="1518" max="1518" width="52.5703125" style="20" customWidth="1"/>
    <col min="1519" max="1519" width="15.7109375" style="20" customWidth="1"/>
    <col min="1520" max="1520" width="12.5703125" style="20" customWidth="1"/>
    <col min="1521" max="1521" width="7.42578125" style="20" customWidth="1"/>
    <col min="1522" max="1522" width="0" style="20" hidden="1" customWidth="1"/>
    <col min="1523" max="1523" width="4" style="20" customWidth="1"/>
    <col min="1524" max="1772" width="9.140625" style="20"/>
    <col min="1773" max="1773" width="7.42578125" style="20" customWidth="1"/>
    <col min="1774" max="1774" width="52.5703125" style="20" customWidth="1"/>
    <col min="1775" max="1775" width="15.7109375" style="20" customWidth="1"/>
    <col min="1776" max="1776" width="12.5703125" style="20" customWidth="1"/>
    <col min="1777" max="1777" width="7.42578125" style="20" customWidth="1"/>
    <col min="1778" max="1778" width="0" style="20" hidden="1" customWidth="1"/>
    <col min="1779" max="1779" width="4" style="20" customWidth="1"/>
    <col min="1780" max="2028" width="9.140625" style="20"/>
    <col min="2029" max="2029" width="7.42578125" style="20" customWidth="1"/>
    <col min="2030" max="2030" width="52.5703125" style="20" customWidth="1"/>
    <col min="2031" max="2031" width="15.7109375" style="20" customWidth="1"/>
    <col min="2032" max="2032" width="12.5703125" style="20" customWidth="1"/>
    <col min="2033" max="2033" width="7.42578125" style="20" customWidth="1"/>
    <col min="2034" max="2034" width="0" style="20" hidden="1" customWidth="1"/>
    <col min="2035" max="2035" width="4" style="20" customWidth="1"/>
    <col min="2036" max="2284" width="9.140625" style="20"/>
    <col min="2285" max="2285" width="7.42578125" style="20" customWidth="1"/>
    <col min="2286" max="2286" width="52.5703125" style="20" customWidth="1"/>
    <col min="2287" max="2287" width="15.7109375" style="20" customWidth="1"/>
    <col min="2288" max="2288" width="12.5703125" style="20" customWidth="1"/>
    <col min="2289" max="2289" width="7.42578125" style="20" customWidth="1"/>
    <col min="2290" max="2290" width="0" style="20" hidden="1" customWidth="1"/>
    <col min="2291" max="2291" width="4" style="20" customWidth="1"/>
    <col min="2292" max="2540" width="9.140625" style="20"/>
    <col min="2541" max="2541" width="7.42578125" style="20" customWidth="1"/>
    <col min="2542" max="2542" width="52.5703125" style="20" customWidth="1"/>
    <col min="2543" max="2543" width="15.7109375" style="20" customWidth="1"/>
    <col min="2544" max="2544" width="12.5703125" style="20" customWidth="1"/>
    <col min="2545" max="2545" width="7.42578125" style="20" customWidth="1"/>
    <col min="2546" max="2546" width="0" style="20" hidden="1" customWidth="1"/>
    <col min="2547" max="2547" width="4" style="20" customWidth="1"/>
    <col min="2548" max="2796" width="9.140625" style="20"/>
    <col min="2797" max="2797" width="7.42578125" style="20" customWidth="1"/>
    <col min="2798" max="2798" width="52.5703125" style="20" customWidth="1"/>
    <col min="2799" max="2799" width="15.7109375" style="20" customWidth="1"/>
    <col min="2800" max="2800" width="12.5703125" style="20" customWidth="1"/>
    <col min="2801" max="2801" width="7.42578125" style="20" customWidth="1"/>
    <col min="2802" max="2802" width="0" style="20" hidden="1" customWidth="1"/>
    <col min="2803" max="2803" width="4" style="20" customWidth="1"/>
    <col min="2804" max="3052" width="9.140625" style="20"/>
    <col min="3053" max="3053" width="7.42578125" style="20" customWidth="1"/>
    <col min="3054" max="3054" width="52.5703125" style="20" customWidth="1"/>
    <col min="3055" max="3055" width="15.7109375" style="20" customWidth="1"/>
    <col min="3056" max="3056" width="12.5703125" style="20" customWidth="1"/>
    <col min="3057" max="3057" width="7.42578125" style="20" customWidth="1"/>
    <col min="3058" max="3058" width="0" style="20" hidden="1" customWidth="1"/>
    <col min="3059" max="3059" width="4" style="20" customWidth="1"/>
    <col min="3060" max="3308" width="9.140625" style="20"/>
    <col min="3309" max="3309" width="7.42578125" style="20" customWidth="1"/>
    <col min="3310" max="3310" width="52.5703125" style="20" customWidth="1"/>
    <col min="3311" max="3311" width="15.7109375" style="20" customWidth="1"/>
    <col min="3312" max="3312" width="12.5703125" style="20" customWidth="1"/>
    <col min="3313" max="3313" width="7.42578125" style="20" customWidth="1"/>
    <col min="3314" max="3314" width="0" style="20" hidden="1" customWidth="1"/>
    <col min="3315" max="3315" width="4" style="20" customWidth="1"/>
    <col min="3316" max="3564" width="9.140625" style="20"/>
    <col min="3565" max="3565" width="7.42578125" style="20" customWidth="1"/>
    <col min="3566" max="3566" width="52.5703125" style="20" customWidth="1"/>
    <col min="3567" max="3567" width="15.7109375" style="20" customWidth="1"/>
    <col min="3568" max="3568" width="12.5703125" style="20" customWidth="1"/>
    <col min="3569" max="3569" width="7.42578125" style="20" customWidth="1"/>
    <col min="3570" max="3570" width="0" style="20" hidden="1" customWidth="1"/>
    <col min="3571" max="3571" width="4" style="20" customWidth="1"/>
    <col min="3572" max="3820" width="9.140625" style="20"/>
    <col min="3821" max="3821" width="7.42578125" style="20" customWidth="1"/>
    <col min="3822" max="3822" width="52.5703125" style="20" customWidth="1"/>
    <col min="3823" max="3823" width="15.7109375" style="20" customWidth="1"/>
    <col min="3824" max="3824" width="12.5703125" style="20" customWidth="1"/>
    <col min="3825" max="3825" width="7.42578125" style="20" customWidth="1"/>
    <col min="3826" max="3826" width="0" style="20" hidden="1" customWidth="1"/>
    <col min="3827" max="3827" width="4" style="20" customWidth="1"/>
    <col min="3828" max="4076" width="9.140625" style="20"/>
    <col min="4077" max="4077" width="7.42578125" style="20" customWidth="1"/>
    <col min="4078" max="4078" width="52.5703125" style="20" customWidth="1"/>
    <col min="4079" max="4079" width="15.7109375" style="20" customWidth="1"/>
    <col min="4080" max="4080" width="12.5703125" style="20" customWidth="1"/>
    <col min="4081" max="4081" width="7.42578125" style="20" customWidth="1"/>
    <col min="4082" max="4082" width="0" style="20" hidden="1" customWidth="1"/>
    <col min="4083" max="4083" width="4" style="20" customWidth="1"/>
    <col min="4084" max="4332" width="9.140625" style="20"/>
    <col min="4333" max="4333" width="7.42578125" style="20" customWidth="1"/>
    <col min="4334" max="4334" width="52.5703125" style="20" customWidth="1"/>
    <col min="4335" max="4335" width="15.7109375" style="20" customWidth="1"/>
    <col min="4336" max="4336" width="12.5703125" style="20" customWidth="1"/>
    <col min="4337" max="4337" width="7.42578125" style="20" customWidth="1"/>
    <col min="4338" max="4338" width="0" style="20" hidden="1" customWidth="1"/>
    <col min="4339" max="4339" width="4" style="20" customWidth="1"/>
    <col min="4340" max="4588" width="9.140625" style="20"/>
    <col min="4589" max="4589" width="7.42578125" style="20" customWidth="1"/>
    <col min="4590" max="4590" width="52.5703125" style="20" customWidth="1"/>
    <col min="4591" max="4591" width="15.7109375" style="20" customWidth="1"/>
    <col min="4592" max="4592" width="12.5703125" style="20" customWidth="1"/>
    <col min="4593" max="4593" width="7.42578125" style="20" customWidth="1"/>
    <col min="4594" max="4594" width="0" style="20" hidden="1" customWidth="1"/>
    <col min="4595" max="4595" width="4" style="20" customWidth="1"/>
    <col min="4596" max="4844" width="9.140625" style="20"/>
    <col min="4845" max="4845" width="7.42578125" style="20" customWidth="1"/>
    <col min="4846" max="4846" width="52.5703125" style="20" customWidth="1"/>
    <col min="4847" max="4847" width="15.7109375" style="20" customWidth="1"/>
    <col min="4848" max="4848" width="12.5703125" style="20" customWidth="1"/>
    <col min="4849" max="4849" width="7.42578125" style="20" customWidth="1"/>
    <col min="4850" max="4850" width="0" style="20" hidden="1" customWidth="1"/>
    <col min="4851" max="4851" width="4" style="20" customWidth="1"/>
    <col min="4852" max="5100" width="9.140625" style="20"/>
    <col min="5101" max="5101" width="7.42578125" style="20" customWidth="1"/>
    <col min="5102" max="5102" width="52.5703125" style="20" customWidth="1"/>
    <col min="5103" max="5103" width="15.7109375" style="20" customWidth="1"/>
    <col min="5104" max="5104" width="12.5703125" style="20" customWidth="1"/>
    <col min="5105" max="5105" width="7.42578125" style="20" customWidth="1"/>
    <col min="5106" max="5106" width="0" style="20" hidden="1" customWidth="1"/>
    <col min="5107" max="5107" width="4" style="20" customWidth="1"/>
    <col min="5108" max="5356" width="9.140625" style="20"/>
    <col min="5357" max="5357" width="7.42578125" style="20" customWidth="1"/>
    <col min="5358" max="5358" width="52.5703125" style="20" customWidth="1"/>
    <col min="5359" max="5359" width="15.7109375" style="20" customWidth="1"/>
    <col min="5360" max="5360" width="12.5703125" style="20" customWidth="1"/>
    <col min="5361" max="5361" width="7.42578125" style="20" customWidth="1"/>
    <col min="5362" max="5362" width="0" style="20" hidden="1" customWidth="1"/>
    <col min="5363" max="5363" width="4" style="20" customWidth="1"/>
    <col min="5364" max="5612" width="9.140625" style="20"/>
    <col min="5613" max="5613" width="7.42578125" style="20" customWidth="1"/>
    <col min="5614" max="5614" width="52.5703125" style="20" customWidth="1"/>
    <col min="5615" max="5615" width="15.7109375" style="20" customWidth="1"/>
    <col min="5616" max="5616" width="12.5703125" style="20" customWidth="1"/>
    <col min="5617" max="5617" width="7.42578125" style="20" customWidth="1"/>
    <col min="5618" max="5618" width="0" style="20" hidden="1" customWidth="1"/>
    <col min="5619" max="5619" width="4" style="20" customWidth="1"/>
    <col min="5620" max="5868" width="9.140625" style="20"/>
    <col min="5869" max="5869" width="7.42578125" style="20" customWidth="1"/>
    <col min="5870" max="5870" width="52.5703125" style="20" customWidth="1"/>
    <col min="5871" max="5871" width="15.7109375" style="20" customWidth="1"/>
    <col min="5872" max="5872" width="12.5703125" style="20" customWidth="1"/>
    <col min="5873" max="5873" width="7.42578125" style="20" customWidth="1"/>
    <col min="5874" max="5874" width="0" style="20" hidden="1" customWidth="1"/>
    <col min="5875" max="5875" width="4" style="20" customWidth="1"/>
    <col min="5876" max="6124" width="9.140625" style="20"/>
    <col min="6125" max="6125" width="7.42578125" style="20" customWidth="1"/>
    <col min="6126" max="6126" width="52.5703125" style="20" customWidth="1"/>
    <col min="6127" max="6127" width="15.7109375" style="20" customWidth="1"/>
    <col min="6128" max="6128" width="12.5703125" style="20" customWidth="1"/>
    <col min="6129" max="6129" width="7.42578125" style="20" customWidth="1"/>
    <col min="6130" max="6130" width="0" style="20" hidden="1" customWidth="1"/>
    <col min="6131" max="6131" width="4" style="20" customWidth="1"/>
    <col min="6132" max="6380" width="9.140625" style="20"/>
    <col min="6381" max="6381" width="7.42578125" style="20" customWidth="1"/>
    <col min="6382" max="6382" width="52.5703125" style="20" customWidth="1"/>
    <col min="6383" max="6383" width="15.7109375" style="20" customWidth="1"/>
    <col min="6384" max="6384" width="12.5703125" style="20" customWidth="1"/>
    <col min="6385" max="6385" width="7.42578125" style="20" customWidth="1"/>
    <col min="6386" max="6386" width="0" style="20" hidden="1" customWidth="1"/>
    <col min="6387" max="6387" width="4" style="20" customWidth="1"/>
    <col min="6388" max="6636" width="9.140625" style="20"/>
    <col min="6637" max="6637" width="7.42578125" style="20" customWidth="1"/>
    <col min="6638" max="6638" width="52.5703125" style="20" customWidth="1"/>
    <col min="6639" max="6639" width="15.7109375" style="20" customWidth="1"/>
    <col min="6640" max="6640" width="12.5703125" style="20" customWidth="1"/>
    <col min="6641" max="6641" width="7.42578125" style="20" customWidth="1"/>
    <col min="6642" max="6642" width="0" style="20" hidden="1" customWidth="1"/>
    <col min="6643" max="6643" width="4" style="20" customWidth="1"/>
    <col min="6644" max="6892" width="9.140625" style="20"/>
    <col min="6893" max="6893" width="7.42578125" style="20" customWidth="1"/>
    <col min="6894" max="6894" width="52.5703125" style="20" customWidth="1"/>
    <col min="6895" max="6895" width="15.7109375" style="20" customWidth="1"/>
    <col min="6896" max="6896" width="12.5703125" style="20" customWidth="1"/>
    <col min="6897" max="6897" width="7.42578125" style="20" customWidth="1"/>
    <col min="6898" max="6898" width="0" style="20" hidden="1" customWidth="1"/>
    <col min="6899" max="6899" width="4" style="20" customWidth="1"/>
    <col min="6900" max="7148" width="9.140625" style="20"/>
    <col min="7149" max="7149" width="7.42578125" style="20" customWidth="1"/>
    <col min="7150" max="7150" width="52.5703125" style="20" customWidth="1"/>
    <col min="7151" max="7151" width="15.7109375" style="20" customWidth="1"/>
    <col min="7152" max="7152" width="12.5703125" style="20" customWidth="1"/>
    <col min="7153" max="7153" width="7.42578125" style="20" customWidth="1"/>
    <col min="7154" max="7154" width="0" style="20" hidden="1" customWidth="1"/>
    <col min="7155" max="7155" width="4" style="20" customWidth="1"/>
    <col min="7156" max="7404" width="9.140625" style="20"/>
    <col min="7405" max="7405" width="7.42578125" style="20" customWidth="1"/>
    <col min="7406" max="7406" width="52.5703125" style="20" customWidth="1"/>
    <col min="7407" max="7407" width="15.7109375" style="20" customWidth="1"/>
    <col min="7408" max="7408" width="12.5703125" style="20" customWidth="1"/>
    <col min="7409" max="7409" width="7.42578125" style="20" customWidth="1"/>
    <col min="7410" max="7410" width="0" style="20" hidden="1" customWidth="1"/>
    <col min="7411" max="7411" width="4" style="20" customWidth="1"/>
    <col min="7412" max="7660" width="9.140625" style="20"/>
    <col min="7661" max="7661" width="7.42578125" style="20" customWidth="1"/>
    <col min="7662" max="7662" width="52.5703125" style="20" customWidth="1"/>
    <col min="7663" max="7663" width="15.7109375" style="20" customWidth="1"/>
    <col min="7664" max="7664" width="12.5703125" style="20" customWidth="1"/>
    <col min="7665" max="7665" width="7.42578125" style="20" customWidth="1"/>
    <col min="7666" max="7666" width="0" style="20" hidden="1" customWidth="1"/>
    <col min="7667" max="7667" width="4" style="20" customWidth="1"/>
    <col min="7668" max="7916" width="9.140625" style="20"/>
    <col min="7917" max="7917" width="7.42578125" style="20" customWidth="1"/>
    <col min="7918" max="7918" width="52.5703125" style="20" customWidth="1"/>
    <col min="7919" max="7919" width="15.7109375" style="20" customWidth="1"/>
    <col min="7920" max="7920" width="12.5703125" style="20" customWidth="1"/>
    <col min="7921" max="7921" width="7.42578125" style="20" customWidth="1"/>
    <col min="7922" max="7922" width="0" style="20" hidden="1" customWidth="1"/>
    <col min="7923" max="7923" width="4" style="20" customWidth="1"/>
    <col min="7924" max="8172" width="9.140625" style="20"/>
    <col min="8173" max="8173" width="7.42578125" style="20" customWidth="1"/>
    <col min="8174" max="8174" width="52.5703125" style="20" customWidth="1"/>
    <col min="8175" max="8175" width="15.7109375" style="20" customWidth="1"/>
    <col min="8176" max="8176" width="12.5703125" style="20" customWidth="1"/>
    <col min="8177" max="8177" width="7.42578125" style="20" customWidth="1"/>
    <col min="8178" max="8178" width="0" style="20" hidden="1" customWidth="1"/>
    <col min="8179" max="8179" width="4" style="20" customWidth="1"/>
    <col min="8180" max="8428" width="9.140625" style="20"/>
    <col min="8429" max="8429" width="7.42578125" style="20" customWidth="1"/>
    <col min="8430" max="8430" width="52.5703125" style="20" customWidth="1"/>
    <col min="8431" max="8431" width="15.7109375" style="20" customWidth="1"/>
    <col min="8432" max="8432" width="12.5703125" style="20" customWidth="1"/>
    <col min="8433" max="8433" width="7.42578125" style="20" customWidth="1"/>
    <col min="8434" max="8434" width="0" style="20" hidden="1" customWidth="1"/>
    <col min="8435" max="8435" width="4" style="20" customWidth="1"/>
    <col min="8436" max="8684" width="9.140625" style="20"/>
    <col min="8685" max="8685" width="7.42578125" style="20" customWidth="1"/>
    <col min="8686" max="8686" width="52.5703125" style="20" customWidth="1"/>
    <col min="8687" max="8687" width="15.7109375" style="20" customWidth="1"/>
    <col min="8688" max="8688" width="12.5703125" style="20" customWidth="1"/>
    <col min="8689" max="8689" width="7.42578125" style="20" customWidth="1"/>
    <col min="8690" max="8690" width="0" style="20" hidden="1" customWidth="1"/>
    <col min="8691" max="8691" width="4" style="20" customWidth="1"/>
    <col min="8692" max="8940" width="9.140625" style="20"/>
    <col min="8941" max="8941" width="7.42578125" style="20" customWidth="1"/>
    <col min="8942" max="8942" width="52.5703125" style="20" customWidth="1"/>
    <col min="8943" max="8943" width="15.7109375" style="20" customWidth="1"/>
    <col min="8944" max="8944" width="12.5703125" style="20" customWidth="1"/>
    <col min="8945" max="8945" width="7.42578125" style="20" customWidth="1"/>
    <col min="8946" max="8946" width="0" style="20" hidden="1" customWidth="1"/>
    <col min="8947" max="8947" width="4" style="20" customWidth="1"/>
    <col min="8948" max="9196" width="9.140625" style="20"/>
    <col min="9197" max="9197" width="7.42578125" style="20" customWidth="1"/>
    <col min="9198" max="9198" width="52.5703125" style="20" customWidth="1"/>
    <col min="9199" max="9199" width="15.7109375" style="20" customWidth="1"/>
    <col min="9200" max="9200" width="12.5703125" style="20" customWidth="1"/>
    <col min="9201" max="9201" width="7.42578125" style="20" customWidth="1"/>
    <col min="9202" max="9202" width="0" style="20" hidden="1" customWidth="1"/>
    <col min="9203" max="9203" width="4" style="20" customWidth="1"/>
    <col min="9204" max="9452" width="9.140625" style="20"/>
    <col min="9453" max="9453" width="7.42578125" style="20" customWidth="1"/>
    <col min="9454" max="9454" width="52.5703125" style="20" customWidth="1"/>
    <col min="9455" max="9455" width="15.7109375" style="20" customWidth="1"/>
    <col min="9456" max="9456" width="12.5703125" style="20" customWidth="1"/>
    <col min="9457" max="9457" width="7.42578125" style="20" customWidth="1"/>
    <col min="9458" max="9458" width="0" style="20" hidden="1" customWidth="1"/>
    <col min="9459" max="9459" width="4" style="20" customWidth="1"/>
    <col min="9460" max="9708" width="9.140625" style="20"/>
    <col min="9709" max="9709" width="7.42578125" style="20" customWidth="1"/>
    <col min="9710" max="9710" width="52.5703125" style="20" customWidth="1"/>
    <col min="9711" max="9711" width="15.7109375" style="20" customWidth="1"/>
    <col min="9712" max="9712" width="12.5703125" style="20" customWidth="1"/>
    <col min="9713" max="9713" width="7.42578125" style="20" customWidth="1"/>
    <col min="9714" max="9714" width="0" style="20" hidden="1" customWidth="1"/>
    <col min="9715" max="9715" width="4" style="20" customWidth="1"/>
    <col min="9716" max="9964" width="9.140625" style="20"/>
    <col min="9965" max="9965" width="7.42578125" style="20" customWidth="1"/>
    <col min="9966" max="9966" width="52.5703125" style="20" customWidth="1"/>
    <col min="9967" max="9967" width="15.7109375" style="20" customWidth="1"/>
    <col min="9968" max="9968" width="12.5703125" style="20" customWidth="1"/>
    <col min="9969" max="9969" width="7.42578125" style="20" customWidth="1"/>
    <col min="9970" max="9970" width="0" style="20" hidden="1" customWidth="1"/>
    <col min="9971" max="9971" width="4" style="20" customWidth="1"/>
    <col min="9972" max="10220" width="9.140625" style="20"/>
    <col min="10221" max="10221" width="7.42578125" style="20" customWidth="1"/>
    <col min="10222" max="10222" width="52.5703125" style="20" customWidth="1"/>
    <col min="10223" max="10223" width="15.7109375" style="20" customWidth="1"/>
    <col min="10224" max="10224" width="12.5703125" style="20" customWidth="1"/>
    <col min="10225" max="10225" width="7.42578125" style="20" customWidth="1"/>
    <col min="10226" max="10226" width="0" style="20" hidden="1" customWidth="1"/>
    <col min="10227" max="10227" width="4" style="20" customWidth="1"/>
    <col min="10228" max="10476" width="9.140625" style="20"/>
    <col min="10477" max="10477" width="7.42578125" style="20" customWidth="1"/>
    <col min="10478" max="10478" width="52.5703125" style="20" customWidth="1"/>
    <col min="10479" max="10479" width="15.7109375" style="20" customWidth="1"/>
    <col min="10480" max="10480" width="12.5703125" style="20" customWidth="1"/>
    <col min="10481" max="10481" width="7.42578125" style="20" customWidth="1"/>
    <col min="10482" max="10482" width="0" style="20" hidden="1" customWidth="1"/>
    <col min="10483" max="10483" width="4" style="20" customWidth="1"/>
    <col min="10484" max="10732" width="9.140625" style="20"/>
    <col min="10733" max="10733" width="7.42578125" style="20" customWidth="1"/>
    <col min="10734" max="10734" width="52.5703125" style="20" customWidth="1"/>
    <col min="10735" max="10735" width="15.7109375" style="20" customWidth="1"/>
    <col min="10736" max="10736" width="12.5703125" style="20" customWidth="1"/>
    <col min="10737" max="10737" width="7.42578125" style="20" customWidth="1"/>
    <col min="10738" max="10738" width="0" style="20" hidden="1" customWidth="1"/>
    <col min="10739" max="10739" width="4" style="20" customWidth="1"/>
    <col min="10740" max="10988" width="9.140625" style="20"/>
    <col min="10989" max="10989" width="7.42578125" style="20" customWidth="1"/>
    <col min="10990" max="10990" width="52.5703125" style="20" customWidth="1"/>
    <col min="10991" max="10991" width="15.7109375" style="20" customWidth="1"/>
    <col min="10992" max="10992" width="12.5703125" style="20" customWidth="1"/>
    <col min="10993" max="10993" width="7.42578125" style="20" customWidth="1"/>
    <col min="10994" max="10994" width="0" style="20" hidden="1" customWidth="1"/>
    <col min="10995" max="10995" width="4" style="20" customWidth="1"/>
    <col min="10996" max="11244" width="9.140625" style="20"/>
    <col min="11245" max="11245" width="7.42578125" style="20" customWidth="1"/>
    <col min="11246" max="11246" width="52.5703125" style="20" customWidth="1"/>
    <col min="11247" max="11247" width="15.7109375" style="20" customWidth="1"/>
    <col min="11248" max="11248" width="12.5703125" style="20" customWidth="1"/>
    <col min="11249" max="11249" width="7.42578125" style="20" customWidth="1"/>
    <col min="11250" max="11250" width="0" style="20" hidden="1" customWidth="1"/>
    <col min="11251" max="11251" width="4" style="20" customWidth="1"/>
    <col min="11252" max="11500" width="9.140625" style="20"/>
    <col min="11501" max="11501" width="7.42578125" style="20" customWidth="1"/>
    <col min="11502" max="11502" width="52.5703125" style="20" customWidth="1"/>
    <col min="11503" max="11503" width="15.7109375" style="20" customWidth="1"/>
    <col min="11504" max="11504" width="12.5703125" style="20" customWidth="1"/>
    <col min="11505" max="11505" width="7.42578125" style="20" customWidth="1"/>
    <col min="11506" max="11506" width="0" style="20" hidden="1" customWidth="1"/>
    <col min="11507" max="11507" width="4" style="20" customWidth="1"/>
    <col min="11508" max="11756" width="9.140625" style="20"/>
    <col min="11757" max="11757" width="7.42578125" style="20" customWidth="1"/>
    <col min="11758" max="11758" width="52.5703125" style="20" customWidth="1"/>
    <col min="11759" max="11759" width="15.7109375" style="20" customWidth="1"/>
    <col min="11760" max="11760" width="12.5703125" style="20" customWidth="1"/>
    <col min="11761" max="11761" width="7.42578125" style="20" customWidth="1"/>
    <col min="11762" max="11762" width="0" style="20" hidden="1" customWidth="1"/>
    <col min="11763" max="11763" width="4" style="20" customWidth="1"/>
    <col min="11764" max="12012" width="9.140625" style="20"/>
    <col min="12013" max="12013" width="7.42578125" style="20" customWidth="1"/>
    <col min="12014" max="12014" width="52.5703125" style="20" customWidth="1"/>
    <col min="12015" max="12015" width="15.7109375" style="20" customWidth="1"/>
    <col min="12016" max="12016" width="12.5703125" style="20" customWidth="1"/>
    <col min="12017" max="12017" width="7.42578125" style="20" customWidth="1"/>
    <col min="12018" max="12018" width="0" style="20" hidden="1" customWidth="1"/>
    <col min="12019" max="12019" width="4" style="20" customWidth="1"/>
    <col min="12020" max="12268" width="9.140625" style="20"/>
    <col min="12269" max="12269" width="7.42578125" style="20" customWidth="1"/>
    <col min="12270" max="12270" width="52.5703125" style="20" customWidth="1"/>
    <col min="12271" max="12271" width="15.7109375" style="20" customWidth="1"/>
    <col min="12272" max="12272" width="12.5703125" style="20" customWidth="1"/>
    <col min="12273" max="12273" width="7.42578125" style="20" customWidth="1"/>
    <col min="12274" max="12274" width="0" style="20" hidden="1" customWidth="1"/>
    <col min="12275" max="12275" width="4" style="20" customWidth="1"/>
    <col min="12276" max="12524" width="9.140625" style="20"/>
    <col min="12525" max="12525" width="7.42578125" style="20" customWidth="1"/>
    <col min="12526" max="12526" width="52.5703125" style="20" customWidth="1"/>
    <col min="12527" max="12527" width="15.7109375" style="20" customWidth="1"/>
    <col min="12528" max="12528" width="12.5703125" style="20" customWidth="1"/>
    <col min="12529" max="12529" width="7.42578125" style="20" customWidth="1"/>
    <col min="12530" max="12530" width="0" style="20" hidden="1" customWidth="1"/>
    <col min="12531" max="12531" width="4" style="20" customWidth="1"/>
    <col min="12532" max="12780" width="9.140625" style="20"/>
    <col min="12781" max="12781" width="7.42578125" style="20" customWidth="1"/>
    <col min="12782" max="12782" width="52.5703125" style="20" customWidth="1"/>
    <col min="12783" max="12783" width="15.7109375" style="20" customWidth="1"/>
    <col min="12784" max="12784" width="12.5703125" style="20" customWidth="1"/>
    <col min="12785" max="12785" width="7.42578125" style="20" customWidth="1"/>
    <col min="12786" max="12786" width="0" style="20" hidden="1" customWidth="1"/>
    <col min="12787" max="12787" width="4" style="20" customWidth="1"/>
    <col min="12788" max="13036" width="9.140625" style="20"/>
    <col min="13037" max="13037" width="7.42578125" style="20" customWidth="1"/>
    <col min="13038" max="13038" width="52.5703125" style="20" customWidth="1"/>
    <col min="13039" max="13039" width="15.7109375" style="20" customWidth="1"/>
    <col min="13040" max="13040" width="12.5703125" style="20" customWidth="1"/>
    <col min="13041" max="13041" width="7.42578125" style="20" customWidth="1"/>
    <col min="13042" max="13042" width="0" style="20" hidden="1" customWidth="1"/>
    <col min="13043" max="13043" width="4" style="20" customWidth="1"/>
    <col min="13044" max="13292" width="9.140625" style="20"/>
    <col min="13293" max="13293" width="7.42578125" style="20" customWidth="1"/>
    <col min="13294" max="13294" width="52.5703125" style="20" customWidth="1"/>
    <col min="13295" max="13295" width="15.7109375" style="20" customWidth="1"/>
    <col min="13296" max="13296" width="12.5703125" style="20" customWidth="1"/>
    <col min="13297" max="13297" width="7.42578125" style="20" customWidth="1"/>
    <col min="13298" max="13298" width="0" style="20" hidden="1" customWidth="1"/>
    <col min="13299" max="13299" width="4" style="20" customWidth="1"/>
    <col min="13300" max="13548" width="9.140625" style="20"/>
    <col min="13549" max="13549" width="7.42578125" style="20" customWidth="1"/>
    <col min="13550" max="13550" width="52.5703125" style="20" customWidth="1"/>
    <col min="13551" max="13551" width="15.7109375" style="20" customWidth="1"/>
    <col min="13552" max="13552" width="12.5703125" style="20" customWidth="1"/>
    <col min="13553" max="13553" width="7.42578125" style="20" customWidth="1"/>
    <col min="13554" max="13554" width="0" style="20" hidden="1" customWidth="1"/>
    <col min="13555" max="13555" width="4" style="20" customWidth="1"/>
    <col min="13556" max="13804" width="9.140625" style="20"/>
    <col min="13805" max="13805" width="7.42578125" style="20" customWidth="1"/>
    <col min="13806" max="13806" width="52.5703125" style="20" customWidth="1"/>
    <col min="13807" max="13807" width="15.7109375" style="20" customWidth="1"/>
    <col min="13808" max="13808" width="12.5703125" style="20" customWidth="1"/>
    <col min="13809" max="13809" width="7.42578125" style="20" customWidth="1"/>
    <col min="13810" max="13810" width="0" style="20" hidden="1" customWidth="1"/>
    <col min="13811" max="13811" width="4" style="20" customWidth="1"/>
    <col min="13812" max="14060" width="9.140625" style="20"/>
    <col min="14061" max="14061" width="7.42578125" style="20" customWidth="1"/>
    <col min="14062" max="14062" width="52.5703125" style="20" customWidth="1"/>
    <col min="14063" max="14063" width="15.7109375" style="20" customWidth="1"/>
    <col min="14064" max="14064" width="12.5703125" style="20" customWidth="1"/>
    <col min="14065" max="14065" width="7.42578125" style="20" customWidth="1"/>
    <col min="14066" max="14066" width="0" style="20" hidden="1" customWidth="1"/>
    <col min="14067" max="14067" width="4" style="20" customWidth="1"/>
    <col min="14068" max="14316" width="9.140625" style="20"/>
    <col min="14317" max="14317" width="7.42578125" style="20" customWidth="1"/>
    <col min="14318" max="14318" width="52.5703125" style="20" customWidth="1"/>
    <col min="14319" max="14319" width="15.7109375" style="20" customWidth="1"/>
    <col min="14320" max="14320" width="12.5703125" style="20" customWidth="1"/>
    <col min="14321" max="14321" width="7.42578125" style="20" customWidth="1"/>
    <col min="14322" max="14322" width="0" style="20" hidden="1" customWidth="1"/>
    <col min="14323" max="14323" width="4" style="20" customWidth="1"/>
    <col min="14324" max="14572" width="9.140625" style="20"/>
    <col min="14573" max="14573" width="7.42578125" style="20" customWidth="1"/>
    <col min="14574" max="14574" width="52.5703125" style="20" customWidth="1"/>
    <col min="14575" max="14575" width="15.7109375" style="20" customWidth="1"/>
    <col min="14576" max="14576" width="12.5703125" style="20" customWidth="1"/>
    <col min="14577" max="14577" width="7.42578125" style="20" customWidth="1"/>
    <col min="14578" max="14578" width="0" style="20" hidden="1" customWidth="1"/>
    <col min="14579" max="14579" width="4" style="20" customWidth="1"/>
    <col min="14580" max="14828" width="9.140625" style="20"/>
    <col min="14829" max="14829" width="7.42578125" style="20" customWidth="1"/>
    <col min="14830" max="14830" width="52.5703125" style="20" customWidth="1"/>
    <col min="14831" max="14831" width="15.7109375" style="20" customWidth="1"/>
    <col min="14832" max="14832" width="12.5703125" style="20" customWidth="1"/>
    <col min="14833" max="14833" width="7.42578125" style="20" customWidth="1"/>
    <col min="14834" max="14834" width="0" style="20" hidden="1" customWidth="1"/>
    <col min="14835" max="14835" width="4" style="20" customWidth="1"/>
    <col min="14836" max="15084" width="9.140625" style="20"/>
    <col min="15085" max="15085" width="7.42578125" style="20" customWidth="1"/>
    <col min="15086" max="15086" width="52.5703125" style="20" customWidth="1"/>
    <col min="15087" max="15087" width="15.7109375" style="20" customWidth="1"/>
    <col min="15088" max="15088" width="12.5703125" style="20" customWidth="1"/>
    <col min="15089" max="15089" width="7.42578125" style="20" customWidth="1"/>
    <col min="15090" max="15090" width="0" style="20" hidden="1" customWidth="1"/>
    <col min="15091" max="15091" width="4" style="20" customWidth="1"/>
    <col min="15092" max="15340" width="9.140625" style="20"/>
    <col min="15341" max="15341" width="7.42578125" style="20" customWidth="1"/>
    <col min="15342" max="15342" width="52.5703125" style="20" customWidth="1"/>
    <col min="15343" max="15343" width="15.7109375" style="20" customWidth="1"/>
    <col min="15344" max="15344" width="12.5703125" style="20" customWidth="1"/>
    <col min="15345" max="15345" width="7.42578125" style="20" customWidth="1"/>
    <col min="15346" max="15346" width="0" style="20" hidden="1" customWidth="1"/>
    <col min="15347" max="15347" width="4" style="20" customWidth="1"/>
    <col min="15348" max="15596" width="9.140625" style="20"/>
    <col min="15597" max="15597" width="7.42578125" style="20" customWidth="1"/>
    <col min="15598" max="15598" width="52.5703125" style="20" customWidth="1"/>
    <col min="15599" max="15599" width="15.7109375" style="20" customWidth="1"/>
    <col min="15600" max="15600" width="12.5703125" style="20" customWidth="1"/>
    <col min="15601" max="15601" width="7.42578125" style="20" customWidth="1"/>
    <col min="15602" max="15602" width="0" style="20" hidden="1" customWidth="1"/>
    <col min="15603" max="15603" width="4" style="20" customWidth="1"/>
    <col min="15604" max="15852" width="9.140625" style="20"/>
    <col min="15853" max="15853" width="7.42578125" style="20" customWidth="1"/>
    <col min="15854" max="15854" width="52.5703125" style="20" customWidth="1"/>
    <col min="15855" max="15855" width="15.7109375" style="20" customWidth="1"/>
    <col min="15856" max="15856" width="12.5703125" style="20" customWidth="1"/>
    <col min="15857" max="15857" width="7.42578125" style="20" customWidth="1"/>
    <col min="15858" max="15858" width="0" style="20" hidden="1" customWidth="1"/>
    <col min="15859" max="15859" width="4" style="20" customWidth="1"/>
    <col min="15860" max="16108" width="9.140625" style="20"/>
    <col min="16109" max="16109" width="7.42578125" style="20" customWidth="1"/>
    <col min="16110" max="16110" width="52.5703125" style="20" customWidth="1"/>
    <col min="16111" max="16111" width="15.7109375" style="20" customWidth="1"/>
    <col min="16112" max="16112" width="12.5703125" style="20" customWidth="1"/>
    <col min="16113" max="16113" width="7.42578125" style="20" customWidth="1"/>
    <col min="16114" max="16114" width="0" style="20" hidden="1" customWidth="1"/>
    <col min="16115" max="16115" width="4" style="20" customWidth="1"/>
    <col min="16116" max="16384" width="9.140625" style="20"/>
  </cols>
  <sheetData>
    <row r="1" spans="1:9" ht="17.100000000000001" customHeight="1">
      <c r="B1" s="232"/>
      <c r="C1" s="232" t="s">
        <v>1258</v>
      </c>
      <c r="D1" s="232" t="s">
        <v>1259</v>
      </c>
      <c r="E1" s="232" t="s">
        <v>1258</v>
      </c>
      <c r="F1" s="232"/>
      <c r="G1" s="232"/>
      <c r="H1" s="232"/>
      <c r="I1" s="232"/>
    </row>
    <row r="2" spans="1:9" ht="16.5" customHeight="1">
      <c r="A2" s="233" t="s">
        <v>1443</v>
      </c>
      <c r="B2" s="193"/>
      <c r="C2" s="193"/>
      <c r="D2" s="193"/>
      <c r="E2" s="193"/>
      <c r="F2" s="193"/>
      <c r="G2" s="193"/>
      <c r="H2" s="193"/>
      <c r="I2" s="193"/>
    </row>
    <row r="3" spans="1:9" ht="42.75" customHeight="1">
      <c r="A3" s="71" t="s">
        <v>1357</v>
      </c>
      <c r="B3" s="91" t="s">
        <v>1396</v>
      </c>
      <c r="C3" s="70" t="s">
        <v>1486</v>
      </c>
      <c r="D3" s="70" t="s">
        <v>1575</v>
      </c>
      <c r="E3" s="31" t="s">
        <v>1543</v>
      </c>
      <c r="F3" s="31" t="s">
        <v>1680</v>
      </c>
      <c r="G3" s="31">
        <v>2021</v>
      </c>
      <c r="H3" s="259" t="s">
        <v>1473</v>
      </c>
      <c r="I3" s="259" t="s">
        <v>1579</v>
      </c>
    </row>
    <row r="4" spans="1:9" ht="15" customHeight="1">
      <c r="A4" s="90">
        <v>1</v>
      </c>
      <c r="B4" s="90">
        <v>2</v>
      </c>
      <c r="C4" s="260">
        <v>3</v>
      </c>
      <c r="D4" s="70">
        <v>4</v>
      </c>
      <c r="E4" s="70">
        <v>5</v>
      </c>
      <c r="F4" s="70">
        <v>4</v>
      </c>
      <c r="G4" s="70"/>
      <c r="H4" s="70">
        <v>6</v>
      </c>
      <c r="I4" s="70">
        <v>7</v>
      </c>
    </row>
    <row r="5" spans="1:9" ht="30" customHeight="1">
      <c r="A5" s="120"/>
      <c r="B5" s="120" t="s">
        <v>1681</v>
      </c>
      <c r="C5" s="121">
        <f t="shared" ref="C5:G6" si="0">C6</f>
        <v>19277591</v>
      </c>
      <c r="D5" s="121">
        <f t="shared" si="0"/>
        <v>19621163</v>
      </c>
      <c r="E5" s="122">
        <f t="shared" si="0"/>
        <v>18979058.910000004</v>
      </c>
      <c r="F5" s="122">
        <f t="shared" si="0"/>
        <v>19689837</v>
      </c>
      <c r="G5" s="122">
        <f t="shared" si="0"/>
        <v>19959588</v>
      </c>
      <c r="H5" s="122">
        <f>E5/D5*100</f>
        <v>96.727492198092463</v>
      </c>
      <c r="I5" s="122">
        <f>E5/C5*100</f>
        <v>98.451403549333548</v>
      </c>
    </row>
    <row r="6" spans="1:9" ht="30.75" customHeight="1">
      <c r="A6" s="71"/>
      <c r="B6" s="71" t="s">
        <v>1682</v>
      </c>
      <c r="C6" s="72">
        <f t="shared" si="0"/>
        <v>19277591</v>
      </c>
      <c r="D6" s="72">
        <f t="shared" si="0"/>
        <v>19621163</v>
      </c>
      <c r="E6" s="88">
        <f t="shared" si="0"/>
        <v>18979058.910000004</v>
      </c>
      <c r="F6" s="88">
        <f t="shared" si="0"/>
        <v>19689837</v>
      </c>
      <c r="G6" s="88">
        <f t="shared" si="0"/>
        <v>19959588</v>
      </c>
      <c r="H6" s="88">
        <f t="shared" ref="H6:H48" si="1">E6/D6*100</f>
        <v>96.727492198092463</v>
      </c>
      <c r="I6" s="88">
        <f t="shared" ref="I6:I48" si="2">E6/C6*100</f>
        <v>98.451403549333548</v>
      </c>
    </row>
    <row r="7" spans="1:9" ht="15" customHeight="1">
      <c r="A7" s="64"/>
      <c r="B7" s="64" t="s">
        <v>1261</v>
      </c>
      <c r="C7" s="69">
        <f>SUM(C8:C14)</f>
        <v>19277591</v>
      </c>
      <c r="D7" s="69">
        <f>SUM(D8:D14)</f>
        <v>19621163</v>
      </c>
      <c r="E7" s="133">
        <f>SUM(E8:E14)</f>
        <v>18979058.910000004</v>
      </c>
      <c r="F7" s="133">
        <f>SUM(F8:F14)</f>
        <v>19689837</v>
      </c>
      <c r="G7" s="133">
        <f t="shared" ref="G7" si="3">SUM(G8:G14)</f>
        <v>19959588</v>
      </c>
      <c r="H7" s="133">
        <f t="shared" si="1"/>
        <v>96.727492198092463</v>
      </c>
      <c r="I7" s="133">
        <f t="shared" si="2"/>
        <v>98.451403549333548</v>
      </c>
    </row>
    <row r="8" spans="1:9" ht="15" customHeight="1">
      <c r="A8" s="77">
        <v>3111</v>
      </c>
      <c r="B8" s="76" t="s">
        <v>1446</v>
      </c>
      <c r="C8" s="110">
        <v>15736379</v>
      </c>
      <c r="D8" s="110">
        <v>16115971</v>
      </c>
      <c r="E8" s="110">
        <f>15544985.59+22600.38</f>
        <v>15567585.970000001</v>
      </c>
      <c r="F8" s="110">
        <v>16215437</v>
      </c>
      <c r="G8" s="110">
        <v>16410088</v>
      </c>
      <c r="H8" s="136">
        <f t="shared" si="1"/>
        <v>96.597257279750636</v>
      </c>
      <c r="I8" s="136">
        <f>E8/C8*100</f>
        <v>98.927370585062803</v>
      </c>
    </row>
    <row r="9" spans="1:9" ht="15" customHeight="1">
      <c r="A9" s="77">
        <v>3121</v>
      </c>
      <c r="B9" s="76" t="s">
        <v>1322</v>
      </c>
      <c r="C9" s="110">
        <v>436678</v>
      </c>
      <c r="D9" s="110">
        <v>430709</v>
      </c>
      <c r="E9" s="110">
        <v>430713.56</v>
      </c>
      <c r="F9" s="110">
        <v>430700</v>
      </c>
      <c r="G9" s="110">
        <v>470500</v>
      </c>
      <c r="H9" s="136">
        <f t="shared" si="1"/>
        <v>100.00105871946023</v>
      </c>
      <c r="I9" s="136">
        <f t="shared" si="2"/>
        <v>98.634133159902717</v>
      </c>
    </row>
    <row r="10" spans="1:9" ht="15" customHeight="1">
      <c r="A10" s="77">
        <v>3132</v>
      </c>
      <c r="B10" s="76" t="s">
        <v>1392</v>
      </c>
      <c r="C10" s="110">
        <v>2439358</v>
      </c>
      <c r="D10" s="110">
        <v>2638446</v>
      </c>
      <c r="E10" s="110">
        <f>2551878.05+3729.07</f>
        <v>2555607.1199999996</v>
      </c>
      <c r="F10" s="110">
        <v>2624000</v>
      </c>
      <c r="G10" s="110">
        <v>2656000</v>
      </c>
      <c r="H10" s="136">
        <f t="shared" si="1"/>
        <v>96.860315503898875</v>
      </c>
      <c r="I10" s="136">
        <f t="shared" si="2"/>
        <v>104.7655620864178</v>
      </c>
    </row>
    <row r="11" spans="1:9" ht="15" customHeight="1">
      <c r="A11" s="77">
        <v>3133</v>
      </c>
      <c r="B11" s="76" t="s">
        <v>1447</v>
      </c>
      <c r="C11" s="110">
        <v>267542</v>
      </c>
      <c r="D11" s="110">
        <v>22201</v>
      </c>
      <c r="E11" s="110">
        <f>22175.93</f>
        <v>22175.93</v>
      </c>
      <c r="F11" s="110"/>
      <c r="G11" s="110"/>
      <c r="H11" s="136">
        <f t="shared" si="1"/>
        <v>99.887077158686537</v>
      </c>
      <c r="I11" s="136">
        <f t="shared" si="2"/>
        <v>8.2887658760119916</v>
      </c>
    </row>
    <row r="12" spans="1:9" ht="15" customHeight="1">
      <c r="A12" s="77">
        <v>3212</v>
      </c>
      <c r="B12" s="76" t="s">
        <v>1347</v>
      </c>
      <c r="C12" s="110">
        <v>352632</v>
      </c>
      <c r="D12" s="110">
        <v>365615</v>
      </c>
      <c r="E12" s="110">
        <v>354755.51</v>
      </c>
      <c r="F12" s="110">
        <v>367900</v>
      </c>
      <c r="G12" s="110">
        <v>370000</v>
      </c>
      <c r="H12" s="136">
        <f t="shared" si="1"/>
        <v>97.029801840734109</v>
      </c>
      <c r="I12" s="136">
        <f t="shared" si="2"/>
        <v>100.60218868395381</v>
      </c>
    </row>
    <row r="13" spans="1:9" ht="15" customHeight="1">
      <c r="A13" s="77">
        <v>3236</v>
      </c>
      <c r="B13" s="76" t="s">
        <v>1277</v>
      </c>
      <c r="C13" s="110">
        <v>8000</v>
      </c>
      <c r="D13" s="110">
        <v>8000</v>
      </c>
      <c r="E13" s="110">
        <v>8000</v>
      </c>
      <c r="F13" s="110">
        <v>8000</v>
      </c>
      <c r="G13" s="110">
        <v>8000</v>
      </c>
      <c r="H13" s="136">
        <f t="shared" si="1"/>
        <v>100</v>
      </c>
      <c r="I13" s="136">
        <f t="shared" si="2"/>
        <v>100</v>
      </c>
    </row>
    <row r="14" spans="1:9" ht="15" customHeight="1">
      <c r="A14" s="77">
        <v>3295</v>
      </c>
      <c r="B14" s="76" t="s">
        <v>1284</v>
      </c>
      <c r="C14" s="110">
        <v>37002</v>
      </c>
      <c r="D14" s="110">
        <v>40221</v>
      </c>
      <c r="E14" s="110">
        <v>40220.82</v>
      </c>
      <c r="F14" s="110">
        <v>43800</v>
      </c>
      <c r="G14" s="110">
        <v>45000</v>
      </c>
      <c r="H14" s="136">
        <f t="shared" si="1"/>
        <v>99.999552472588945</v>
      </c>
      <c r="I14" s="136">
        <f t="shared" si="2"/>
        <v>108.69904329495704</v>
      </c>
    </row>
    <row r="15" spans="1:9" ht="30" customHeight="1">
      <c r="A15" s="120"/>
      <c r="B15" s="120" t="s">
        <v>1683</v>
      </c>
      <c r="C15" s="121">
        <f>C16</f>
        <v>3435752</v>
      </c>
      <c r="D15" s="121">
        <f>D16</f>
        <v>3296251</v>
      </c>
      <c r="E15" s="121">
        <f t="shared" ref="E15:G16" si="4">E16</f>
        <v>3350839.9400000004</v>
      </c>
      <c r="F15" s="121">
        <f t="shared" si="4"/>
        <v>3260400</v>
      </c>
      <c r="G15" s="121" t="e">
        <f t="shared" si="4"/>
        <v>#REF!</v>
      </c>
      <c r="H15" s="122">
        <f t="shared" si="1"/>
        <v>101.65609172359751</v>
      </c>
      <c r="I15" s="122">
        <f t="shared" si="2"/>
        <v>97.5285742393514</v>
      </c>
    </row>
    <row r="16" spans="1:9" ht="32.25" customHeight="1">
      <c r="A16" s="71"/>
      <c r="B16" s="71" t="s">
        <v>862</v>
      </c>
      <c r="C16" s="94">
        <f>C17</f>
        <v>3435752</v>
      </c>
      <c r="D16" s="94">
        <f>D17</f>
        <v>3296251</v>
      </c>
      <c r="E16" s="88">
        <f>E17</f>
        <v>3350839.9400000004</v>
      </c>
      <c r="F16" s="88">
        <f>F17</f>
        <v>3260400</v>
      </c>
      <c r="G16" s="88" t="e">
        <f t="shared" si="4"/>
        <v>#REF!</v>
      </c>
      <c r="H16" s="88">
        <f t="shared" si="1"/>
        <v>101.65609172359751</v>
      </c>
      <c r="I16" s="88">
        <f t="shared" si="2"/>
        <v>97.5285742393514</v>
      </c>
    </row>
    <row r="17" spans="1:9" ht="15" customHeight="1">
      <c r="A17" s="64"/>
      <c r="B17" s="64" t="s">
        <v>1261</v>
      </c>
      <c r="C17" s="69">
        <f>SUM(C18:C48)</f>
        <v>3435752</v>
      </c>
      <c r="D17" s="69">
        <f>SUM(D18:D48)</f>
        <v>3296251</v>
      </c>
      <c r="E17" s="69">
        <f>SUM(E18:E48)</f>
        <v>3350839.9400000004</v>
      </c>
      <c r="F17" s="69">
        <f>SUM(F18:F48)</f>
        <v>3260400</v>
      </c>
      <c r="G17" s="69" t="e">
        <f>SUM(G18:G48)</f>
        <v>#REF!</v>
      </c>
      <c r="H17" s="133">
        <f t="shared" si="1"/>
        <v>101.65609172359751</v>
      </c>
      <c r="I17" s="133">
        <f t="shared" si="2"/>
        <v>97.5285742393514</v>
      </c>
    </row>
    <row r="18" spans="1:9" ht="15" customHeight="1">
      <c r="A18" s="77">
        <v>3111</v>
      </c>
      <c r="B18" s="76" t="s">
        <v>1446</v>
      </c>
      <c r="C18" s="110">
        <v>857082</v>
      </c>
      <c r="D18" s="132">
        <v>1220000</v>
      </c>
      <c r="E18" s="132"/>
      <c r="F18" s="132"/>
      <c r="G18" s="132" t="e">
        <f>F18*(1+#REF!/100)</f>
        <v>#REF!</v>
      </c>
      <c r="H18" s="136">
        <f t="shared" si="1"/>
        <v>0</v>
      </c>
      <c r="I18" s="136">
        <f t="shared" si="2"/>
        <v>0</v>
      </c>
    </row>
    <row r="19" spans="1:9" ht="15" customHeight="1">
      <c r="A19" s="77">
        <v>3112</v>
      </c>
      <c r="B19" s="76" t="s">
        <v>1476</v>
      </c>
      <c r="C19" s="110">
        <v>3502</v>
      </c>
      <c r="D19" s="132">
        <v>1000</v>
      </c>
      <c r="E19" s="132"/>
      <c r="F19" s="132">
        <v>3500</v>
      </c>
      <c r="G19" s="132">
        <v>3500</v>
      </c>
      <c r="H19" s="136">
        <f t="shared" si="1"/>
        <v>0</v>
      </c>
      <c r="I19" s="136">
        <f t="shared" si="2"/>
        <v>0</v>
      </c>
    </row>
    <row r="20" spans="1:9" ht="15" customHeight="1">
      <c r="A20" s="77">
        <v>3113</v>
      </c>
      <c r="B20" s="76" t="s">
        <v>1564</v>
      </c>
      <c r="C20" s="110"/>
      <c r="D20" s="132"/>
      <c r="E20" s="132"/>
      <c r="F20" s="132">
        <v>700000</v>
      </c>
      <c r="G20" s="132">
        <v>700000</v>
      </c>
      <c r="H20" s="136" t="e">
        <f t="shared" si="1"/>
        <v>#DIV/0!</v>
      </c>
      <c r="I20" s="136" t="e">
        <f t="shared" si="2"/>
        <v>#DIV/0!</v>
      </c>
    </row>
    <row r="21" spans="1:9" ht="15" customHeight="1">
      <c r="A21" s="77">
        <v>3132</v>
      </c>
      <c r="B21" s="76" t="s">
        <v>1392</v>
      </c>
      <c r="C21" s="110">
        <v>133911</v>
      </c>
      <c r="D21" s="132">
        <v>200000</v>
      </c>
      <c r="E21" s="132"/>
      <c r="F21" s="132">
        <v>148500</v>
      </c>
      <c r="G21" s="132">
        <v>151500</v>
      </c>
      <c r="H21" s="136">
        <f t="shared" si="1"/>
        <v>0</v>
      </c>
      <c r="I21" s="136">
        <f t="shared" si="2"/>
        <v>0</v>
      </c>
    </row>
    <row r="22" spans="1:9" ht="15" customHeight="1">
      <c r="A22" s="77">
        <v>3133</v>
      </c>
      <c r="B22" s="76" t="s">
        <v>1447</v>
      </c>
      <c r="C22" s="110">
        <v>14570</v>
      </c>
      <c r="D22" s="132"/>
      <c r="E22" s="132"/>
      <c r="F22" s="132"/>
      <c r="G22" s="132" t="e">
        <f>F22*(1+#REF!/100)</f>
        <v>#REF!</v>
      </c>
      <c r="H22" s="136" t="e">
        <f t="shared" si="1"/>
        <v>#DIV/0!</v>
      </c>
      <c r="I22" s="136">
        <f t="shared" si="2"/>
        <v>0</v>
      </c>
    </row>
    <row r="23" spans="1:9" ht="15" customHeight="1">
      <c r="A23" s="77">
        <v>3211</v>
      </c>
      <c r="B23" s="76" t="s">
        <v>1264</v>
      </c>
      <c r="C23" s="110">
        <v>68467</v>
      </c>
      <c r="D23" s="132">
        <v>110000</v>
      </c>
      <c r="E23" s="132">
        <v>97110.11</v>
      </c>
      <c r="F23" s="132">
        <v>100000</v>
      </c>
      <c r="G23" s="132" t="e">
        <f>F23*(1+#REF!/100)</f>
        <v>#REF!</v>
      </c>
      <c r="H23" s="136">
        <f t="shared" si="1"/>
        <v>88.281918181818185</v>
      </c>
      <c r="I23" s="136">
        <f t="shared" si="2"/>
        <v>141.83491316984825</v>
      </c>
    </row>
    <row r="24" spans="1:9" ht="15" customHeight="1">
      <c r="A24" s="77">
        <v>3213</v>
      </c>
      <c r="B24" s="76" t="s">
        <v>1266</v>
      </c>
      <c r="C24" s="110">
        <v>67289</v>
      </c>
      <c r="D24" s="132">
        <v>30000</v>
      </c>
      <c r="E24" s="132">
        <v>22631.16</v>
      </c>
      <c r="F24" s="132">
        <v>80000</v>
      </c>
      <c r="G24" s="132" t="e">
        <f>F24*(1+#REF!/100)</f>
        <v>#REF!</v>
      </c>
      <c r="H24" s="136">
        <f t="shared" si="1"/>
        <v>75.437200000000004</v>
      </c>
      <c r="I24" s="136">
        <f t="shared" si="2"/>
        <v>33.632778017209354</v>
      </c>
    </row>
    <row r="25" spans="1:9" ht="15" customHeight="1">
      <c r="A25" s="77">
        <v>3221</v>
      </c>
      <c r="B25" s="76" t="s">
        <v>1267</v>
      </c>
      <c r="C25" s="110">
        <v>251419</v>
      </c>
      <c r="D25" s="132">
        <v>170000</v>
      </c>
      <c r="E25" s="132">
        <v>205564.66</v>
      </c>
      <c r="F25" s="132">
        <v>250000</v>
      </c>
      <c r="G25" s="132" t="e">
        <f>F25*(1+#REF!/100)</f>
        <v>#REF!</v>
      </c>
      <c r="H25" s="136">
        <f t="shared" si="1"/>
        <v>120.92038823529411</v>
      </c>
      <c r="I25" s="136">
        <f t="shared" si="2"/>
        <v>81.761784113372499</v>
      </c>
    </row>
    <row r="26" spans="1:9" ht="15" customHeight="1">
      <c r="A26" s="77">
        <v>3222</v>
      </c>
      <c r="B26" s="76" t="s">
        <v>1268</v>
      </c>
      <c r="C26" s="110">
        <v>6874</v>
      </c>
      <c r="D26" s="132">
        <v>20000</v>
      </c>
      <c r="E26" s="132">
        <v>15156.53</v>
      </c>
      <c r="F26" s="132">
        <v>20000</v>
      </c>
      <c r="G26" s="132" t="e">
        <f>F26*(1+#REF!/100)</f>
        <v>#REF!</v>
      </c>
      <c r="H26" s="136">
        <f t="shared" si="1"/>
        <v>75.782650000000004</v>
      </c>
      <c r="I26" s="136">
        <f t="shared" si="2"/>
        <v>220.49068955484438</v>
      </c>
    </row>
    <row r="27" spans="1:9" ht="15" customHeight="1">
      <c r="A27" s="77">
        <v>3223</v>
      </c>
      <c r="B27" s="76" t="s">
        <v>1453</v>
      </c>
      <c r="C27" s="110">
        <v>330531</v>
      </c>
      <c r="D27" s="132">
        <v>276000</v>
      </c>
      <c r="E27" s="132">
        <f>337885.29</f>
        <v>337885.29</v>
      </c>
      <c r="F27" s="132">
        <v>300000</v>
      </c>
      <c r="G27" s="132" t="e">
        <f>F27*(1+#REF!/100)</f>
        <v>#REF!</v>
      </c>
      <c r="H27" s="136">
        <f t="shared" si="1"/>
        <v>122.42220652173911</v>
      </c>
      <c r="I27" s="136">
        <f t="shared" si="2"/>
        <v>102.2249925120488</v>
      </c>
    </row>
    <row r="28" spans="1:9" ht="15" customHeight="1">
      <c r="A28" s="77">
        <v>3224</v>
      </c>
      <c r="B28" s="76" t="s">
        <v>1338</v>
      </c>
      <c r="C28" s="110">
        <v>95345</v>
      </c>
      <c r="D28" s="132">
        <v>80000</v>
      </c>
      <c r="E28" s="132">
        <v>144505.57</v>
      </c>
      <c r="F28" s="132">
        <v>100000</v>
      </c>
      <c r="G28" s="132" t="e">
        <f>F28*(1+#REF!/100)</f>
        <v>#REF!</v>
      </c>
      <c r="H28" s="136">
        <f t="shared" si="1"/>
        <v>180.63196249999999</v>
      </c>
      <c r="I28" s="136">
        <f t="shared" si="2"/>
        <v>151.56072159001522</v>
      </c>
    </row>
    <row r="29" spans="1:9" ht="15" customHeight="1">
      <c r="A29" s="77">
        <v>3227</v>
      </c>
      <c r="B29" s="76" t="s">
        <v>1339</v>
      </c>
      <c r="C29" s="110">
        <v>17948</v>
      </c>
      <c r="D29" s="132">
        <v>10000</v>
      </c>
      <c r="E29" s="132">
        <v>43044.77</v>
      </c>
      <c r="F29" s="132">
        <v>20000</v>
      </c>
      <c r="G29" s="132" t="e">
        <f>F29*(1+#REF!/100)</f>
        <v>#REF!</v>
      </c>
      <c r="H29" s="136">
        <f t="shared" si="1"/>
        <v>430.44769999999994</v>
      </c>
      <c r="I29" s="136">
        <f t="shared" si="2"/>
        <v>239.83045464675729</v>
      </c>
    </row>
    <row r="30" spans="1:9" ht="15" customHeight="1">
      <c r="A30" s="77">
        <v>3231</v>
      </c>
      <c r="B30" s="76" t="s">
        <v>1272</v>
      </c>
      <c r="C30" s="110">
        <v>45758</v>
      </c>
      <c r="D30" s="132">
        <v>55000</v>
      </c>
      <c r="E30" s="132">
        <v>26965.93</v>
      </c>
      <c r="F30" s="132">
        <v>50000</v>
      </c>
      <c r="G30" s="132" t="e">
        <f>F30*(1+#REF!/100)</f>
        <v>#REF!</v>
      </c>
      <c r="H30" s="136">
        <f t="shared" si="1"/>
        <v>49.028963636363635</v>
      </c>
      <c r="I30" s="136">
        <f t="shared" si="2"/>
        <v>58.931618514795225</v>
      </c>
    </row>
    <row r="31" spans="1:9" ht="15" customHeight="1">
      <c r="A31" s="77">
        <v>3232</v>
      </c>
      <c r="B31" s="76" t="s">
        <v>1273</v>
      </c>
      <c r="C31" s="110">
        <v>50575</v>
      </c>
      <c r="D31" s="132">
        <v>40000</v>
      </c>
      <c r="E31" s="132">
        <v>892284.93</v>
      </c>
      <c r="F31" s="132">
        <v>50000</v>
      </c>
      <c r="G31" s="132" t="e">
        <f>F31*(1+#REF!/100)</f>
        <v>#REF!</v>
      </c>
      <c r="H31" s="136">
        <f t="shared" si="1"/>
        <v>2230.712325</v>
      </c>
      <c r="I31" s="136">
        <f t="shared" si="2"/>
        <v>1764.2806327236776</v>
      </c>
    </row>
    <row r="32" spans="1:9" ht="15" customHeight="1">
      <c r="A32" s="77">
        <v>3233</v>
      </c>
      <c r="B32" s="76" t="s">
        <v>1274</v>
      </c>
      <c r="C32" s="110">
        <v>129860</v>
      </c>
      <c r="D32" s="132">
        <v>100000</v>
      </c>
      <c r="E32" s="132">
        <v>70567.98</v>
      </c>
      <c r="F32" s="132">
        <v>109400</v>
      </c>
      <c r="G32" s="132">
        <v>112000</v>
      </c>
      <c r="H32" s="136">
        <f t="shared" si="1"/>
        <v>70.567979999999991</v>
      </c>
      <c r="I32" s="136">
        <f t="shared" si="2"/>
        <v>54.341583243492984</v>
      </c>
    </row>
    <row r="33" spans="1:9" ht="15" customHeight="1">
      <c r="A33" s="77">
        <v>3234</v>
      </c>
      <c r="B33" s="76" t="s">
        <v>1275</v>
      </c>
      <c r="C33" s="110">
        <v>263354</v>
      </c>
      <c r="D33" s="132">
        <v>154000</v>
      </c>
      <c r="E33" s="132">
        <v>231662.21</v>
      </c>
      <c r="F33" s="132">
        <v>270000</v>
      </c>
      <c r="G33" s="132" t="e">
        <f>F33*(1+#REF!/100)</f>
        <v>#REF!</v>
      </c>
      <c r="H33" s="136">
        <f t="shared" si="1"/>
        <v>150.43000649350648</v>
      </c>
      <c r="I33" s="136">
        <f t="shared" si="2"/>
        <v>87.966087471616149</v>
      </c>
    </row>
    <row r="34" spans="1:9" ht="15" customHeight="1">
      <c r="A34" s="77">
        <v>3235</v>
      </c>
      <c r="B34" s="76" t="s">
        <v>1276</v>
      </c>
      <c r="C34" s="110">
        <v>308882</v>
      </c>
      <c r="D34" s="132">
        <v>150000</v>
      </c>
      <c r="E34" s="132">
        <v>363747.04</v>
      </c>
      <c r="F34" s="132">
        <v>200000</v>
      </c>
      <c r="G34" s="132" t="e">
        <f>F34*(1+#REF!/100)</f>
        <v>#REF!</v>
      </c>
      <c r="H34" s="136">
        <f t="shared" si="1"/>
        <v>242.49802666666668</v>
      </c>
      <c r="I34" s="136">
        <f t="shared" si="2"/>
        <v>117.76245945053449</v>
      </c>
    </row>
    <row r="35" spans="1:9" ht="15" customHeight="1">
      <c r="A35" s="77">
        <v>3237</v>
      </c>
      <c r="B35" s="76" t="s">
        <v>1278</v>
      </c>
      <c r="C35" s="110">
        <v>527848</v>
      </c>
      <c r="D35" s="132">
        <v>410000</v>
      </c>
      <c r="E35" s="132">
        <v>702745.95</v>
      </c>
      <c r="F35" s="132">
        <v>550000</v>
      </c>
      <c r="G35" s="132" t="e">
        <f>F35*(1+#REF!/100)</f>
        <v>#REF!</v>
      </c>
      <c r="H35" s="136">
        <f t="shared" si="1"/>
        <v>171.40145121951218</v>
      </c>
      <c r="I35" s="136">
        <f t="shared" si="2"/>
        <v>133.1341503614677</v>
      </c>
    </row>
    <row r="36" spans="1:9" ht="15" customHeight="1">
      <c r="A36" s="77">
        <v>3238</v>
      </c>
      <c r="B36" s="76" t="s">
        <v>1455</v>
      </c>
      <c r="C36" s="110">
        <v>70003</v>
      </c>
      <c r="D36" s="132">
        <v>100000</v>
      </c>
      <c r="E36" s="132">
        <v>65625.95</v>
      </c>
      <c r="F36" s="132">
        <v>75000</v>
      </c>
      <c r="G36" s="132" t="e">
        <f>F36*(1+#REF!/100)</f>
        <v>#REF!</v>
      </c>
      <c r="H36" s="136">
        <f t="shared" si="1"/>
        <v>65.625950000000003</v>
      </c>
      <c r="I36" s="136">
        <f t="shared" si="2"/>
        <v>93.74733939974</v>
      </c>
    </row>
    <row r="37" spans="1:9" ht="15" customHeight="1">
      <c r="A37" s="77">
        <v>3239</v>
      </c>
      <c r="B37" s="76" t="s">
        <v>1280</v>
      </c>
      <c r="C37" s="110">
        <v>49666</v>
      </c>
      <c r="D37" s="132">
        <v>50000</v>
      </c>
      <c r="E37" s="132">
        <v>39815.550000000003</v>
      </c>
      <c r="F37" s="132">
        <v>50000</v>
      </c>
      <c r="G37" s="132" t="e">
        <f>F37*(1+#REF!/100)</f>
        <v>#REF!</v>
      </c>
      <c r="H37" s="136">
        <f t="shared" si="1"/>
        <v>79.631100000000004</v>
      </c>
      <c r="I37" s="136">
        <f t="shared" si="2"/>
        <v>80.166612974670798</v>
      </c>
    </row>
    <row r="38" spans="1:9" ht="15" customHeight="1">
      <c r="A38" s="77">
        <v>3241</v>
      </c>
      <c r="B38" s="76" t="s">
        <v>1484</v>
      </c>
      <c r="C38" s="110">
        <v>1572</v>
      </c>
      <c r="D38" s="132">
        <v>3000</v>
      </c>
      <c r="E38" s="132">
        <v>1279</v>
      </c>
      <c r="F38" s="132">
        <v>2000</v>
      </c>
      <c r="G38" s="132">
        <v>2000</v>
      </c>
      <c r="H38" s="136">
        <f t="shared" si="1"/>
        <v>42.633333333333333</v>
      </c>
      <c r="I38" s="136">
        <f t="shared" si="2"/>
        <v>81.361323155216283</v>
      </c>
    </row>
    <row r="39" spans="1:9" ht="15" customHeight="1">
      <c r="A39" s="77">
        <v>3292</v>
      </c>
      <c r="B39" s="76" t="s">
        <v>1281</v>
      </c>
      <c r="C39" s="110">
        <v>36070</v>
      </c>
      <c r="D39" s="132">
        <v>40000</v>
      </c>
      <c r="E39" s="132">
        <v>26831.79</v>
      </c>
      <c r="F39" s="132">
        <v>36000</v>
      </c>
      <c r="G39" s="132">
        <v>36500</v>
      </c>
      <c r="H39" s="136">
        <f t="shared" si="1"/>
        <v>67.079475000000002</v>
      </c>
      <c r="I39" s="136">
        <f t="shared" si="2"/>
        <v>74.38810645966177</v>
      </c>
    </row>
    <row r="40" spans="1:9" ht="15" customHeight="1">
      <c r="A40" s="77">
        <v>3293</v>
      </c>
      <c r="B40" s="76" t="s">
        <v>1326</v>
      </c>
      <c r="C40" s="110">
        <v>12250</v>
      </c>
      <c r="D40" s="132">
        <v>15000</v>
      </c>
      <c r="E40" s="132">
        <v>10639</v>
      </c>
      <c r="F40" s="132">
        <v>15000</v>
      </c>
      <c r="G40" s="132" t="e">
        <f>F40*(1+#REF!/100)</f>
        <v>#REF!</v>
      </c>
      <c r="H40" s="136">
        <f t="shared" si="1"/>
        <v>70.926666666666677</v>
      </c>
      <c r="I40" s="136">
        <f t="shared" si="2"/>
        <v>86.848979591836738</v>
      </c>
    </row>
    <row r="41" spans="1:9" ht="15" customHeight="1">
      <c r="A41" s="77">
        <v>3294</v>
      </c>
      <c r="B41" s="76" t="s">
        <v>1283</v>
      </c>
      <c r="C41" s="110">
        <v>5000</v>
      </c>
      <c r="D41" s="132">
        <v>15000</v>
      </c>
      <c r="E41" s="132">
        <v>11934.41</v>
      </c>
      <c r="F41" s="132">
        <v>5000</v>
      </c>
      <c r="G41" s="132">
        <v>5000</v>
      </c>
      <c r="H41" s="136">
        <f t="shared" si="1"/>
        <v>79.562733333333341</v>
      </c>
      <c r="I41" s="136">
        <f t="shared" si="2"/>
        <v>238.68819999999999</v>
      </c>
    </row>
    <row r="42" spans="1:9" ht="15" customHeight="1">
      <c r="A42" s="77">
        <v>3295</v>
      </c>
      <c r="B42" s="76" t="s">
        <v>1284</v>
      </c>
      <c r="C42" s="110">
        <v>3324</v>
      </c>
      <c r="D42" s="132">
        <v>6251</v>
      </c>
      <c r="E42" s="132">
        <v>5403.2</v>
      </c>
      <c r="F42" s="132">
        <v>6000</v>
      </c>
      <c r="G42" s="132">
        <v>6000</v>
      </c>
      <c r="H42" s="136">
        <f t="shared" si="1"/>
        <v>86.437370020796664</v>
      </c>
      <c r="I42" s="136">
        <f t="shared" si="2"/>
        <v>162.55114320096268</v>
      </c>
    </row>
    <row r="43" spans="1:9" ht="15" customHeight="1">
      <c r="A43" s="77">
        <v>3296</v>
      </c>
      <c r="B43" s="76" t="s">
        <v>1501</v>
      </c>
      <c r="C43" s="110"/>
      <c r="D43" s="132"/>
      <c r="E43" s="132"/>
      <c r="F43" s="132">
        <v>30000</v>
      </c>
      <c r="G43" s="132" t="e">
        <f>F43*(1+#REF!/100)</f>
        <v>#REF!</v>
      </c>
      <c r="H43" s="136" t="e">
        <f t="shared" si="1"/>
        <v>#DIV/0!</v>
      </c>
      <c r="I43" s="136" t="e">
        <f t="shared" si="2"/>
        <v>#DIV/0!</v>
      </c>
    </row>
    <row r="44" spans="1:9" ht="15" customHeight="1">
      <c r="A44" s="77">
        <v>3299</v>
      </c>
      <c r="B44" s="76" t="s">
        <v>1456</v>
      </c>
      <c r="C44" s="110">
        <v>66507</v>
      </c>
      <c r="D44" s="132">
        <v>15000</v>
      </c>
      <c r="E44" s="132">
        <v>15356.26</v>
      </c>
      <c r="F44" s="132">
        <v>70000</v>
      </c>
      <c r="G44" s="132" t="e">
        <f>F44*(1+#REF!/100)</f>
        <v>#REF!</v>
      </c>
      <c r="H44" s="136">
        <f t="shared" si="1"/>
        <v>102.37506666666667</v>
      </c>
      <c r="I44" s="136">
        <f t="shared" si="2"/>
        <v>23.089689807087975</v>
      </c>
    </row>
    <row r="45" spans="1:9" ht="15" customHeight="1">
      <c r="A45" s="77">
        <v>3431</v>
      </c>
      <c r="B45" s="76" t="s">
        <v>1286</v>
      </c>
      <c r="C45" s="110">
        <v>18145</v>
      </c>
      <c r="D45" s="132">
        <v>25000</v>
      </c>
      <c r="E45" s="132">
        <v>19121.830000000002</v>
      </c>
      <c r="F45" s="132">
        <v>20000</v>
      </c>
      <c r="G45" s="132" t="e">
        <f>F45*(1+#REF!/100)</f>
        <v>#REF!</v>
      </c>
      <c r="H45" s="136">
        <f t="shared" si="1"/>
        <v>76.487319999999997</v>
      </c>
      <c r="I45" s="136">
        <f t="shared" si="2"/>
        <v>105.38346651970241</v>
      </c>
    </row>
    <row r="46" spans="1:9" ht="15" customHeight="1">
      <c r="A46" s="77">
        <v>3432</v>
      </c>
      <c r="B46" s="113" t="s">
        <v>1328</v>
      </c>
      <c r="C46" s="110"/>
      <c r="D46" s="132"/>
      <c r="E46" s="132">
        <v>69.989999999999995</v>
      </c>
      <c r="F46" s="132"/>
      <c r="G46" s="132"/>
      <c r="H46" s="136" t="e">
        <f t="shared" si="1"/>
        <v>#DIV/0!</v>
      </c>
      <c r="I46" s="136" t="e">
        <f t="shared" si="2"/>
        <v>#DIV/0!</v>
      </c>
    </row>
    <row r="47" spans="1:9" ht="15" customHeight="1">
      <c r="A47" s="77">
        <v>3433</v>
      </c>
      <c r="B47" s="76" t="s">
        <v>1477</v>
      </c>
      <c r="C47" s="110"/>
      <c r="D47" s="132"/>
      <c r="E47" s="132">
        <v>0.83</v>
      </c>
      <c r="F47" s="132"/>
      <c r="G47" s="132"/>
      <c r="H47" s="136" t="e">
        <f t="shared" si="1"/>
        <v>#DIV/0!</v>
      </c>
      <c r="I47" s="136" t="e">
        <f t="shared" si="2"/>
        <v>#DIV/0!</v>
      </c>
    </row>
    <row r="48" spans="1:9" ht="15" customHeight="1">
      <c r="A48" s="77">
        <v>4223</v>
      </c>
      <c r="B48" s="76" t="s">
        <v>1343</v>
      </c>
      <c r="C48" s="110"/>
      <c r="D48" s="132">
        <v>1000</v>
      </c>
      <c r="E48" s="132">
        <v>890</v>
      </c>
      <c r="F48" s="132"/>
      <c r="G48" s="132">
        <v>27000</v>
      </c>
      <c r="H48" s="136">
        <f t="shared" si="1"/>
        <v>89</v>
      </c>
      <c r="I48" s="136" t="e">
        <f t="shared" si="2"/>
        <v>#DIV/0!</v>
      </c>
    </row>
    <row r="49" spans="1:9" ht="30" customHeight="1">
      <c r="A49" s="172"/>
      <c r="B49" s="120" t="s">
        <v>1541</v>
      </c>
      <c r="C49" s="121">
        <v>646760</v>
      </c>
      <c r="D49" s="121">
        <v>4157800</v>
      </c>
      <c r="E49" s="121">
        <v>4273732.84</v>
      </c>
      <c r="F49" s="121">
        <v>3607250</v>
      </c>
      <c r="G49" s="121">
        <v>1241000</v>
      </c>
      <c r="H49" s="122">
        <v>102.78832170859589</v>
      </c>
      <c r="I49" s="122">
        <v>660.79114973096659</v>
      </c>
    </row>
    <row r="50" spans="1:9" ht="15" customHeight="1">
      <c r="A50" s="171"/>
      <c r="B50" s="71" t="s">
        <v>16</v>
      </c>
      <c r="C50" s="72">
        <v>646760</v>
      </c>
      <c r="D50" s="72">
        <v>4157800</v>
      </c>
      <c r="E50" s="72">
        <v>4273732.84</v>
      </c>
      <c r="F50" s="72">
        <v>3607250</v>
      </c>
      <c r="G50" s="72">
        <v>1241000</v>
      </c>
      <c r="H50" s="88">
        <v>102.78832170859589</v>
      </c>
      <c r="I50" s="88">
        <v>660.79114973096659</v>
      </c>
    </row>
    <row r="51" spans="1:9" ht="15" customHeight="1">
      <c r="A51" s="173"/>
      <c r="B51" s="64" t="s">
        <v>1261</v>
      </c>
      <c r="C51" s="69">
        <v>107273</v>
      </c>
      <c r="D51" s="69">
        <v>0</v>
      </c>
      <c r="E51" s="69">
        <v>791908.62</v>
      </c>
      <c r="F51" s="133">
        <v>0</v>
      </c>
      <c r="G51" s="133">
        <v>0</v>
      </c>
      <c r="H51" s="133" t="e">
        <v>#DIV/0!</v>
      </c>
      <c r="I51" s="133">
        <v>738.21802317451727</v>
      </c>
    </row>
    <row r="52" spans="1:9" ht="15" customHeight="1">
      <c r="A52" s="131">
        <v>3111</v>
      </c>
      <c r="B52" s="76" t="s">
        <v>1446</v>
      </c>
      <c r="C52" s="110">
        <v>91530</v>
      </c>
      <c r="D52" s="110"/>
      <c r="E52" s="110">
        <v>679741.18</v>
      </c>
      <c r="F52" s="132"/>
      <c r="G52" s="132"/>
      <c r="H52" s="136" t="e">
        <v>#DIV/0!</v>
      </c>
      <c r="I52" s="136">
        <v>742.64304599584841</v>
      </c>
    </row>
    <row r="53" spans="1:9" ht="15" customHeight="1">
      <c r="A53" s="131">
        <v>3132</v>
      </c>
      <c r="B53" s="76" t="s">
        <v>1392</v>
      </c>
      <c r="C53" s="110">
        <v>14187</v>
      </c>
      <c r="D53" s="110"/>
      <c r="E53" s="110">
        <v>112142.74</v>
      </c>
      <c r="F53" s="132"/>
      <c r="G53" s="132"/>
      <c r="H53" s="136" t="e">
        <v>#DIV/0!</v>
      </c>
      <c r="I53" s="136">
        <v>790.46126735743997</v>
      </c>
    </row>
    <row r="54" spans="1:9" ht="15" customHeight="1">
      <c r="A54" s="131">
        <v>3133</v>
      </c>
      <c r="B54" s="76" t="s">
        <v>1447</v>
      </c>
      <c r="C54" s="110">
        <v>1556</v>
      </c>
      <c r="D54" s="110"/>
      <c r="E54" s="110">
        <v>24.7</v>
      </c>
      <c r="F54" s="132"/>
      <c r="G54" s="132"/>
      <c r="H54" s="136" t="e">
        <v>#DIV/0!</v>
      </c>
      <c r="I54" s="136">
        <v>1.5874035989717223</v>
      </c>
    </row>
    <row r="55" spans="1:9" ht="15" customHeight="1">
      <c r="A55" s="173"/>
      <c r="B55" s="64" t="s">
        <v>1263</v>
      </c>
      <c r="C55" s="69">
        <v>0</v>
      </c>
      <c r="D55" s="69">
        <v>0</v>
      </c>
      <c r="E55" s="69">
        <v>60294.630000000005</v>
      </c>
      <c r="F55" s="133">
        <v>0</v>
      </c>
      <c r="G55" s="133"/>
      <c r="H55" s="133" t="e">
        <v>#DIV/0!</v>
      </c>
      <c r="I55" s="133" t="e">
        <v>#DIV/0!</v>
      </c>
    </row>
    <row r="56" spans="1:9" ht="15" customHeight="1">
      <c r="A56" s="131">
        <v>3111</v>
      </c>
      <c r="B56" s="76" t="s">
        <v>1446</v>
      </c>
      <c r="C56" s="110"/>
      <c r="D56" s="110"/>
      <c r="E56" s="110">
        <v>48573</v>
      </c>
      <c r="F56" s="132"/>
      <c r="G56" s="132"/>
      <c r="H56" s="136" t="e">
        <v>#DIV/0!</v>
      </c>
      <c r="I56" s="136" t="e">
        <v>#DIV/0!</v>
      </c>
    </row>
    <row r="57" spans="1:9" ht="15" customHeight="1">
      <c r="A57" s="131">
        <v>3121</v>
      </c>
      <c r="B57" s="76" t="s">
        <v>1322</v>
      </c>
      <c r="C57" s="110"/>
      <c r="D57" s="110"/>
      <c r="E57" s="110"/>
      <c r="F57" s="132"/>
      <c r="G57" s="132"/>
      <c r="H57" s="136" t="e">
        <v>#DIV/0!</v>
      </c>
      <c r="I57" s="136" t="e">
        <v>#DIV/0!</v>
      </c>
    </row>
    <row r="58" spans="1:9" ht="15" customHeight="1">
      <c r="A58" s="131">
        <v>3132</v>
      </c>
      <c r="B58" s="76" t="s">
        <v>1392</v>
      </c>
      <c r="C58" s="110"/>
      <c r="D58" s="110"/>
      <c r="E58" s="110">
        <v>8015</v>
      </c>
      <c r="F58" s="132"/>
      <c r="G58" s="132"/>
      <c r="H58" s="136" t="e">
        <v>#DIV/0!</v>
      </c>
      <c r="I58" s="136" t="e">
        <v>#DIV/0!</v>
      </c>
    </row>
    <row r="59" spans="1:9" ht="15" customHeight="1">
      <c r="A59" s="131">
        <v>3133</v>
      </c>
      <c r="B59" s="76" t="s">
        <v>1447</v>
      </c>
      <c r="C59" s="110"/>
      <c r="D59" s="110"/>
      <c r="E59" s="110"/>
      <c r="F59" s="132"/>
      <c r="G59" s="132"/>
      <c r="H59" s="136" t="e">
        <v>#DIV/0!</v>
      </c>
      <c r="I59" s="136" t="e">
        <v>#DIV/0!</v>
      </c>
    </row>
    <row r="60" spans="1:9" ht="15" customHeight="1">
      <c r="A60" s="131">
        <v>3211</v>
      </c>
      <c r="B60" s="76" t="s">
        <v>1346</v>
      </c>
      <c r="C60" s="110"/>
      <c r="D60" s="110"/>
      <c r="E60" s="110"/>
      <c r="F60" s="132"/>
      <c r="G60" s="132"/>
      <c r="H60" s="136" t="e">
        <v>#DIV/0!</v>
      </c>
      <c r="I60" s="136" t="e">
        <v>#DIV/0!</v>
      </c>
    </row>
    <row r="61" spans="1:9" ht="15" customHeight="1">
      <c r="A61" s="131">
        <v>3212</v>
      </c>
      <c r="B61" s="76" t="s">
        <v>1265</v>
      </c>
      <c r="C61" s="110"/>
      <c r="D61" s="110"/>
      <c r="E61" s="110">
        <v>1454.05</v>
      </c>
      <c r="F61" s="132"/>
      <c r="G61" s="132"/>
      <c r="H61" s="136" t="e">
        <v>#DIV/0!</v>
      </c>
      <c r="I61" s="136" t="e">
        <v>#DIV/0!</v>
      </c>
    </row>
    <row r="62" spans="1:9" ht="15" customHeight="1">
      <c r="A62" s="131">
        <v>3223</v>
      </c>
      <c r="B62" s="76" t="s">
        <v>1269</v>
      </c>
      <c r="C62" s="110"/>
      <c r="D62" s="110"/>
      <c r="E62" s="110">
        <v>2252.58</v>
      </c>
      <c r="F62" s="132"/>
      <c r="G62" s="132"/>
      <c r="H62" s="136" t="e">
        <v>#DIV/0!</v>
      </c>
      <c r="I62" s="136"/>
    </row>
    <row r="63" spans="1:9" ht="15" customHeight="1">
      <c r="A63" s="131">
        <v>3237</v>
      </c>
      <c r="B63" s="76" t="s">
        <v>1278</v>
      </c>
      <c r="C63" s="110"/>
      <c r="D63" s="110"/>
      <c r="E63" s="110"/>
      <c r="F63" s="132"/>
      <c r="G63" s="132"/>
      <c r="H63" s="136" t="e">
        <v>#DIV/0!</v>
      </c>
      <c r="I63" s="136" t="e">
        <v>#DIV/0!</v>
      </c>
    </row>
    <row r="64" spans="1:9" ht="15" customHeight="1">
      <c r="A64" s="131">
        <v>4221</v>
      </c>
      <c r="B64" s="76" t="s">
        <v>1287</v>
      </c>
      <c r="C64" s="110"/>
      <c r="D64" s="110"/>
      <c r="E64" s="110"/>
      <c r="F64" s="132"/>
      <c r="G64" s="132"/>
      <c r="H64" s="136" t="e">
        <v>#DIV/0!</v>
      </c>
      <c r="I64" s="136" t="e">
        <v>#DIV/0!</v>
      </c>
    </row>
    <row r="65" spans="1:9" ht="15" customHeight="1">
      <c r="A65" s="173"/>
      <c r="B65" s="64" t="s">
        <v>1569</v>
      </c>
      <c r="C65" s="69">
        <v>0</v>
      </c>
      <c r="D65" s="69">
        <v>0</v>
      </c>
      <c r="E65" s="69">
        <v>230725.08</v>
      </c>
      <c r="F65" s="133">
        <v>0</v>
      </c>
      <c r="G65" s="133"/>
      <c r="H65" s="133" t="e">
        <v>#DIV/0!</v>
      </c>
      <c r="I65" s="133" t="e">
        <v>#DIV/0!</v>
      </c>
    </row>
    <row r="66" spans="1:9" ht="15" customHeight="1">
      <c r="A66" s="131">
        <v>3111</v>
      </c>
      <c r="B66" s="76" t="s">
        <v>1446</v>
      </c>
      <c r="C66" s="110"/>
      <c r="D66" s="110"/>
      <c r="E66" s="110">
        <v>132485.82</v>
      </c>
      <c r="F66" s="132"/>
      <c r="G66" s="132"/>
      <c r="H66" s="136" t="e">
        <v>#DIV/0!</v>
      </c>
      <c r="I66" s="136" t="e">
        <v>#DIV/0!</v>
      </c>
    </row>
    <row r="67" spans="1:9" ht="15" customHeight="1">
      <c r="A67" s="131">
        <v>3121</v>
      </c>
      <c r="B67" s="76" t="s">
        <v>1322</v>
      </c>
      <c r="C67" s="110"/>
      <c r="D67" s="110"/>
      <c r="E67" s="110">
        <v>21860.16</v>
      </c>
      <c r="F67" s="132"/>
      <c r="G67" s="132"/>
      <c r="H67" s="136" t="e">
        <v>#DIV/0!</v>
      </c>
      <c r="I67" s="136" t="e">
        <v>#DIV/0!</v>
      </c>
    </row>
    <row r="68" spans="1:9" ht="15" customHeight="1">
      <c r="A68" s="131">
        <v>3132</v>
      </c>
      <c r="B68" s="76" t="s">
        <v>1392</v>
      </c>
      <c r="C68" s="110"/>
      <c r="D68" s="110"/>
      <c r="E68" s="110">
        <v>15468.18</v>
      </c>
      <c r="F68" s="132"/>
      <c r="G68" s="132"/>
      <c r="H68" s="136" t="e">
        <v>#DIV/0!</v>
      </c>
      <c r="I68" s="136" t="e">
        <v>#DIV/0!</v>
      </c>
    </row>
    <row r="69" spans="1:9" ht="15" customHeight="1">
      <c r="A69" s="131">
        <v>3133</v>
      </c>
      <c r="B69" s="76" t="s">
        <v>1447</v>
      </c>
      <c r="C69" s="110"/>
      <c r="D69" s="110"/>
      <c r="E69" s="110"/>
      <c r="F69" s="132"/>
      <c r="G69" s="132"/>
      <c r="H69" s="136" t="e">
        <v>#DIV/0!</v>
      </c>
      <c r="I69" s="136" t="e">
        <v>#DIV/0!</v>
      </c>
    </row>
    <row r="70" spans="1:9" ht="15" customHeight="1">
      <c r="A70" s="131">
        <v>3211</v>
      </c>
      <c r="B70" s="76" t="s">
        <v>1346</v>
      </c>
      <c r="C70" s="110"/>
      <c r="D70" s="110"/>
      <c r="E70" s="110"/>
      <c r="F70" s="132"/>
      <c r="G70" s="132"/>
      <c r="H70" s="136" t="e">
        <v>#DIV/0!</v>
      </c>
      <c r="I70" s="136" t="e">
        <v>#DIV/0!</v>
      </c>
    </row>
    <row r="71" spans="1:9" ht="15" customHeight="1">
      <c r="A71" s="131">
        <v>3212</v>
      </c>
      <c r="B71" s="76" t="s">
        <v>1265</v>
      </c>
      <c r="C71" s="110"/>
      <c r="D71" s="110"/>
      <c r="E71" s="110">
        <v>2573.3000000000002</v>
      </c>
      <c r="F71" s="132"/>
      <c r="G71" s="132"/>
      <c r="H71" s="136" t="e">
        <v>#DIV/0!</v>
      </c>
      <c r="I71" s="136" t="e">
        <v>#DIV/0!</v>
      </c>
    </row>
    <row r="72" spans="1:9" ht="15" customHeight="1">
      <c r="A72" s="131">
        <v>3213</v>
      </c>
      <c r="B72" s="76" t="s">
        <v>1266</v>
      </c>
      <c r="C72" s="110"/>
      <c r="D72" s="110"/>
      <c r="E72" s="110"/>
      <c r="F72" s="132"/>
      <c r="G72" s="132"/>
      <c r="H72" s="136" t="e">
        <v>#DIV/0!</v>
      </c>
      <c r="I72" s="136" t="e">
        <v>#DIV/0!</v>
      </c>
    </row>
    <row r="73" spans="1:9" ht="15" customHeight="1">
      <c r="A73" s="131">
        <v>3221</v>
      </c>
      <c r="B73" s="76" t="s">
        <v>1267</v>
      </c>
      <c r="C73" s="110"/>
      <c r="D73" s="110"/>
      <c r="E73" s="110">
        <v>9</v>
      </c>
      <c r="F73" s="132"/>
      <c r="G73" s="132"/>
      <c r="H73" s="136" t="e">
        <v>#DIV/0!</v>
      </c>
      <c r="I73" s="136" t="e">
        <v>#DIV/0!</v>
      </c>
    </row>
    <row r="74" spans="1:9" ht="15" customHeight="1">
      <c r="A74" s="131" t="s">
        <v>1516</v>
      </c>
      <c r="B74" s="76" t="s">
        <v>1268</v>
      </c>
      <c r="C74" s="110"/>
      <c r="D74" s="110"/>
      <c r="E74" s="110">
        <v>85</v>
      </c>
      <c r="F74" s="110"/>
      <c r="G74" s="110"/>
      <c r="H74" s="136" t="e">
        <v>#DIV/0!</v>
      </c>
      <c r="I74" s="136" t="e">
        <v>#DIV/0!</v>
      </c>
    </row>
    <row r="75" spans="1:9" ht="15" customHeight="1">
      <c r="A75" s="131" t="s">
        <v>1518</v>
      </c>
      <c r="B75" s="76" t="s">
        <v>1270</v>
      </c>
      <c r="C75" s="110"/>
      <c r="D75" s="110"/>
      <c r="E75" s="110">
        <v>116.7</v>
      </c>
      <c r="F75" s="110"/>
      <c r="G75" s="110"/>
      <c r="H75" s="136" t="e">
        <v>#DIV/0!</v>
      </c>
      <c r="I75" s="136" t="e">
        <v>#DIV/0!</v>
      </c>
    </row>
    <row r="76" spans="1:9" ht="15" customHeight="1">
      <c r="A76" s="131">
        <v>3231</v>
      </c>
      <c r="B76" s="76" t="s">
        <v>1272</v>
      </c>
      <c r="C76" s="110"/>
      <c r="D76" s="110"/>
      <c r="E76" s="110">
        <v>406.87</v>
      </c>
      <c r="F76" s="132"/>
      <c r="G76" s="132"/>
      <c r="H76" s="136" t="e">
        <v>#DIV/0!</v>
      </c>
      <c r="I76" s="136" t="e">
        <v>#DIV/0!</v>
      </c>
    </row>
    <row r="77" spans="1:9" ht="15" customHeight="1">
      <c r="A77" s="131" t="s">
        <v>1521</v>
      </c>
      <c r="B77" s="76" t="s">
        <v>1556</v>
      </c>
      <c r="C77" s="110"/>
      <c r="D77" s="110"/>
      <c r="E77" s="110">
        <v>111.84</v>
      </c>
      <c r="F77" s="110"/>
      <c r="G77" s="110"/>
      <c r="H77" s="136" t="e">
        <v>#DIV/0!</v>
      </c>
      <c r="I77" s="136" t="e">
        <v>#DIV/0!</v>
      </c>
    </row>
    <row r="78" spans="1:9" ht="15" customHeight="1">
      <c r="A78" s="131">
        <v>3235</v>
      </c>
      <c r="B78" s="76" t="s">
        <v>1454</v>
      </c>
      <c r="C78" s="110"/>
      <c r="D78" s="110"/>
      <c r="E78" s="110">
        <v>1116.8</v>
      </c>
      <c r="F78" s="132"/>
      <c r="G78" s="132"/>
      <c r="H78" s="136" t="e">
        <v>#DIV/0!</v>
      </c>
      <c r="I78" s="136" t="e">
        <v>#DIV/0!</v>
      </c>
    </row>
    <row r="79" spans="1:9" ht="15" customHeight="1">
      <c r="A79" s="131">
        <v>3237</v>
      </c>
      <c r="B79" s="76" t="s">
        <v>1278</v>
      </c>
      <c r="C79" s="110"/>
      <c r="D79" s="110"/>
      <c r="E79" s="110">
        <v>19578.75</v>
      </c>
      <c r="F79" s="132"/>
      <c r="G79" s="132"/>
      <c r="H79" s="136" t="e">
        <v>#DIV/0!</v>
      </c>
      <c r="I79" s="136" t="e">
        <v>#DIV/0!</v>
      </c>
    </row>
    <row r="80" spans="1:9" ht="15" customHeight="1">
      <c r="A80" s="131">
        <v>3239</v>
      </c>
      <c r="B80" s="76" t="s">
        <v>1280</v>
      </c>
      <c r="C80" s="110"/>
      <c r="D80" s="110"/>
      <c r="E80" s="110">
        <v>229.12</v>
      </c>
      <c r="F80" s="132"/>
      <c r="G80" s="132"/>
      <c r="H80" s="136" t="e">
        <v>#DIV/0!</v>
      </c>
      <c r="I80" s="136" t="e">
        <v>#DIV/0!</v>
      </c>
    </row>
    <row r="81" spans="1:9" ht="15" customHeight="1">
      <c r="A81" s="131">
        <v>3293</v>
      </c>
      <c r="B81" s="76" t="s">
        <v>1282</v>
      </c>
      <c r="C81" s="110"/>
      <c r="D81" s="110"/>
      <c r="E81" s="110">
        <v>2942.03</v>
      </c>
      <c r="F81" s="132"/>
      <c r="G81" s="132"/>
      <c r="H81" s="136" t="e">
        <v>#DIV/0!</v>
      </c>
      <c r="I81" s="136" t="e">
        <v>#DIV/0!</v>
      </c>
    </row>
    <row r="82" spans="1:9" ht="15" customHeight="1">
      <c r="A82" s="131">
        <v>3295</v>
      </c>
      <c r="B82" s="76" t="s">
        <v>1284</v>
      </c>
      <c r="C82" s="110"/>
      <c r="D82" s="110">
        <v>0</v>
      </c>
      <c r="E82" s="110"/>
      <c r="F82" s="132"/>
      <c r="G82" s="132"/>
      <c r="H82" s="136" t="e">
        <v>#DIV/0!</v>
      </c>
      <c r="I82" s="136" t="e">
        <v>#DIV/0!</v>
      </c>
    </row>
    <row r="83" spans="1:9" ht="15" customHeight="1">
      <c r="A83" s="131">
        <v>4221</v>
      </c>
      <c r="B83" s="76" t="s">
        <v>1287</v>
      </c>
      <c r="C83" s="110"/>
      <c r="D83" s="110"/>
      <c r="E83" s="110">
        <v>11360.61</v>
      </c>
      <c r="F83" s="132"/>
      <c r="G83" s="132"/>
      <c r="H83" s="136" t="e">
        <v>#DIV/0!</v>
      </c>
      <c r="I83" s="136" t="e">
        <v>#DIV/0!</v>
      </c>
    </row>
    <row r="84" spans="1:9" ht="15" customHeight="1">
      <c r="A84" s="131">
        <v>4225</v>
      </c>
      <c r="B84" s="76" t="s">
        <v>1502</v>
      </c>
      <c r="C84" s="110"/>
      <c r="D84" s="110"/>
      <c r="E84" s="110">
        <v>22380.9</v>
      </c>
      <c r="F84" s="132"/>
      <c r="G84" s="132"/>
      <c r="H84" s="136" t="e">
        <v>#DIV/0!</v>
      </c>
      <c r="I84" s="136" t="e">
        <v>#DIV/0!</v>
      </c>
    </row>
    <row r="85" spans="1:9" ht="15" customHeight="1">
      <c r="A85" s="173"/>
      <c r="B85" s="64" t="s">
        <v>18</v>
      </c>
      <c r="C85" s="69">
        <v>539487</v>
      </c>
      <c r="D85" s="69">
        <v>4045800</v>
      </c>
      <c r="E85" s="69">
        <v>3092546.3</v>
      </c>
      <c r="F85" s="69">
        <v>3443250</v>
      </c>
      <c r="G85" s="69">
        <v>1145000</v>
      </c>
      <c r="H85" s="133">
        <v>76.438437391863161</v>
      </c>
      <c r="I85" s="133">
        <v>573.23833567815348</v>
      </c>
    </row>
    <row r="86" spans="1:9" ht="15" customHeight="1">
      <c r="A86" s="131">
        <v>3111</v>
      </c>
      <c r="B86" s="76" t="s">
        <v>1446</v>
      </c>
      <c r="C86" s="110">
        <v>329270</v>
      </c>
      <c r="D86" s="110">
        <v>2243000</v>
      </c>
      <c r="E86" s="110">
        <v>2117203.1800000002</v>
      </c>
      <c r="F86" s="132">
        <v>1876000</v>
      </c>
      <c r="G86" s="132">
        <v>567000</v>
      </c>
      <c r="H86" s="136">
        <v>94.391581810075792</v>
      </c>
      <c r="I86" s="136">
        <v>642.99911318978354</v>
      </c>
    </row>
    <row r="87" spans="1:9" ht="15" customHeight="1">
      <c r="A87" s="131">
        <v>3121</v>
      </c>
      <c r="B87" s="76" t="s">
        <v>1322</v>
      </c>
      <c r="C87" s="110">
        <v>2500</v>
      </c>
      <c r="D87" s="110">
        <v>31000</v>
      </c>
      <c r="E87" s="110">
        <v>23475.16</v>
      </c>
      <c r="F87" s="132">
        <v>17000</v>
      </c>
      <c r="G87" s="132">
        <v>14000</v>
      </c>
      <c r="H87" s="136">
        <v>75.72632258064516</v>
      </c>
      <c r="I87" s="136">
        <v>939.0064000000001</v>
      </c>
    </row>
    <row r="88" spans="1:9" ht="15" customHeight="1">
      <c r="A88" s="131">
        <v>3132</v>
      </c>
      <c r="B88" s="76" t="s">
        <v>1392</v>
      </c>
      <c r="C88" s="110">
        <v>51037</v>
      </c>
      <c r="D88" s="110">
        <v>371000</v>
      </c>
      <c r="E88" s="110">
        <v>349338.6</v>
      </c>
      <c r="F88" s="132">
        <v>295000</v>
      </c>
      <c r="G88" s="132">
        <v>93000</v>
      </c>
      <c r="H88" s="136">
        <v>94.161347708894866</v>
      </c>
      <c r="I88" s="136">
        <v>684.48106275839086</v>
      </c>
    </row>
    <row r="89" spans="1:9" ht="15" customHeight="1">
      <c r="A89" s="131">
        <v>3133</v>
      </c>
      <c r="B89" s="76" t="s">
        <v>1447</v>
      </c>
      <c r="C89" s="110">
        <v>5598</v>
      </c>
      <c r="D89" s="110"/>
      <c r="E89" s="110"/>
      <c r="F89" s="132"/>
      <c r="G89" s="132"/>
      <c r="H89" s="136" t="e">
        <v>#DIV/0!</v>
      </c>
      <c r="I89" s="136">
        <v>0</v>
      </c>
    </row>
    <row r="90" spans="1:9" ht="15" customHeight="1">
      <c r="A90" s="131">
        <v>3211</v>
      </c>
      <c r="B90" s="76" t="s">
        <v>1264</v>
      </c>
      <c r="C90" s="110">
        <v>55008</v>
      </c>
      <c r="D90" s="110">
        <v>211500</v>
      </c>
      <c r="E90" s="110">
        <v>176977.55</v>
      </c>
      <c r="F90" s="132">
        <v>260000</v>
      </c>
      <c r="G90" s="132">
        <v>99000</v>
      </c>
      <c r="H90" s="136">
        <v>83.677328605200941</v>
      </c>
      <c r="I90" s="136">
        <v>321.73056646305992</v>
      </c>
    </row>
    <row r="91" spans="1:9" ht="15" customHeight="1">
      <c r="A91" s="131">
        <v>3212</v>
      </c>
      <c r="B91" s="76" t="s">
        <v>1265</v>
      </c>
      <c r="C91" s="110">
        <v>2331</v>
      </c>
      <c r="D91" s="110">
        <v>17000</v>
      </c>
      <c r="E91" s="110">
        <v>15469.07</v>
      </c>
      <c r="F91" s="132">
        <v>16000</v>
      </c>
      <c r="G91" s="132">
        <v>10000</v>
      </c>
      <c r="H91" s="136">
        <v>90.994529411764702</v>
      </c>
      <c r="I91" s="136">
        <v>663.62376662376664</v>
      </c>
    </row>
    <row r="92" spans="1:9" ht="15" customHeight="1">
      <c r="A92" s="131">
        <v>3213</v>
      </c>
      <c r="B92" s="76" t="s">
        <v>1266</v>
      </c>
      <c r="C92" s="110"/>
      <c r="D92" s="110">
        <v>6000</v>
      </c>
      <c r="E92" s="110">
        <v>371.23</v>
      </c>
      <c r="F92" s="132">
        <v>19000</v>
      </c>
      <c r="G92" s="132"/>
      <c r="H92" s="136">
        <v>6.1871666666666671</v>
      </c>
      <c r="I92" s="136" t="e">
        <v>#DIV/0!</v>
      </c>
    </row>
    <row r="93" spans="1:9" ht="15" customHeight="1">
      <c r="A93" s="131">
        <v>3221</v>
      </c>
      <c r="B93" s="76" t="s">
        <v>1267</v>
      </c>
      <c r="C93" s="110"/>
      <c r="D93" s="110">
        <v>25000</v>
      </c>
      <c r="E93" s="110">
        <v>53.72</v>
      </c>
      <c r="F93" s="132">
        <v>38000</v>
      </c>
      <c r="G93" s="132">
        <v>16000</v>
      </c>
      <c r="H93" s="136">
        <v>0.21487999999999999</v>
      </c>
      <c r="I93" s="136" t="e">
        <v>#DIV/0!</v>
      </c>
    </row>
    <row r="94" spans="1:9" ht="15" customHeight="1">
      <c r="A94" s="131">
        <v>3222</v>
      </c>
      <c r="B94" s="76" t="s">
        <v>1268</v>
      </c>
      <c r="C94" s="110"/>
      <c r="D94" s="110"/>
      <c r="E94" s="110">
        <v>483.65</v>
      </c>
      <c r="F94" s="132"/>
      <c r="G94" s="132"/>
      <c r="H94" s="136" t="e">
        <v>#DIV/0!</v>
      </c>
      <c r="I94" s="136" t="e">
        <v>#DIV/0!</v>
      </c>
    </row>
    <row r="95" spans="1:9" ht="15" customHeight="1">
      <c r="A95" s="131">
        <v>3223</v>
      </c>
      <c r="B95" s="76" t="s">
        <v>1269</v>
      </c>
      <c r="C95" s="110"/>
      <c r="D95" s="110">
        <v>132000</v>
      </c>
      <c r="E95" s="110">
        <v>12764.63</v>
      </c>
      <c r="F95" s="132">
        <v>100000</v>
      </c>
      <c r="G95" s="132">
        <v>80000</v>
      </c>
      <c r="H95" s="136">
        <v>9.6701742424242418</v>
      </c>
      <c r="I95" s="136" t="e">
        <v>#DIV/0!</v>
      </c>
    </row>
    <row r="96" spans="1:9" ht="15" customHeight="1">
      <c r="A96" s="131">
        <v>3224</v>
      </c>
      <c r="B96" s="76" t="s">
        <v>1270</v>
      </c>
      <c r="C96" s="110"/>
      <c r="D96" s="110"/>
      <c r="E96" s="110">
        <v>661.3</v>
      </c>
      <c r="F96" s="132"/>
      <c r="G96" s="132"/>
      <c r="H96" s="136" t="e">
        <v>#DIV/0!</v>
      </c>
      <c r="I96" s="136" t="e">
        <v>#DIV/0!</v>
      </c>
    </row>
    <row r="97" spans="1:9" ht="15" customHeight="1">
      <c r="A97" s="131">
        <v>3231</v>
      </c>
      <c r="B97" s="76" t="s">
        <v>1272</v>
      </c>
      <c r="C97" s="110">
        <v>43</v>
      </c>
      <c r="D97" s="110">
        <v>2000</v>
      </c>
      <c r="E97" s="110">
        <v>3463.38</v>
      </c>
      <c r="F97" s="132">
        <v>2000</v>
      </c>
      <c r="G97" s="132">
        <v>2000</v>
      </c>
      <c r="H97" s="136">
        <v>173.16899999999998</v>
      </c>
      <c r="I97" s="136">
        <v>8054.3720930232566</v>
      </c>
    </row>
    <row r="98" spans="1:9" ht="15" customHeight="1">
      <c r="A98" s="131">
        <v>3232</v>
      </c>
      <c r="B98" s="76" t="s">
        <v>1566</v>
      </c>
      <c r="C98" s="110"/>
      <c r="D98" s="110">
        <v>85000</v>
      </c>
      <c r="E98" s="110"/>
      <c r="F98" s="132">
        <v>60000</v>
      </c>
      <c r="G98" s="132">
        <v>60000</v>
      </c>
      <c r="H98" s="136">
        <v>0</v>
      </c>
      <c r="I98" s="136" t="e">
        <v>#DIV/0!</v>
      </c>
    </row>
    <row r="99" spans="1:9" ht="15" customHeight="1">
      <c r="A99" s="131">
        <v>3233</v>
      </c>
      <c r="B99" s="76" t="s">
        <v>1274</v>
      </c>
      <c r="C99" s="110"/>
      <c r="D99" s="110"/>
      <c r="E99" s="110">
        <v>633.79</v>
      </c>
      <c r="F99" s="132"/>
      <c r="G99" s="132"/>
      <c r="H99" s="136" t="e">
        <v>#DIV/0!</v>
      </c>
      <c r="I99" s="136" t="e">
        <v>#DIV/0!</v>
      </c>
    </row>
    <row r="100" spans="1:9" ht="15" customHeight="1">
      <c r="A100" s="131">
        <v>3234</v>
      </c>
      <c r="B100" s="76" t="s">
        <v>1275</v>
      </c>
      <c r="C100" s="110"/>
      <c r="D100" s="110">
        <v>85000</v>
      </c>
      <c r="E100" s="110"/>
      <c r="F100" s="132">
        <v>60000</v>
      </c>
      <c r="G100" s="132">
        <v>60000</v>
      </c>
      <c r="H100" s="136">
        <v>0</v>
      </c>
      <c r="I100" s="136" t="e">
        <v>#DIV/0!</v>
      </c>
    </row>
    <row r="101" spans="1:9" ht="15" customHeight="1">
      <c r="A101" s="131">
        <v>3235</v>
      </c>
      <c r="B101" s="76" t="s">
        <v>1276</v>
      </c>
      <c r="C101" s="110"/>
      <c r="D101" s="110">
        <v>90000</v>
      </c>
      <c r="E101" s="110">
        <v>6332.95</v>
      </c>
      <c r="F101" s="132">
        <v>100000</v>
      </c>
      <c r="G101" s="132">
        <v>48000</v>
      </c>
      <c r="H101" s="136">
        <v>7.0366111111111111</v>
      </c>
      <c r="I101" s="136" t="e">
        <v>#DIV/0!</v>
      </c>
    </row>
    <row r="102" spans="1:9" ht="15" customHeight="1">
      <c r="A102" s="131">
        <v>3237</v>
      </c>
      <c r="B102" s="76" t="s">
        <v>1278</v>
      </c>
      <c r="C102" s="110">
        <v>93700</v>
      </c>
      <c r="D102" s="110">
        <v>271000</v>
      </c>
      <c r="E102" s="110">
        <v>176146.25</v>
      </c>
      <c r="F102" s="132">
        <v>385250</v>
      </c>
      <c r="G102" s="132">
        <v>77000</v>
      </c>
      <c r="H102" s="136">
        <v>64.998616236162363</v>
      </c>
      <c r="I102" s="136">
        <v>187.98959445037354</v>
      </c>
    </row>
    <row r="103" spans="1:9" ht="15" customHeight="1">
      <c r="A103" s="131">
        <v>3239</v>
      </c>
      <c r="B103" s="76" t="s">
        <v>1280</v>
      </c>
      <c r="C103" s="110"/>
      <c r="D103" s="110">
        <v>24000</v>
      </c>
      <c r="E103" s="110">
        <v>1298.4000000000001</v>
      </c>
      <c r="F103" s="132">
        <v>20000</v>
      </c>
      <c r="G103" s="132">
        <v>6000</v>
      </c>
      <c r="H103" s="136">
        <v>5.41</v>
      </c>
      <c r="I103" s="136" t="e">
        <v>#DIV/0!</v>
      </c>
    </row>
    <row r="104" spans="1:9" ht="15" customHeight="1">
      <c r="A104" s="131">
        <v>3293</v>
      </c>
      <c r="B104" s="76" t="s">
        <v>1326</v>
      </c>
      <c r="C104" s="110"/>
      <c r="D104" s="110">
        <v>12000</v>
      </c>
      <c r="E104" s="110">
        <v>16671.46</v>
      </c>
      <c r="F104" s="132"/>
      <c r="G104" s="132"/>
      <c r="H104" s="136">
        <v>138.92883333333333</v>
      </c>
      <c r="I104" s="136" t="e">
        <v>#DIV/0!</v>
      </c>
    </row>
    <row r="105" spans="1:9" ht="15" customHeight="1">
      <c r="A105" s="131">
        <v>3295</v>
      </c>
      <c r="B105" s="76" t="s">
        <v>1284</v>
      </c>
      <c r="C105" s="110"/>
      <c r="D105" s="110"/>
      <c r="E105" s="110"/>
      <c r="F105" s="132"/>
      <c r="G105" s="132"/>
      <c r="H105" s="136" t="e">
        <v>#DIV/0!</v>
      </c>
      <c r="I105" s="136" t="e">
        <v>#DIV/0!</v>
      </c>
    </row>
    <row r="106" spans="1:9" ht="29.25" customHeight="1">
      <c r="A106" s="131">
        <v>3432</v>
      </c>
      <c r="B106" s="113" t="s">
        <v>1328</v>
      </c>
      <c r="C106" s="110"/>
      <c r="D106" s="110"/>
      <c r="E106" s="110"/>
      <c r="F106" s="132"/>
      <c r="G106" s="132"/>
      <c r="H106" s="136" t="e">
        <v>#DIV/0!</v>
      </c>
      <c r="I106" s="136" t="e">
        <v>#DIV/0!</v>
      </c>
    </row>
    <row r="107" spans="1:9" ht="15" customHeight="1">
      <c r="A107" s="131">
        <v>4221</v>
      </c>
      <c r="B107" s="76" t="s">
        <v>1287</v>
      </c>
      <c r="C107" s="110"/>
      <c r="D107" s="110">
        <v>195300</v>
      </c>
      <c r="E107" s="110">
        <v>64376.89</v>
      </c>
      <c r="F107" s="132">
        <v>84000</v>
      </c>
      <c r="G107" s="132">
        <v>13000</v>
      </c>
      <c r="H107" s="136">
        <v>32.963077316948286</v>
      </c>
      <c r="I107" s="136" t="e">
        <v>#DIV/0!</v>
      </c>
    </row>
    <row r="108" spans="1:9" ht="15" customHeight="1">
      <c r="A108" s="131">
        <v>4227</v>
      </c>
      <c r="B108" s="76" t="s">
        <v>1551</v>
      </c>
      <c r="C108" s="110"/>
      <c r="D108" s="110">
        <v>245000</v>
      </c>
      <c r="E108" s="110">
        <v>126825.09</v>
      </c>
      <c r="F108" s="132">
        <v>111000</v>
      </c>
      <c r="G108" s="132"/>
      <c r="H108" s="136">
        <v>51.765342857142862</v>
      </c>
      <c r="I108" s="136" t="e">
        <v>#DIV/0!</v>
      </c>
    </row>
    <row r="109" spans="1:9" ht="15" customHeight="1">
      <c r="A109" s="173"/>
      <c r="B109" s="64" t="s">
        <v>1544</v>
      </c>
      <c r="C109" s="69">
        <v>0</v>
      </c>
      <c r="D109" s="69">
        <v>78000</v>
      </c>
      <c r="E109" s="69">
        <v>77318.760000000009</v>
      </c>
      <c r="F109" s="69">
        <v>164000</v>
      </c>
      <c r="G109" s="69">
        <v>96000</v>
      </c>
      <c r="H109" s="133">
        <v>99.126615384615405</v>
      </c>
      <c r="I109" s="133" t="e">
        <v>#DIV/0!</v>
      </c>
    </row>
    <row r="110" spans="1:9" ht="15" customHeight="1">
      <c r="A110" s="131">
        <v>3111</v>
      </c>
      <c r="B110" s="76" t="s">
        <v>1446</v>
      </c>
      <c r="C110" s="110"/>
      <c r="D110" s="110">
        <v>64000</v>
      </c>
      <c r="E110" s="110">
        <v>61447.79</v>
      </c>
      <c r="F110" s="132">
        <v>94000</v>
      </c>
      <c r="G110" s="132">
        <v>79000</v>
      </c>
      <c r="H110" s="136">
        <v>96.012171874999993</v>
      </c>
      <c r="I110" s="136" t="e">
        <v>#DIV/0!</v>
      </c>
    </row>
    <row r="111" spans="1:9" ht="15" customHeight="1">
      <c r="A111" s="131">
        <v>3121</v>
      </c>
      <c r="B111" s="76" t="s">
        <v>1322</v>
      </c>
      <c r="C111" s="110"/>
      <c r="D111" s="110"/>
      <c r="E111" s="110">
        <v>62</v>
      </c>
      <c r="F111" s="132"/>
      <c r="G111" s="132"/>
      <c r="H111" s="136" t="e">
        <v>#DIV/0!</v>
      </c>
      <c r="I111" s="136" t="e">
        <v>#DIV/0!</v>
      </c>
    </row>
    <row r="112" spans="1:9" ht="15" customHeight="1">
      <c r="A112" s="131">
        <v>3132</v>
      </c>
      <c r="B112" s="76" t="s">
        <v>1392</v>
      </c>
      <c r="C112" s="110"/>
      <c r="D112" s="110">
        <v>10000</v>
      </c>
      <c r="E112" s="110">
        <v>10138.870000000001</v>
      </c>
      <c r="F112" s="132">
        <v>15000</v>
      </c>
      <c r="G112" s="132">
        <v>13000</v>
      </c>
      <c r="H112" s="136">
        <v>101.3887</v>
      </c>
      <c r="I112" s="136" t="e">
        <v>#DIV/0!</v>
      </c>
    </row>
    <row r="113" spans="1:9" ht="15" customHeight="1">
      <c r="A113" s="131">
        <v>3133</v>
      </c>
      <c r="B113" s="76" t="s">
        <v>1447</v>
      </c>
      <c r="C113" s="110"/>
      <c r="D113" s="110"/>
      <c r="E113" s="110"/>
      <c r="F113" s="132"/>
      <c r="G113" s="132"/>
      <c r="H113" s="136" t="e">
        <v>#DIV/0!</v>
      </c>
      <c r="I113" s="136" t="e">
        <v>#DIV/0!</v>
      </c>
    </row>
    <row r="114" spans="1:9" ht="15" customHeight="1">
      <c r="A114" s="131">
        <v>3211</v>
      </c>
      <c r="B114" s="76" t="s">
        <v>1264</v>
      </c>
      <c r="C114" s="110"/>
      <c r="D114" s="110">
        <v>4000</v>
      </c>
      <c r="E114" s="110">
        <v>5646</v>
      </c>
      <c r="F114" s="132">
        <v>5000</v>
      </c>
      <c r="G114" s="132">
        <v>4000</v>
      </c>
      <c r="H114" s="136">
        <v>141.15</v>
      </c>
      <c r="I114" s="136" t="e">
        <v>#DIV/0!</v>
      </c>
    </row>
    <row r="115" spans="1:9" ht="15" customHeight="1">
      <c r="A115" s="131">
        <v>3212</v>
      </c>
      <c r="B115" s="76" t="s">
        <v>1265</v>
      </c>
      <c r="C115" s="110"/>
      <c r="D115" s="110"/>
      <c r="E115" s="110"/>
      <c r="F115" s="132"/>
      <c r="G115" s="132"/>
      <c r="H115" s="136" t="e">
        <v>#DIV/0!</v>
      </c>
      <c r="I115" s="136" t="e">
        <v>#DIV/0!</v>
      </c>
    </row>
    <row r="116" spans="1:9" ht="15" customHeight="1">
      <c r="A116" s="131">
        <v>3213</v>
      </c>
      <c r="B116" s="76" t="s">
        <v>1266</v>
      </c>
      <c r="C116" s="110"/>
      <c r="D116" s="110"/>
      <c r="E116" s="110"/>
      <c r="F116" s="132"/>
      <c r="G116" s="132"/>
      <c r="H116" s="136" t="e">
        <v>#DIV/0!</v>
      </c>
      <c r="I116" s="136" t="e">
        <v>#DIV/0!</v>
      </c>
    </row>
    <row r="117" spans="1:9" ht="15" customHeight="1">
      <c r="A117" s="131">
        <v>3221</v>
      </c>
      <c r="B117" s="76" t="s">
        <v>1267</v>
      </c>
      <c r="C117" s="110"/>
      <c r="D117" s="110"/>
      <c r="E117" s="110"/>
      <c r="F117" s="132"/>
      <c r="G117" s="132"/>
      <c r="H117" s="136" t="e">
        <v>#DIV/0!</v>
      </c>
      <c r="I117" s="136" t="e">
        <v>#DIV/0!</v>
      </c>
    </row>
    <row r="118" spans="1:9" ht="15" customHeight="1">
      <c r="A118" s="131">
        <v>3231</v>
      </c>
      <c r="B118" s="76" t="s">
        <v>1272</v>
      </c>
      <c r="C118" s="110"/>
      <c r="D118" s="110"/>
      <c r="E118" s="110">
        <v>24.1</v>
      </c>
      <c r="F118" s="132"/>
      <c r="G118" s="132"/>
      <c r="H118" s="136" t="e">
        <v>#DIV/0!</v>
      </c>
      <c r="I118" s="136" t="e">
        <v>#DIV/0!</v>
      </c>
    </row>
    <row r="119" spans="1:9" ht="15" hidden="1" customHeight="1">
      <c r="A119" s="131">
        <v>3235</v>
      </c>
      <c r="B119" s="76" t="s">
        <v>1276</v>
      </c>
      <c r="C119" s="110"/>
      <c r="D119" s="110"/>
      <c r="E119" s="110"/>
      <c r="F119" s="132"/>
      <c r="G119" s="132"/>
      <c r="H119" s="136" t="e">
        <v>#DIV/0!</v>
      </c>
      <c r="I119" s="136" t="e">
        <v>#DIV/0!</v>
      </c>
    </row>
    <row r="120" spans="1:9" ht="15" hidden="1" customHeight="1">
      <c r="A120" s="131">
        <v>3237</v>
      </c>
      <c r="B120" s="76" t="s">
        <v>1278</v>
      </c>
      <c r="C120" s="110"/>
      <c r="D120" s="110"/>
      <c r="E120" s="110"/>
      <c r="F120" s="132">
        <v>15000</v>
      </c>
      <c r="G120" s="132"/>
      <c r="H120" s="136" t="e">
        <v>#DIV/0!</v>
      </c>
      <c r="I120" s="136" t="e">
        <v>#DIV/0!</v>
      </c>
    </row>
    <row r="121" spans="1:9" ht="15" hidden="1" customHeight="1">
      <c r="A121" s="131">
        <v>3239</v>
      </c>
      <c r="B121" s="76" t="s">
        <v>1280</v>
      </c>
      <c r="C121" s="110"/>
      <c r="D121" s="110"/>
      <c r="E121" s="110"/>
      <c r="F121" s="132"/>
      <c r="G121" s="132"/>
      <c r="H121" s="136" t="e">
        <v>#DIV/0!</v>
      </c>
      <c r="I121" s="136" t="e">
        <v>#DIV/0!</v>
      </c>
    </row>
    <row r="122" spans="1:9" ht="15" hidden="1" customHeight="1">
      <c r="A122" s="131">
        <v>3293</v>
      </c>
      <c r="B122" s="76" t="s">
        <v>1326</v>
      </c>
      <c r="C122" s="110"/>
      <c r="D122" s="110"/>
      <c r="E122" s="110"/>
      <c r="F122" s="132"/>
      <c r="G122" s="132"/>
      <c r="H122" s="136" t="e">
        <v>#DIV/0!</v>
      </c>
      <c r="I122" s="136" t="e">
        <v>#DIV/0!</v>
      </c>
    </row>
    <row r="123" spans="1:9" ht="15" hidden="1" customHeight="1">
      <c r="A123" s="131">
        <v>3295</v>
      </c>
      <c r="B123" s="76" t="s">
        <v>1284</v>
      </c>
      <c r="C123" s="110"/>
      <c r="D123" s="110"/>
      <c r="E123" s="110"/>
      <c r="F123" s="132"/>
      <c r="G123" s="132"/>
      <c r="H123" s="136" t="e">
        <v>#DIV/0!</v>
      </c>
      <c r="I123" s="136" t="e">
        <v>#DIV/0!</v>
      </c>
    </row>
    <row r="124" spans="1:9" ht="29.25" hidden="1" customHeight="1">
      <c r="A124" s="131">
        <v>3432</v>
      </c>
      <c r="B124" s="113" t="s">
        <v>1328</v>
      </c>
      <c r="C124" s="110"/>
      <c r="D124" s="110"/>
      <c r="E124" s="110"/>
      <c r="F124" s="132"/>
      <c r="G124" s="132"/>
      <c r="H124" s="136" t="e">
        <v>#DIV/0!</v>
      </c>
      <c r="I124" s="136" t="e">
        <v>#DIV/0!</v>
      </c>
    </row>
    <row r="125" spans="1:9" ht="15" hidden="1" customHeight="1">
      <c r="A125" s="131">
        <v>4221</v>
      </c>
      <c r="B125" s="76" t="s">
        <v>1287</v>
      </c>
      <c r="C125" s="110"/>
      <c r="D125" s="110"/>
      <c r="E125" s="110"/>
      <c r="F125" s="132"/>
      <c r="G125" s="132"/>
      <c r="H125" s="136" t="e">
        <v>#DIV/0!</v>
      </c>
      <c r="I125" s="136" t="e">
        <v>#DIV/0!</v>
      </c>
    </row>
    <row r="126" spans="1:9" ht="15" hidden="1" customHeight="1">
      <c r="A126" s="131">
        <v>4262</v>
      </c>
      <c r="B126" s="76" t="s">
        <v>1555</v>
      </c>
      <c r="C126" s="110"/>
      <c r="D126" s="110"/>
      <c r="E126" s="110"/>
      <c r="F126" s="132">
        <v>35000</v>
      </c>
      <c r="G126" s="132"/>
      <c r="H126" s="136" t="e">
        <v>#DIV/0!</v>
      </c>
      <c r="I126" s="136" t="e">
        <v>#DIV/0!</v>
      </c>
    </row>
    <row r="127" spans="1:9" ht="15" customHeight="1">
      <c r="A127" s="173"/>
      <c r="B127" s="64" t="s">
        <v>522</v>
      </c>
      <c r="C127" s="69">
        <v>0</v>
      </c>
      <c r="D127" s="69">
        <v>34000</v>
      </c>
      <c r="E127" s="69">
        <v>20939.45</v>
      </c>
      <c r="F127" s="69">
        <v>0</v>
      </c>
      <c r="G127" s="69">
        <v>0</v>
      </c>
      <c r="H127" s="133">
        <v>61.58661764705883</v>
      </c>
      <c r="I127" s="133" t="e">
        <v>#DIV/0!</v>
      </c>
    </row>
    <row r="128" spans="1:9" ht="15" customHeight="1">
      <c r="A128" s="131">
        <v>3111</v>
      </c>
      <c r="B128" s="76" t="s">
        <v>1446</v>
      </c>
      <c r="C128" s="110"/>
      <c r="D128" s="110"/>
      <c r="E128" s="110">
        <v>554.37</v>
      </c>
      <c r="F128" s="132"/>
      <c r="G128" s="132"/>
      <c r="H128" s="136" t="e">
        <v>#DIV/0!</v>
      </c>
      <c r="I128" s="136" t="e">
        <v>#DIV/0!</v>
      </c>
    </row>
    <row r="129" spans="1:10" ht="15" customHeight="1">
      <c r="A129" s="131">
        <v>3132</v>
      </c>
      <c r="B129" s="76" t="s">
        <v>1392</v>
      </c>
      <c r="C129" s="110"/>
      <c r="D129" s="110"/>
      <c r="E129" s="110">
        <v>91.47</v>
      </c>
      <c r="F129" s="132"/>
      <c r="G129" s="132"/>
      <c r="H129" s="136" t="e">
        <v>#DIV/0!</v>
      </c>
      <c r="I129" s="136" t="e">
        <v>#DIV/0!</v>
      </c>
    </row>
    <row r="130" spans="1:10" ht="15" customHeight="1">
      <c r="A130" s="131">
        <v>3211</v>
      </c>
      <c r="B130" s="76" t="s">
        <v>1264</v>
      </c>
      <c r="C130" s="110"/>
      <c r="D130" s="110">
        <v>20000</v>
      </c>
      <c r="E130" s="110">
        <v>14953.39</v>
      </c>
      <c r="F130" s="132"/>
      <c r="G130" s="132"/>
      <c r="H130" s="136">
        <v>74.766949999999994</v>
      </c>
      <c r="I130" s="136" t="e">
        <v>#DIV/0!</v>
      </c>
    </row>
    <row r="131" spans="1:10" ht="15" customHeight="1">
      <c r="A131" s="131">
        <v>3213</v>
      </c>
      <c r="B131" s="76" t="s">
        <v>1266</v>
      </c>
      <c r="C131" s="110"/>
      <c r="D131" s="110">
        <v>7000</v>
      </c>
      <c r="E131" s="110">
        <v>5340.22</v>
      </c>
      <c r="F131" s="132"/>
      <c r="G131" s="132"/>
      <c r="H131" s="136">
        <v>76.288857142857154</v>
      </c>
      <c r="I131" s="136" t="e">
        <v>#DIV/0!</v>
      </c>
    </row>
    <row r="132" spans="1:10" ht="15" customHeight="1">
      <c r="A132" s="131">
        <v>3239</v>
      </c>
      <c r="B132" s="76" t="s">
        <v>1280</v>
      </c>
      <c r="C132" s="110"/>
      <c r="D132" s="110">
        <v>7000</v>
      </c>
      <c r="E132" s="110"/>
      <c r="F132" s="132"/>
      <c r="G132" s="132"/>
      <c r="H132" s="136">
        <v>0</v>
      </c>
      <c r="I132" s="136" t="e">
        <v>#DIV/0!</v>
      </c>
    </row>
    <row r="133" spans="1:10" ht="30" customHeight="1">
      <c r="A133" s="172"/>
      <c r="B133" s="120" t="s">
        <v>1584</v>
      </c>
      <c r="C133" s="121">
        <v>0</v>
      </c>
      <c r="D133" s="121">
        <v>582500</v>
      </c>
      <c r="E133" s="121">
        <v>711503.77</v>
      </c>
      <c r="F133" s="121">
        <v>726500</v>
      </c>
      <c r="G133" s="121">
        <v>447500</v>
      </c>
      <c r="H133" s="122">
        <v>122.14656995708155</v>
      </c>
      <c r="I133" s="122" t="e">
        <v>#DIV/0!</v>
      </c>
      <c r="J133" s="21"/>
    </row>
    <row r="134" spans="1:10" ht="15" customHeight="1">
      <c r="A134" s="171"/>
      <c r="B134" s="71" t="s">
        <v>1546</v>
      </c>
      <c r="C134" s="94">
        <v>0</v>
      </c>
      <c r="D134" s="94">
        <v>582500</v>
      </c>
      <c r="E134" s="94">
        <v>711503.77</v>
      </c>
      <c r="F134" s="94">
        <v>726500</v>
      </c>
      <c r="G134" s="94">
        <v>447500</v>
      </c>
      <c r="H134" s="88">
        <v>122.14656995708155</v>
      </c>
      <c r="I134" s="88" t="e">
        <v>#DIV/0!</v>
      </c>
    </row>
    <row r="135" spans="1:10" ht="15" customHeight="1">
      <c r="A135" s="173"/>
      <c r="B135" s="64" t="s">
        <v>1545</v>
      </c>
      <c r="C135" s="69">
        <v>0</v>
      </c>
      <c r="D135" s="69">
        <v>512500</v>
      </c>
      <c r="E135" s="69">
        <v>604778.18000000005</v>
      </c>
      <c r="F135" s="69">
        <v>726500</v>
      </c>
      <c r="G135" s="69">
        <v>447500</v>
      </c>
      <c r="H135" s="133">
        <v>118.00549853658538</v>
      </c>
      <c r="I135" s="133" t="e">
        <v>#DIV/0!</v>
      </c>
    </row>
    <row r="136" spans="1:10" ht="15" customHeight="1">
      <c r="A136" s="131">
        <v>3111</v>
      </c>
      <c r="B136" s="76" t="s">
        <v>1446</v>
      </c>
      <c r="C136" s="110"/>
      <c r="D136" s="110">
        <v>291000</v>
      </c>
      <c r="E136" s="110">
        <v>313702.34000000003</v>
      </c>
      <c r="F136" s="110">
        <v>309000</v>
      </c>
      <c r="G136" s="110">
        <v>309000</v>
      </c>
      <c r="H136" s="136">
        <v>107.80149140893471</v>
      </c>
      <c r="I136" s="136" t="e">
        <v>#DIV/0!</v>
      </c>
    </row>
    <row r="137" spans="1:10" ht="15" customHeight="1">
      <c r="A137" s="131">
        <v>3121</v>
      </c>
      <c r="B137" s="76" t="s">
        <v>1322</v>
      </c>
      <c r="C137" s="110"/>
      <c r="D137" s="110">
        <v>2500</v>
      </c>
      <c r="E137" s="110">
        <v>2125</v>
      </c>
      <c r="F137" s="110">
        <v>2500</v>
      </c>
      <c r="G137" s="110">
        <v>2500</v>
      </c>
      <c r="H137" s="136">
        <v>85</v>
      </c>
      <c r="I137" s="136" t="e">
        <v>#DIV/0!</v>
      </c>
    </row>
    <row r="138" spans="1:10" ht="15" customHeight="1">
      <c r="A138" s="131">
        <v>3132</v>
      </c>
      <c r="B138" s="76" t="s">
        <v>1392</v>
      </c>
      <c r="C138" s="110"/>
      <c r="D138" s="110">
        <v>48000</v>
      </c>
      <c r="E138" s="110">
        <v>51760.59</v>
      </c>
      <c r="F138" s="110">
        <v>51000</v>
      </c>
      <c r="G138" s="110">
        <v>51000</v>
      </c>
      <c r="H138" s="136">
        <v>107.83456249999999</v>
      </c>
      <c r="I138" s="136" t="e">
        <v>#DIV/0!</v>
      </c>
    </row>
    <row r="139" spans="1:10" ht="15" customHeight="1">
      <c r="A139" s="131">
        <v>3211</v>
      </c>
      <c r="B139" s="76" t="s">
        <v>1346</v>
      </c>
      <c r="C139" s="110"/>
      <c r="D139" s="110">
        <v>7000</v>
      </c>
      <c r="E139" s="110">
        <v>7731.22</v>
      </c>
      <c r="F139" s="110">
        <v>35000</v>
      </c>
      <c r="G139" s="110">
        <v>5000</v>
      </c>
      <c r="H139" s="136">
        <v>110.446</v>
      </c>
      <c r="I139" s="136" t="e">
        <v>#DIV/0!</v>
      </c>
    </row>
    <row r="140" spans="1:10" ht="15" customHeight="1">
      <c r="A140" s="131">
        <v>3212</v>
      </c>
      <c r="B140" s="76" t="s">
        <v>1265</v>
      </c>
      <c r="C140" s="110"/>
      <c r="D140" s="110">
        <v>1000</v>
      </c>
      <c r="E140" s="110">
        <v>1395.24</v>
      </c>
      <c r="F140" s="110"/>
      <c r="G140" s="110"/>
      <c r="H140" s="136">
        <v>139.524</v>
      </c>
      <c r="I140" s="136" t="e">
        <v>#DIV/0!</v>
      </c>
    </row>
    <row r="141" spans="1:10" ht="15" customHeight="1">
      <c r="A141" s="131">
        <v>3213</v>
      </c>
      <c r="B141" s="76" t="s">
        <v>1266</v>
      </c>
      <c r="C141" s="110"/>
      <c r="D141" s="110"/>
      <c r="E141" s="110">
        <v>53829.77</v>
      </c>
      <c r="F141" s="110"/>
      <c r="G141" s="110"/>
      <c r="H141" s="136" t="e">
        <v>#DIV/0!</v>
      </c>
      <c r="I141" s="136" t="e">
        <v>#DIV/0!</v>
      </c>
    </row>
    <row r="142" spans="1:10" ht="15" customHeight="1">
      <c r="A142" s="131">
        <v>3221</v>
      </c>
      <c r="B142" s="76" t="s">
        <v>1267</v>
      </c>
      <c r="C142" s="110"/>
      <c r="D142" s="110">
        <v>1000</v>
      </c>
      <c r="E142" s="110"/>
      <c r="F142" s="110">
        <v>2000</v>
      </c>
      <c r="G142" s="110">
        <v>2000</v>
      </c>
      <c r="H142" s="136">
        <v>0</v>
      </c>
      <c r="I142" s="136" t="e">
        <v>#DIV/0!</v>
      </c>
    </row>
    <row r="143" spans="1:10" ht="15" customHeight="1">
      <c r="A143" s="131">
        <v>3223</v>
      </c>
      <c r="B143" s="76" t="s">
        <v>1269</v>
      </c>
      <c r="C143" s="110"/>
      <c r="D143" s="110">
        <v>16000</v>
      </c>
      <c r="E143" s="110"/>
      <c r="F143" s="110"/>
      <c r="G143" s="110"/>
      <c r="H143" s="136">
        <v>0</v>
      </c>
      <c r="I143" s="136" t="e">
        <v>#DIV/0!</v>
      </c>
    </row>
    <row r="144" spans="1:10" ht="15" customHeight="1">
      <c r="A144" s="131">
        <v>3231</v>
      </c>
      <c r="B144" s="76" t="s">
        <v>1272</v>
      </c>
      <c r="C144" s="110"/>
      <c r="D144" s="110"/>
      <c r="E144" s="110">
        <v>131.07</v>
      </c>
      <c r="F144" s="110"/>
      <c r="G144" s="110"/>
      <c r="H144" s="136" t="e">
        <v>#DIV/0!</v>
      </c>
      <c r="I144" s="136" t="e">
        <v>#DIV/0!</v>
      </c>
    </row>
    <row r="145" spans="1:9" ht="15" customHeight="1">
      <c r="A145" s="131">
        <v>3232</v>
      </c>
      <c r="B145" s="76" t="s">
        <v>1273</v>
      </c>
      <c r="C145" s="110"/>
      <c r="D145" s="110">
        <v>15000</v>
      </c>
      <c r="E145" s="110"/>
      <c r="F145" s="110"/>
      <c r="G145" s="110"/>
      <c r="H145" s="136">
        <v>0</v>
      </c>
      <c r="I145" s="136" t="e">
        <v>#DIV/0!</v>
      </c>
    </row>
    <row r="146" spans="1:9" ht="15" customHeight="1">
      <c r="A146" s="131">
        <v>3234</v>
      </c>
      <c r="B146" s="76" t="s">
        <v>1275</v>
      </c>
      <c r="C146" s="110"/>
      <c r="D146" s="110">
        <v>15000</v>
      </c>
      <c r="E146" s="110"/>
      <c r="F146" s="110"/>
      <c r="G146" s="110"/>
      <c r="H146" s="136">
        <v>0</v>
      </c>
      <c r="I146" s="136" t="e">
        <v>#DIV/0!</v>
      </c>
    </row>
    <row r="147" spans="1:9" ht="15" customHeight="1">
      <c r="A147" s="131">
        <v>3235</v>
      </c>
      <c r="B147" s="76" t="s">
        <v>1276</v>
      </c>
      <c r="C147" s="110"/>
      <c r="D147" s="110"/>
      <c r="E147" s="110">
        <v>34</v>
      </c>
      <c r="F147" s="110"/>
      <c r="G147" s="110"/>
      <c r="H147" s="136" t="e">
        <v>#DIV/0!</v>
      </c>
      <c r="I147" s="136" t="e">
        <v>#DIV/0!</v>
      </c>
    </row>
    <row r="148" spans="1:9" ht="15" customHeight="1">
      <c r="A148" s="131">
        <v>3237</v>
      </c>
      <c r="B148" s="76" t="s">
        <v>1278</v>
      </c>
      <c r="C148" s="110"/>
      <c r="D148" s="110">
        <v>12000</v>
      </c>
      <c r="E148" s="110">
        <v>25500</v>
      </c>
      <c r="F148" s="110">
        <v>60000</v>
      </c>
      <c r="G148" s="110">
        <v>78000</v>
      </c>
      <c r="H148" s="136">
        <v>212.5</v>
      </c>
      <c r="I148" s="136" t="e">
        <v>#DIV/0!</v>
      </c>
    </row>
    <row r="149" spans="1:9" ht="15" customHeight="1">
      <c r="A149" s="131">
        <v>3293</v>
      </c>
      <c r="B149" s="76" t="s">
        <v>1326</v>
      </c>
      <c r="C149" s="110"/>
      <c r="D149" s="110">
        <v>4000</v>
      </c>
      <c r="E149" s="110">
        <v>5411.95</v>
      </c>
      <c r="F149" s="110">
        <v>7000</v>
      </c>
      <c r="G149" s="110"/>
      <c r="H149" s="136">
        <v>135.29875000000001</v>
      </c>
      <c r="I149" s="136" t="e">
        <v>#DIV/0!</v>
      </c>
    </row>
    <row r="150" spans="1:9" ht="15" customHeight="1">
      <c r="A150" s="131">
        <v>4221</v>
      </c>
      <c r="B150" s="76" t="s">
        <v>1287</v>
      </c>
      <c r="C150" s="110"/>
      <c r="D150" s="110">
        <v>100000</v>
      </c>
      <c r="E150" s="110">
        <v>143157</v>
      </c>
      <c r="F150" s="110">
        <v>260000</v>
      </c>
      <c r="G150" s="110"/>
      <c r="H150" s="136">
        <v>143.15700000000001</v>
      </c>
      <c r="I150" s="136" t="e">
        <v>#DIV/0!</v>
      </c>
    </row>
    <row r="151" spans="1:9" ht="15" customHeight="1">
      <c r="A151" s="131">
        <v>4225</v>
      </c>
      <c r="B151" s="76" t="s">
        <v>1344</v>
      </c>
      <c r="C151" s="110"/>
      <c r="D151" s="110"/>
      <c r="E151" s="110"/>
      <c r="F151" s="110"/>
      <c r="G151" s="110"/>
      <c r="H151" s="136" t="e">
        <v>#DIV/0!</v>
      </c>
      <c r="I151" s="136" t="e">
        <v>#DIV/0!</v>
      </c>
    </row>
    <row r="152" spans="1:9" ht="15" customHeight="1">
      <c r="A152" s="173"/>
      <c r="B152" s="64" t="s">
        <v>1567</v>
      </c>
      <c r="C152" s="69">
        <v>0</v>
      </c>
      <c r="D152" s="69">
        <v>70000</v>
      </c>
      <c r="E152" s="69">
        <v>106725.59000000001</v>
      </c>
      <c r="F152" s="69">
        <v>0</v>
      </c>
      <c r="G152" s="133">
        <v>0</v>
      </c>
      <c r="H152" s="133">
        <v>152.46512857142858</v>
      </c>
      <c r="I152" s="133" t="e">
        <v>#DIV/0!</v>
      </c>
    </row>
    <row r="153" spans="1:9" ht="15" customHeight="1">
      <c r="A153" s="131">
        <v>3111</v>
      </c>
      <c r="B153" s="76" t="s">
        <v>1446</v>
      </c>
      <c r="C153" s="110"/>
      <c r="D153" s="110"/>
      <c r="E153" s="110">
        <v>55359.24</v>
      </c>
      <c r="F153" s="110"/>
      <c r="G153" s="110"/>
      <c r="H153" s="136" t="e">
        <v>#DIV/0!</v>
      </c>
      <c r="I153" s="136" t="e">
        <v>#DIV/0!</v>
      </c>
    </row>
    <row r="154" spans="1:9" ht="15" customHeight="1">
      <c r="A154" s="131">
        <v>3121</v>
      </c>
      <c r="B154" s="76" t="s">
        <v>1322</v>
      </c>
      <c r="C154" s="110"/>
      <c r="D154" s="110"/>
      <c r="E154" s="110">
        <v>375</v>
      </c>
      <c r="F154" s="110"/>
      <c r="G154" s="110"/>
      <c r="H154" s="136" t="e">
        <v>#DIV/0!</v>
      </c>
      <c r="I154" s="136" t="e">
        <v>#DIV/0!</v>
      </c>
    </row>
    <row r="155" spans="1:9" ht="15" customHeight="1">
      <c r="A155" s="131">
        <v>3132</v>
      </c>
      <c r="B155" s="76" t="s">
        <v>1392</v>
      </c>
      <c r="C155" s="110"/>
      <c r="D155" s="110"/>
      <c r="E155" s="110">
        <v>9134.25</v>
      </c>
      <c r="F155" s="110"/>
      <c r="G155" s="110"/>
      <c r="H155" s="136" t="e">
        <v>#DIV/0!</v>
      </c>
      <c r="I155" s="136" t="e">
        <v>#DIV/0!</v>
      </c>
    </row>
    <row r="156" spans="1:9" ht="15" customHeight="1">
      <c r="A156" s="131">
        <v>3211</v>
      </c>
      <c r="B156" s="76" t="s">
        <v>1346</v>
      </c>
      <c r="C156" s="110"/>
      <c r="D156" s="110"/>
      <c r="E156" s="110">
        <v>1364.34</v>
      </c>
      <c r="F156" s="110"/>
      <c r="G156" s="110"/>
      <c r="H156" s="136" t="e">
        <v>#DIV/0!</v>
      </c>
      <c r="I156" s="136" t="e">
        <v>#DIV/0!</v>
      </c>
    </row>
    <row r="157" spans="1:9" ht="15" customHeight="1">
      <c r="A157" s="131">
        <v>3212</v>
      </c>
      <c r="B157" s="76" t="s">
        <v>1265</v>
      </c>
      <c r="C157" s="110"/>
      <c r="D157" s="110"/>
      <c r="E157" s="110">
        <v>246.21</v>
      </c>
      <c r="F157" s="110"/>
      <c r="G157" s="110"/>
      <c r="H157" s="136" t="e">
        <v>#DIV/0!</v>
      </c>
      <c r="I157" s="136" t="e">
        <v>#DIV/0!</v>
      </c>
    </row>
    <row r="158" spans="1:9" ht="15" customHeight="1">
      <c r="A158" s="131">
        <v>3213</v>
      </c>
      <c r="B158" s="76" t="s">
        <v>1266</v>
      </c>
      <c r="C158" s="110"/>
      <c r="D158" s="110"/>
      <c r="E158" s="110">
        <v>9499.3700000000008</v>
      </c>
      <c r="F158" s="110"/>
      <c r="G158" s="110"/>
      <c r="H158" s="136" t="e">
        <v>#DIV/0!</v>
      </c>
      <c r="I158" s="136" t="e">
        <v>#DIV/0!</v>
      </c>
    </row>
    <row r="159" spans="1:9" ht="15" customHeight="1">
      <c r="A159" s="131">
        <v>3221</v>
      </c>
      <c r="B159" s="76" t="s">
        <v>1267</v>
      </c>
      <c r="C159" s="110"/>
      <c r="D159" s="110"/>
      <c r="E159" s="110"/>
      <c r="F159" s="110"/>
      <c r="G159" s="110"/>
      <c r="H159" s="136" t="e">
        <v>#DIV/0!</v>
      </c>
      <c r="I159" s="136" t="e">
        <v>#DIV/0!</v>
      </c>
    </row>
    <row r="160" spans="1:9" ht="15" customHeight="1">
      <c r="A160" s="131">
        <v>3223</v>
      </c>
      <c r="B160" s="76" t="s">
        <v>1269</v>
      </c>
      <c r="C160" s="110"/>
      <c r="D160" s="110"/>
      <c r="E160" s="110"/>
      <c r="F160" s="110"/>
      <c r="G160" s="110"/>
      <c r="H160" s="136" t="e">
        <v>#DIV/0!</v>
      </c>
      <c r="I160" s="136" t="e">
        <v>#DIV/0!</v>
      </c>
    </row>
    <row r="161" spans="1:9" ht="15" customHeight="1">
      <c r="A161" s="131">
        <v>3231</v>
      </c>
      <c r="B161" s="76" t="s">
        <v>1272</v>
      </c>
      <c r="C161" s="110"/>
      <c r="D161" s="110"/>
      <c r="E161" s="110">
        <v>23.13</v>
      </c>
      <c r="F161" s="110"/>
      <c r="G161" s="110"/>
      <c r="H161" s="136" t="e">
        <v>#DIV/0!</v>
      </c>
      <c r="I161" s="136" t="e">
        <v>#DIV/0!</v>
      </c>
    </row>
    <row r="162" spans="1:9" ht="15" customHeight="1">
      <c r="A162" s="131">
        <v>3232</v>
      </c>
      <c r="B162" s="76" t="s">
        <v>1273</v>
      </c>
      <c r="C162" s="110"/>
      <c r="D162" s="110"/>
      <c r="E162" s="110"/>
      <c r="F162" s="110"/>
      <c r="G162" s="110"/>
      <c r="H162" s="136" t="e">
        <v>#DIV/0!</v>
      </c>
      <c r="I162" s="136" t="e">
        <v>#DIV/0!</v>
      </c>
    </row>
    <row r="163" spans="1:9" ht="15" customHeight="1">
      <c r="A163" s="131">
        <v>3234</v>
      </c>
      <c r="B163" s="76" t="s">
        <v>1275</v>
      </c>
      <c r="C163" s="110"/>
      <c r="D163" s="110"/>
      <c r="E163" s="110"/>
      <c r="F163" s="110"/>
      <c r="G163" s="110"/>
      <c r="H163" s="136" t="e">
        <v>#DIV/0!</v>
      </c>
      <c r="I163" s="136" t="e">
        <v>#DIV/0!</v>
      </c>
    </row>
    <row r="164" spans="1:9" ht="15" customHeight="1">
      <c r="A164" s="131">
        <v>3235</v>
      </c>
      <c r="B164" s="76" t="s">
        <v>1276</v>
      </c>
      <c r="C164" s="110"/>
      <c r="D164" s="110"/>
      <c r="E164" s="110">
        <v>6</v>
      </c>
      <c r="F164" s="110"/>
      <c r="G164" s="110"/>
      <c r="H164" s="136" t="e">
        <v>#DIV/0!</v>
      </c>
      <c r="I164" s="136" t="e">
        <v>#DIV/0!</v>
      </c>
    </row>
    <row r="165" spans="1:9" ht="15" customHeight="1">
      <c r="A165" s="131">
        <v>3237</v>
      </c>
      <c r="B165" s="76" t="s">
        <v>1278</v>
      </c>
      <c r="C165" s="110"/>
      <c r="D165" s="110"/>
      <c r="E165" s="110">
        <v>4500</v>
      </c>
      <c r="F165" s="110"/>
      <c r="G165" s="110"/>
      <c r="H165" s="136" t="e">
        <v>#DIV/0!</v>
      </c>
      <c r="I165" s="136" t="e">
        <v>#DIV/0!</v>
      </c>
    </row>
    <row r="166" spans="1:9" ht="15" customHeight="1">
      <c r="A166" s="131">
        <v>3293</v>
      </c>
      <c r="B166" s="76" t="s">
        <v>1326</v>
      </c>
      <c r="C166" s="110"/>
      <c r="D166" s="110"/>
      <c r="E166" s="110">
        <v>955.05</v>
      </c>
      <c r="F166" s="110"/>
      <c r="G166" s="110"/>
      <c r="H166" s="136" t="e">
        <v>#DIV/0!</v>
      </c>
      <c r="I166" s="136" t="e">
        <v>#DIV/0!</v>
      </c>
    </row>
    <row r="167" spans="1:9" ht="15" customHeight="1">
      <c r="A167" s="131">
        <v>4221</v>
      </c>
      <c r="B167" s="76" t="s">
        <v>1287</v>
      </c>
      <c r="C167" s="110"/>
      <c r="D167" s="110">
        <v>70000</v>
      </c>
      <c r="E167" s="110">
        <v>25263</v>
      </c>
      <c r="F167" s="132"/>
      <c r="G167" s="132"/>
      <c r="H167" s="136">
        <v>36.090000000000003</v>
      </c>
      <c r="I167" s="136" t="e">
        <v>#DIV/0!</v>
      </c>
    </row>
    <row r="168" spans="1:9" ht="30" customHeight="1">
      <c r="A168" s="172"/>
      <c r="B168" s="120" t="s">
        <v>1583</v>
      </c>
      <c r="C168" s="121">
        <v>12486904.43</v>
      </c>
      <c r="D168" s="121">
        <v>16083343</v>
      </c>
      <c r="E168" s="121">
        <v>15441257.599999998</v>
      </c>
      <c r="F168" s="121">
        <v>13584000</v>
      </c>
      <c r="G168" s="121">
        <v>14670100</v>
      </c>
      <c r="H168" s="122">
        <v>96.007761570464538</v>
      </c>
      <c r="I168" s="122">
        <v>123.65961224867002</v>
      </c>
    </row>
    <row r="169" spans="1:9" ht="15" customHeight="1">
      <c r="A169" s="171"/>
      <c r="B169" s="71" t="s">
        <v>1504</v>
      </c>
      <c r="C169" s="94">
        <v>5423070.1600000001</v>
      </c>
      <c r="D169" s="94">
        <v>7463700</v>
      </c>
      <c r="E169" s="94">
        <v>7061522.1899999995</v>
      </c>
      <c r="F169" s="94">
        <v>6482500</v>
      </c>
      <c r="G169" s="94">
        <v>6071300</v>
      </c>
      <c r="H169" s="88">
        <v>94.611549097632533</v>
      </c>
      <c r="I169" s="88">
        <v>130.21262830204651</v>
      </c>
    </row>
    <row r="170" spans="1:9" ht="15" customHeight="1">
      <c r="A170" s="173"/>
      <c r="B170" s="64" t="s">
        <v>1262</v>
      </c>
      <c r="C170" s="69">
        <v>5423070.1600000001</v>
      </c>
      <c r="D170" s="69">
        <v>7463700</v>
      </c>
      <c r="E170" s="69">
        <v>7061522.1899999995</v>
      </c>
      <c r="F170" s="133">
        <v>6482500</v>
      </c>
      <c r="G170" s="133">
        <v>6071300</v>
      </c>
      <c r="H170" s="133">
        <v>94.611549097632533</v>
      </c>
      <c r="I170" s="133">
        <v>130.21262830204651</v>
      </c>
    </row>
    <row r="171" spans="1:9" ht="15" customHeight="1">
      <c r="A171" s="131" t="s">
        <v>1506</v>
      </c>
      <c r="B171" s="76" t="s">
        <v>1446</v>
      </c>
      <c r="C171" s="110">
        <v>2031076.62</v>
      </c>
      <c r="D171" s="110">
        <v>430000</v>
      </c>
      <c r="E171" s="110">
        <v>1659783.68</v>
      </c>
      <c r="F171" s="132">
        <v>500000</v>
      </c>
      <c r="G171" s="132">
        <v>510000</v>
      </c>
      <c r="H171" s="136">
        <v>385.99620465116277</v>
      </c>
      <c r="I171" s="136">
        <v>81.719402589548778</v>
      </c>
    </row>
    <row r="172" spans="1:9" ht="15" customHeight="1">
      <c r="A172" s="131" t="s">
        <v>1513</v>
      </c>
      <c r="B172" s="76" t="s">
        <v>1547</v>
      </c>
      <c r="C172" s="110">
        <v>17436.39</v>
      </c>
      <c r="D172" s="110">
        <v>15000</v>
      </c>
      <c r="E172" s="110">
        <v>16808.12</v>
      </c>
      <c r="F172" s="132">
        <v>20000</v>
      </c>
      <c r="G172" s="132">
        <v>20400</v>
      </c>
      <c r="H172" s="136">
        <v>112.05413333333331</v>
      </c>
      <c r="I172" s="136">
        <v>96.396788555429197</v>
      </c>
    </row>
    <row r="173" spans="1:9" ht="15" customHeight="1">
      <c r="A173" s="131" t="s">
        <v>1514</v>
      </c>
      <c r="B173" s="76" t="s">
        <v>1322</v>
      </c>
      <c r="C173" s="110">
        <v>115200</v>
      </c>
      <c r="D173" s="110"/>
      <c r="E173" s="110"/>
      <c r="F173" s="132">
        <v>120000</v>
      </c>
      <c r="G173" s="132">
        <v>122400</v>
      </c>
      <c r="H173" s="136" t="e">
        <v>#DIV/0!</v>
      </c>
      <c r="I173" s="136">
        <v>0</v>
      </c>
    </row>
    <row r="174" spans="1:9" ht="15" customHeight="1">
      <c r="A174" s="131" t="s">
        <v>1507</v>
      </c>
      <c r="B174" s="76" t="s">
        <v>1392</v>
      </c>
      <c r="C174" s="110">
        <v>314816.86</v>
      </c>
      <c r="D174" s="110">
        <v>70000</v>
      </c>
      <c r="E174" s="110">
        <v>276561.86</v>
      </c>
      <c r="F174" s="132">
        <v>82500</v>
      </c>
      <c r="G174" s="132">
        <v>84100</v>
      </c>
      <c r="H174" s="136">
        <v>395.08837142857141</v>
      </c>
      <c r="I174" s="136">
        <v>87.84849070662861</v>
      </c>
    </row>
    <row r="175" spans="1:9" ht="15" customHeight="1">
      <c r="A175" s="131" t="s">
        <v>1508</v>
      </c>
      <c r="B175" s="76" t="s">
        <v>1548</v>
      </c>
      <c r="C175" s="110">
        <v>34528.32</v>
      </c>
      <c r="D175" s="110"/>
      <c r="E175" s="110"/>
      <c r="F175" s="132"/>
      <c r="G175" s="132">
        <v>0</v>
      </c>
      <c r="H175" s="136" t="e">
        <v>#DIV/0!</v>
      </c>
      <c r="I175" s="136">
        <v>0</v>
      </c>
    </row>
    <row r="176" spans="1:9" ht="15" customHeight="1">
      <c r="A176" s="131">
        <v>3211</v>
      </c>
      <c r="B176" s="76" t="s">
        <v>1264</v>
      </c>
      <c r="C176" s="110">
        <v>124516.24</v>
      </c>
      <c r="D176" s="110">
        <v>150000</v>
      </c>
      <c r="E176" s="110">
        <v>198161.92000000001</v>
      </c>
      <c r="F176" s="132">
        <v>125000</v>
      </c>
      <c r="G176" s="132">
        <v>127500</v>
      </c>
      <c r="H176" s="136">
        <v>132.10794666666666</v>
      </c>
      <c r="I176" s="136">
        <v>159.14544159059091</v>
      </c>
    </row>
    <row r="177" spans="1:9" ht="15" customHeight="1">
      <c r="A177" s="131" t="s">
        <v>1509</v>
      </c>
      <c r="B177" s="76" t="s">
        <v>1266</v>
      </c>
      <c r="C177" s="110">
        <v>57426.38</v>
      </c>
      <c r="D177" s="110">
        <v>65000</v>
      </c>
      <c r="E177" s="110">
        <v>78271.44</v>
      </c>
      <c r="F177" s="132">
        <v>70000</v>
      </c>
      <c r="G177" s="132">
        <v>71400</v>
      </c>
      <c r="H177" s="136">
        <v>120.41760000000001</v>
      </c>
      <c r="I177" s="136">
        <v>136.29875329073505</v>
      </c>
    </row>
    <row r="178" spans="1:9" ht="15" customHeight="1">
      <c r="A178" s="131" t="s">
        <v>1515</v>
      </c>
      <c r="B178" s="76" t="s">
        <v>1267</v>
      </c>
      <c r="C178" s="110">
        <v>9257.2999999999993</v>
      </c>
      <c r="D178" s="110">
        <v>18200</v>
      </c>
      <c r="E178" s="110">
        <v>56375.54</v>
      </c>
      <c r="F178" s="132">
        <v>10000</v>
      </c>
      <c r="G178" s="132">
        <v>10200</v>
      </c>
      <c r="H178" s="136">
        <v>309.7557142857143</v>
      </c>
      <c r="I178" s="136">
        <v>608.98469316107298</v>
      </c>
    </row>
    <row r="179" spans="1:9" ht="15" customHeight="1">
      <c r="A179" s="131" t="s">
        <v>1516</v>
      </c>
      <c r="B179" s="76" t="s">
        <v>1268</v>
      </c>
      <c r="C179" s="110"/>
      <c r="D179" s="110">
        <v>5000</v>
      </c>
      <c r="E179" s="110">
        <v>7738</v>
      </c>
      <c r="F179" s="132">
        <v>5000</v>
      </c>
      <c r="G179" s="132">
        <v>5100</v>
      </c>
      <c r="H179" s="136">
        <v>154.76000000000002</v>
      </c>
      <c r="I179" s="136" t="e">
        <v>#DIV/0!</v>
      </c>
    </row>
    <row r="180" spans="1:9" ht="15" customHeight="1">
      <c r="A180" s="131" t="s">
        <v>1517</v>
      </c>
      <c r="B180" s="76" t="s">
        <v>1269</v>
      </c>
      <c r="C180" s="110">
        <v>120681.79000000001</v>
      </c>
      <c r="D180" s="110"/>
      <c r="E180" s="110">
        <v>69395.89</v>
      </c>
      <c r="F180" s="132"/>
      <c r="G180" s="132">
        <v>0</v>
      </c>
      <c r="H180" s="136" t="e">
        <v>#DIV/0!</v>
      </c>
      <c r="I180" s="136">
        <v>57.503199115624646</v>
      </c>
    </row>
    <row r="181" spans="1:9" ht="15" customHeight="1">
      <c r="A181" s="131" t="s">
        <v>1518</v>
      </c>
      <c r="B181" s="76" t="s">
        <v>1270</v>
      </c>
      <c r="C181" s="110">
        <v>14143.52</v>
      </c>
      <c r="D181" s="110">
        <v>150000</v>
      </c>
      <c r="E181" s="110">
        <v>2889.12</v>
      </c>
      <c r="F181" s="132">
        <v>150000</v>
      </c>
      <c r="G181" s="132">
        <v>153000</v>
      </c>
      <c r="H181" s="136">
        <v>1.9260799999999998</v>
      </c>
      <c r="I181" s="136">
        <v>20.42716381777662</v>
      </c>
    </row>
    <row r="182" spans="1:9" ht="15" customHeight="1">
      <c r="A182" s="131">
        <v>3227</v>
      </c>
      <c r="B182" s="76" t="s">
        <v>1549</v>
      </c>
      <c r="C182" s="110"/>
      <c r="D182" s="110">
        <v>40000</v>
      </c>
      <c r="E182" s="110">
        <v>434.4</v>
      </c>
      <c r="F182" s="132">
        <v>10000</v>
      </c>
      <c r="G182" s="132">
        <v>10200</v>
      </c>
      <c r="H182" s="136">
        <v>1.0860000000000001</v>
      </c>
      <c r="I182" s="136" t="e">
        <v>#DIV/0!</v>
      </c>
    </row>
    <row r="183" spans="1:9" ht="15" customHeight="1">
      <c r="A183" s="131" t="s">
        <v>1519</v>
      </c>
      <c r="B183" s="76" t="s">
        <v>1272</v>
      </c>
      <c r="C183" s="110">
        <v>5662.85</v>
      </c>
      <c r="D183" s="110">
        <v>5000</v>
      </c>
      <c r="E183" s="110">
        <v>13384.12</v>
      </c>
      <c r="F183" s="132">
        <v>6000</v>
      </c>
      <c r="G183" s="132">
        <v>6100</v>
      </c>
      <c r="H183" s="136">
        <v>267.68240000000003</v>
      </c>
      <c r="I183" s="136">
        <v>236.34954130870497</v>
      </c>
    </row>
    <row r="184" spans="1:9" ht="15" customHeight="1">
      <c r="A184" s="131" t="s">
        <v>1520</v>
      </c>
      <c r="B184" s="76" t="s">
        <v>1273</v>
      </c>
      <c r="C184" s="110">
        <v>733648.89</v>
      </c>
      <c r="D184" s="110">
        <v>1100000</v>
      </c>
      <c r="E184" s="110">
        <v>415018.64</v>
      </c>
      <c r="F184" s="132">
        <v>700000</v>
      </c>
      <c r="G184" s="132">
        <v>714000</v>
      </c>
      <c r="H184" s="136">
        <v>37.728967272727274</v>
      </c>
      <c r="I184" s="136">
        <v>56.569108964371232</v>
      </c>
    </row>
    <row r="185" spans="1:9" ht="15" customHeight="1">
      <c r="A185" s="131" t="s">
        <v>1521</v>
      </c>
      <c r="B185" s="76" t="s">
        <v>1274</v>
      </c>
      <c r="C185" s="110"/>
      <c r="D185" s="110">
        <v>150000</v>
      </c>
      <c r="E185" s="110">
        <v>116447.76</v>
      </c>
      <c r="F185" s="132">
        <v>100000</v>
      </c>
      <c r="G185" s="132">
        <v>102000</v>
      </c>
      <c r="H185" s="136">
        <v>77.631839999999997</v>
      </c>
      <c r="I185" s="136" t="e">
        <v>#DIV/0!</v>
      </c>
    </row>
    <row r="186" spans="1:9" ht="15" customHeight="1">
      <c r="A186" s="131">
        <v>3234</v>
      </c>
      <c r="B186" s="76" t="s">
        <v>1275</v>
      </c>
      <c r="C186" s="110">
        <v>799.4</v>
      </c>
      <c r="D186" s="110">
        <v>20000</v>
      </c>
      <c r="E186" s="110">
        <v>45744.31</v>
      </c>
      <c r="F186" s="132"/>
      <c r="G186" s="132"/>
      <c r="H186" s="136">
        <v>228.72154999999998</v>
      </c>
      <c r="I186" s="136">
        <v>5722.330497873405</v>
      </c>
    </row>
    <row r="187" spans="1:9" ht="15" customHeight="1">
      <c r="A187" s="131" t="s">
        <v>1522</v>
      </c>
      <c r="B187" s="76" t="s">
        <v>1276</v>
      </c>
      <c r="C187" s="110">
        <v>99629.65</v>
      </c>
      <c r="D187" s="110">
        <v>520000</v>
      </c>
      <c r="E187" s="110">
        <v>234318.6</v>
      </c>
      <c r="F187" s="132">
        <v>400000</v>
      </c>
      <c r="G187" s="132">
        <v>408000</v>
      </c>
      <c r="H187" s="136">
        <v>45.061269230769227</v>
      </c>
      <c r="I187" s="136">
        <v>235.18962477535555</v>
      </c>
    </row>
    <row r="188" spans="1:9" ht="15" customHeight="1">
      <c r="A188" s="131" t="s">
        <v>1523</v>
      </c>
      <c r="B188" s="76" t="s">
        <v>1277</v>
      </c>
      <c r="C188" s="110">
        <v>3910</v>
      </c>
      <c r="D188" s="110"/>
      <c r="E188" s="110">
        <v>225</v>
      </c>
      <c r="F188" s="132"/>
      <c r="G188" s="132">
        <v>0</v>
      </c>
      <c r="H188" s="136" t="e">
        <v>#DIV/0!</v>
      </c>
      <c r="I188" s="136">
        <v>5.7544757033248084</v>
      </c>
    </row>
    <row r="189" spans="1:9" ht="15" customHeight="1">
      <c r="A189" s="131" t="s">
        <v>1510</v>
      </c>
      <c r="B189" s="76" t="s">
        <v>1278</v>
      </c>
      <c r="C189" s="110">
        <v>383513.88</v>
      </c>
      <c r="D189" s="110">
        <v>460000</v>
      </c>
      <c r="E189" s="110">
        <v>375319.23</v>
      </c>
      <c r="F189" s="132">
        <v>350000</v>
      </c>
      <c r="G189" s="132">
        <v>357000</v>
      </c>
      <c r="H189" s="136">
        <v>81.591136956521737</v>
      </c>
      <c r="I189" s="136">
        <v>97.863271597888442</v>
      </c>
    </row>
    <row r="190" spans="1:9" ht="15" customHeight="1">
      <c r="A190" s="131" t="s">
        <v>1524</v>
      </c>
      <c r="B190" s="76" t="s">
        <v>1279</v>
      </c>
      <c r="C190" s="110">
        <v>11359.01</v>
      </c>
      <c r="D190" s="110">
        <v>10000</v>
      </c>
      <c r="E190" s="110">
        <v>29763.75</v>
      </c>
      <c r="F190" s="132">
        <v>10000</v>
      </c>
      <c r="G190" s="132">
        <v>10200</v>
      </c>
      <c r="H190" s="136">
        <v>297.63749999999999</v>
      </c>
      <c r="I190" s="136">
        <v>262.02767670774125</v>
      </c>
    </row>
    <row r="191" spans="1:9" ht="15" customHeight="1">
      <c r="A191" s="131" t="s">
        <v>1525</v>
      </c>
      <c r="B191" s="76" t="s">
        <v>1280</v>
      </c>
      <c r="C191" s="110">
        <v>52518.18</v>
      </c>
      <c r="D191" s="110">
        <v>170000</v>
      </c>
      <c r="E191" s="110">
        <v>118733.69</v>
      </c>
      <c r="F191" s="132">
        <v>52000</v>
      </c>
      <c r="G191" s="132">
        <v>53040</v>
      </c>
      <c r="H191" s="136">
        <v>69.843347058823539</v>
      </c>
      <c r="I191" s="136">
        <v>226.08112086138556</v>
      </c>
    </row>
    <row r="192" spans="1:9" ht="15" customHeight="1">
      <c r="A192" s="131" t="s">
        <v>1511</v>
      </c>
      <c r="B192" s="76" t="s">
        <v>1386</v>
      </c>
      <c r="C192" s="110">
        <v>3886.21</v>
      </c>
      <c r="D192" s="110">
        <v>15000</v>
      </c>
      <c r="E192" s="110">
        <v>2212.58</v>
      </c>
      <c r="F192" s="132">
        <v>6000</v>
      </c>
      <c r="G192" s="132">
        <v>6120</v>
      </c>
      <c r="H192" s="136">
        <v>14.750533333333331</v>
      </c>
      <c r="I192" s="136">
        <v>56.934133770434435</v>
      </c>
    </row>
    <row r="193" spans="1:9" ht="15" customHeight="1">
      <c r="A193" s="131">
        <v>3292</v>
      </c>
      <c r="B193" s="76" t="s">
        <v>1281</v>
      </c>
      <c r="C193" s="110">
        <v>2513.41</v>
      </c>
      <c r="D193" s="110"/>
      <c r="E193" s="110">
        <v>827.6</v>
      </c>
      <c r="F193" s="132"/>
      <c r="G193" s="132"/>
      <c r="H193" s="136" t="e">
        <v>#DIV/0!</v>
      </c>
      <c r="I193" s="136">
        <v>32.927377546838763</v>
      </c>
    </row>
    <row r="194" spans="1:9" ht="15" customHeight="1">
      <c r="A194" s="131" t="s">
        <v>1526</v>
      </c>
      <c r="B194" s="76" t="s">
        <v>1326</v>
      </c>
      <c r="C194" s="110">
        <v>28492.1</v>
      </c>
      <c r="D194" s="110">
        <v>15000</v>
      </c>
      <c r="E194" s="110">
        <v>21626.07</v>
      </c>
      <c r="F194" s="132">
        <v>10000</v>
      </c>
      <c r="G194" s="132">
        <v>10200</v>
      </c>
      <c r="H194" s="136">
        <v>144.1738</v>
      </c>
      <c r="I194" s="136">
        <v>75.901986866534926</v>
      </c>
    </row>
    <row r="195" spans="1:9" ht="15" customHeight="1">
      <c r="A195" s="131">
        <v>3294</v>
      </c>
      <c r="B195" s="76" t="s">
        <v>1283</v>
      </c>
      <c r="C195" s="110">
        <v>900</v>
      </c>
      <c r="D195" s="110">
        <v>2000</v>
      </c>
      <c r="E195" s="110">
        <v>4635.91</v>
      </c>
      <c r="F195" s="132">
        <v>1000</v>
      </c>
      <c r="G195" s="132">
        <v>1020</v>
      </c>
      <c r="H195" s="136">
        <v>231.7955</v>
      </c>
      <c r="I195" s="136">
        <v>515.10111111111109</v>
      </c>
    </row>
    <row r="196" spans="1:9" ht="15" customHeight="1">
      <c r="A196" s="131" t="s">
        <v>1527</v>
      </c>
      <c r="B196" s="76" t="s">
        <v>1284</v>
      </c>
      <c r="C196" s="110">
        <v>4245.75</v>
      </c>
      <c r="D196" s="110">
        <v>2000</v>
      </c>
      <c r="E196" s="110">
        <v>655</v>
      </c>
      <c r="F196" s="132">
        <v>1000</v>
      </c>
      <c r="G196" s="132">
        <v>1020</v>
      </c>
      <c r="H196" s="136">
        <v>32.75</v>
      </c>
      <c r="I196" s="136">
        <v>15.427191897780132</v>
      </c>
    </row>
    <row r="197" spans="1:9" ht="15" customHeight="1">
      <c r="A197" s="131">
        <v>3296</v>
      </c>
      <c r="B197" s="76" t="s">
        <v>1501</v>
      </c>
      <c r="C197" s="110"/>
      <c r="D197" s="110">
        <v>30000</v>
      </c>
      <c r="E197" s="110"/>
      <c r="F197" s="132"/>
      <c r="G197" s="132"/>
      <c r="H197" s="136">
        <v>0</v>
      </c>
      <c r="I197" s="136" t="e">
        <v>#DIV/0!</v>
      </c>
    </row>
    <row r="198" spans="1:9" ht="15" customHeight="1">
      <c r="A198" s="131" t="s">
        <v>1528</v>
      </c>
      <c r="B198" s="76" t="s">
        <v>1285</v>
      </c>
      <c r="C198" s="110">
        <v>107846.25</v>
      </c>
      <c r="D198" s="110">
        <v>65000</v>
      </c>
      <c r="E198" s="110">
        <v>35941.39</v>
      </c>
      <c r="F198" s="132">
        <v>100000</v>
      </c>
      <c r="G198" s="132">
        <v>102000</v>
      </c>
      <c r="H198" s="136">
        <v>55.294446153846152</v>
      </c>
      <c r="I198" s="136">
        <v>33.326508803041364</v>
      </c>
    </row>
    <row r="199" spans="1:9" ht="15" customHeight="1">
      <c r="A199" s="131" t="s">
        <v>1529</v>
      </c>
      <c r="B199" s="76" t="s">
        <v>1286</v>
      </c>
      <c r="C199" s="110">
        <v>3187.61</v>
      </c>
      <c r="D199" s="110">
        <v>3000</v>
      </c>
      <c r="E199" s="110">
        <v>4410.6000000000004</v>
      </c>
      <c r="F199" s="132">
        <v>1000</v>
      </c>
      <c r="G199" s="132">
        <v>1020</v>
      </c>
      <c r="H199" s="136">
        <v>147.02000000000001</v>
      </c>
      <c r="I199" s="136">
        <v>138.366989688199</v>
      </c>
    </row>
    <row r="200" spans="1:9" ht="15" customHeight="1">
      <c r="A200" s="131" t="s">
        <v>1512</v>
      </c>
      <c r="B200" s="76" t="s">
        <v>1328</v>
      </c>
      <c r="C200" s="110">
        <v>360.34</v>
      </c>
      <c r="D200" s="110">
        <v>1500</v>
      </c>
      <c r="E200" s="110">
        <v>1109.4100000000001</v>
      </c>
      <c r="F200" s="132">
        <v>2000</v>
      </c>
      <c r="G200" s="132">
        <v>2040</v>
      </c>
      <c r="H200" s="136">
        <v>73.960666666666668</v>
      </c>
      <c r="I200" s="136">
        <v>307.87867014486324</v>
      </c>
    </row>
    <row r="201" spans="1:9" ht="15" customHeight="1">
      <c r="A201" s="131" t="s">
        <v>1530</v>
      </c>
      <c r="B201" s="76" t="s">
        <v>1330</v>
      </c>
      <c r="C201" s="110">
        <v>7500</v>
      </c>
      <c r="D201" s="110"/>
      <c r="E201" s="110"/>
      <c r="F201" s="132"/>
      <c r="G201" s="132">
        <v>0</v>
      </c>
      <c r="H201" s="136" t="e">
        <v>#DIV/0!</v>
      </c>
      <c r="I201" s="136">
        <v>0</v>
      </c>
    </row>
    <row r="202" spans="1:9" ht="15" customHeight="1">
      <c r="A202" s="131">
        <v>3721</v>
      </c>
      <c r="B202" s="76" t="s">
        <v>1568</v>
      </c>
      <c r="C202" s="110"/>
      <c r="D202" s="110">
        <v>9000</v>
      </c>
      <c r="E202" s="110">
        <v>18850</v>
      </c>
      <c r="F202" s="132"/>
      <c r="G202" s="132"/>
      <c r="H202" s="136">
        <v>209.44444444444446</v>
      </c>
      <c r="I202" s="136" t="e">
        <v>#DIV/0!</v>
      </c>
    </row>
    <row r="203" spans="1:9" ht="15" customHeight="1">
      <c r="A203" s="131">
        <v>3722</v>
      </c>
      <c r="B203" s="76" t="s">
        <v>1340</v>
      </c>
      <c r="C203" s="110"/>
      <c r="D203" s="110"/>
      <c r="E203" s="110"/>
      <c r="F203" s="132"/>
      <c r="G203" s="132"/>
      <c r="H203" s="136" t="e">
        <v>#DIV/0!</v>
      </c>
      <c r="I203" s="136" t="e">
        <v>#DIV/0!</v>
      </c>
    </row>
    <row r="204" spans="1:9" ht="15" customHeight="1">
      <c r="A204" s="131" t="s">
        <v>1531</v>
      </c>
      <c r="B204" s="76" t="s">
        <v>1464</v>
      </c>
      <c r="C204" s="110">
        <v>8259.2999999999993</v>
      </c>
      <c r="D204" s="110"/>
      <c r="E204" s="110">
        <v>26937.84</v>
      </c>
      <c r="F204" s="132">
        <v>9000</v>
      </c>
      <c r="G204" s="132">
        <v>9180</v>
      </c>
      <c r="H204" s="136" t="e">
        <v>#DIV/0!</v>
      </c>
      <c r="I204" s="136">
        <v>326.15161091133638</v>
      </c>
    </row>
    <row r="205" spans="1:9" ht="15" customHeight="1">
      <c r="A205" s="131" t="s">
        <v>1532</v>
      </c>
      <c r="B205" s="76" t="s">
        <v>1342</v>
      </c>
      <c r="C205" s="110">
        <v>28526.59</v>
      </c>
      <c r="D205" s="110">
        <v>30000</v>
      </c>
      <c r="E205" s="110">
        <v>10688.25</v>
      </c>
      <c r="F205" s="132">
        <v>30000</v>
      </c>
      <c r="G205" s="132">
        <v>30600</v>
      </c>
      <c r="H205" s="136">
        <v>35.627499999999998</v>
      </c>
      <c r="I205" s="136">
        <v>37.467674895597405</v>
      </c>
    </row>
    <row r="206" spans="1:9" ht="15" customHeight="1">
      <c r="A206" s="131">
        <v>4124</v>
      </c>
      <c r="B206" s="76" t="s">
        <v>1560</v>
      </c>
      <c r="C206" s="110"/>
      <c r="D206" s="110">
        <v>200000</v>
      </c>
      <c r="E206" s="110">
        <v>132500</v>
      </c>
      <c r="F206" s="132">
        <v>2000000</v>
      </c>
      <c r="G206" s="132">
        <v>500000</v>
      </c>
      <c r="H206" s="136">
        <v>66.25</v>
      </c>
      <c r="I206" s="136" t="e">
        <v>#DIV/0!</v>
      </c>
    </row>
    <row r="207" spans="1:9" ht="15" customHeight="1">
      <c r="A207" s="131" t="s">
        <v>1533</v>
      </c>
      <c r="B207" s="76" t="s">
        <v>1287</v>
      </c>
      <c r="C207" s="110">
        <v>349209.58</v>
      </c>
      <c r="D207" s="110">
        <v>850000</v>
      </c>
      <c r="E207" s="110">
        <v>726838.97</v>
      </c>
      <c r="F207" s="132">
        <v>350000</v>
      </c>
      <c r="G207" s="132">
        <v>357000</v>
      </c>
      <c r="H207" s="136">
        <v>85.510467058823522</v>
      </c>
      <c r="I207" s="136">
        <v>208.13832484206191</v>
      </c>
    </row>
    <row r="208" spans="1:9" ht="15" customHeight="1">
      <c r="A208" s="131" t="s">
        <v>1534</v>
      </c>
      <c r="B208" s="76" t="s">
        <v>1333</v>
      </c>
      <c r="C208" s="110">
        <v>2799.99</v>
      </c>
      <c r="D208" s="110">
        <v>5000</v>
      </c>
      <c r="E208" s="110">
        <v>4209.25</v>
      </c>
      <c r="F208" s="132">
        <v>3000</v>
      </c>
      <c r="G208" s="132">
        <v>3060</v>
      </c>
      <c r="H208" s="136">
        <v>84.185000000000002</v>
      </c>
      <c r="I208" s="136">
        <v>150.3308940389073</v>
      </c>
    </row>
    <row r="209" spans="1:9" ht="15" customHeight="1">
      <c r="A209" s="131" t="s">
        <v>1535</v>
      </c>
      <c r="B209" s="76" t="s">
        <v>1343</v>
      </c>
      <c r="C209" s="110">
        <v>356025</v>
      </c>
      <c r="D209" s="110">
        <v>230000</v>
      </c>
      <c r="E209" s="110">
        <v>236783.75</v>
      </c>
      <c r="F209" s="132">
        <v>20000</v>
      </c>
      <c r="G209" s="132">
        <v>20400</v>
      </c>
      <c r="H209" s="136">
        <v>102.94945652173912</v>
      </c>
      <c r="I209" s="136">
        <v>66.507618846991079</v>
      </c>
    </row>
    <row r="210" spans="1:9" ht="15" customHeight="1">
      <c r="A210" s="131" t="s">
        <v>1536</v>
      </c>
      <c r="B210" s="76" t="s">
        <v>1344</v>
      </c>
      <c r="C210" s="110">
        <v>253351.2</v>
      </c>
      <c r="D210" s="110">
        <v>685000</v>
      </c>
      <c r="E210" s="110">
        <v>467401.56</v>
      </c>
      <c r="F210" s="132">
        <v>500000</v>
      </c>
      <c r="G210" s="132">
        <v>1510000</v>
      </c>
      <c r="H210" s="136">
        <v>68.233804379562045</v>
      </c>
      <c r="I210" s="136">
        <v>184.48760455841534</v>
      </c>
    </row>
    <row r="211" spans="1:9" ht="15" customHeight="1">
      <c r="A211" s="131" t="s">
        <v>1537</v>
      </c>
      <c r="B211" s="76" t="s">
        <v>1502</v>
      </c>
      <c r="C211" s="110">
        <v>13720.59</v>
      </c>
      <c r="D211" s="110">
        <v>100000</v>
      </c>
      <c r="E211" s="110">
        <v>12537.36</v>
      </c>
      <c r="F211" s="132">
        <v>89000</v>
      </c>
      <c r="G211" s="132">
        <v>90000</v>
      </c>
      <c r="H211" s="136">
        <v>12.53736</v>
      </c>
      <c r="I211" s="136">
        <v>91.376245482154928</v>
      </c>
    </row>
    <row r="212" spans="1:9" ht="15" customHeight="1">
      <c r="A212" s="131">
        <v>4227</v>
      </c>
      <c r="B212" s="76" t="s">
        <v>1288</v>
      </c>
      <c r="C212" s="110"/>
      <c r="D212" s="110">
        <v>300000</v>
      </c>
      <c r="E212" s="110">
        <v>131118.75</v>
      </c>
      <c r="F212" s="132">
        <v>100000</v>
      </c>
      <c r="G212" s="132">
        <v>102000</v>
      </c>
      <c r="H212" s="136">
        <v>43.706250000000004</v>
      </c>
      <c r="I212" s="136" t="e">
        <v>#DIV/0!</v>
      </c>
    </row>
    <row r="213" spans="1:9" ht="15" customHeight="1">
      <c r="A213" s="131">
        <v>4241</v>
      </c>
      <c r="B213" s="76" t="s">
        <v>1335</v>
      </c>
      <c r="C213" s="110">
        <v>78769.789999999994</v>
      </c>
      <c r="D213" s="110">
        <v>100000</v>
      </c>
      <c r="E213" s="110">
        <v>53424.56</v>
      </c>
      <c r="F213" s="132">
        <v>100000</v>
      </c>
      <c r="G213" s="132">
        <v>102000</v>
      </c>
      <c r="H213" s="136">
        <v>53.42456</v>
      </c>
      <c r="I213" s="136">
        <v>67.823666915958512</v>
      </c>
    </row>
    <row r="214" spans="1:9" ht="15" customHeight="1">
      <c r="A214" s="131">
        <v>4262</v>
      </c>
      <c r="B214" s="76" t="s">
        <v>1480</v>
      </c>
      <c r="C214" s="110">
        <v>43351.17</v>
      </c>
      <c r="D214" s="110">
        <v>140000</v>
      </c>
      <c r="E214" s="110"/>
      <c r="F214" s="132">
        <v>150000</v>
      </c>
      <c r="G214" s="132">
        <v>153000</v>
      </c>
      <c r="H214" s="136">
        <v>0</v>
      </c>
      <c r="I214" s="136">
        <v>0</v>
      </c>
    </row>
    <row r="215" spans="1:9" ht="15" customHeight="1">
      <c r="A215" s="131">
        <v>4263</v>
      </c>
      <c r="B215" s="76" t="s">
        <v>1550</v>
      </c>
      <c r="C215" s="110"/>
      <c r="D215" s="110">
        <v>88000</v>
      </c>
      <c r="E215" s="110">
        <v>87750</v>
      </c>
      <c r="F215" s="132"/>
      <c r="G215" s="132">
        <v>0</v>
      </c>
      <c r="H215" s="136">
        <v>99.715909090909093</v>
      </c>
      <c r="I215" s="136" t="e">
        <v>#DIV/0!</v>
      </c>
    </row>
    <row r="216" spans="1:9" ht="15" customHeight="1">
      <c r="A216" s="131" t="s">
        <v>1538</v>
      </c>
      <c r="B216" s="76" t="s">
        <v>1336</v>
      </c>
      <c r="C216" s="110"/>
      <c r="D216" s="110">
        <v>215000</v>
      </c>
      <c r="E216" s="110"/>
      <c r="F216" s="132">
        <v>100000</v>
      </c>
      <c r="G216" s="132">
        <v>102000</v>
      </c>
      <c r="H216" s="136">
        <v>0</v>
      </c>
      <c r="I216" s="136" t="e">
        <v>#DIV/0!</v>
      </c>
    </row>
    <row r="217" spans="1:9" ht="15" customHeight="1">
      <c r="A217" s="131">
        <v>4521</v>
      </c>
      <c r="B217" s="76" t="s">
        <v>1503</v>
      </c>
      <c r="C217" s="110"/>
      <c r="D217" s="110">
        <v>1000000</v>
      </c>
      <c r="E217" s="110">
        <v>1365688.27</v>
      </c>
      <c r="F217" s="132">
        <v>200000</v>
      </c>
      <c r="G217" s="132">
        <v>204000</v>
      </c>
      <c r="H217" s="136">
        <v>136.568827</v>
      </c>
      <c r="I217" s="136" t="e">
        <v>#DIV/0!</v>
      </c>
    </row>
    <row r="218" spans="1:9" ht="15" customHeight="1">
      <c r="A218" s="171"/>
      <c r="B218" s="71" t="s">
        <v>1505</v>
      </c>
      <c r="C218" s="94">
        <v>331925.65000000002</v>
      </c>
      <c r="D218" s="94">
        <v>388250</v>
      </c>
      <c r="E218" s="154">
        <v>374080.64</v>
      </c>
      <c r="F218" s="88">
        <v>373500</v>
      </c>
      <c r="G218" s="88">
        <v>380600</v>
      </c>
      <c r="H218" s="88">
        <v>96.350454603992276</v>
      </c>
      <c r="I218" s="88">
        <v>112.70013028520091</v>
      </c>
    </row>
    <row r="219" spans="1:9" ht="15" customHeight="1">
      <c r="A219" s="173"/>
      <c r="B219" s="64" t="s">
        <v>1262</v>
      </c>
      <c r="C219" s="69">
        <v>331925.65000000002</v>
      </c>
      <c r="D219" s="69">
        <v>388250</v>
      </c>
      <c r="E219" s="69">
        <v>374080.64</v>
      </c>
      <c r="F219" s="133">
        <v>373500</v>
      </c>
      <c r="G219" s="133">
        <v>380600</v>
      </c>
      <c r="H219" s="133">
        <v>96.350454603992276</v>
      </c>
      <c r="I219" s="133">
        <v>112.70013028520091</v>
      </c>
    </row>
    <row r="220" spans="1:9" ht="15" customHeight="1">
      <c r="A220" s="131" t="s">
        <v>1506</v>
      </c>
      <c r="B220" s="76" t="s">
        <v>1446</v>
      </c>
      <c r="C220" s="110">
        <v>155698.60999999999</v>
      </c>
      <c r="D220" s="110">
        <v>250000</v>
      </c>
      <c r="E220" s="110">
        <v>238838.62</v>
      </c>
      <c r="F220" s="132">
        <v>250000</v>
      </c>
      <c r="G220" s="132">
        <v>255000</v>
      </c>
      <c r="H220" s="136">
        <v>95.535448000000002</v>
      </c>
      <c r="I220" s="136">
        <v>153.39804253872273</v>
      </c>
    </row>
    <row r="221" spans="1:9" ht="15" customHeight="1">
      <c r="A221" s="131" t="s">
        <v>1507</v>
      </c>
      <c r="B221" s="76" t="s">
        <v>1392</v>
      </c>
      <c r="C221" s="110">
        <v>24133.24</v>
      </c>
      <c r="D221" s="110">
        <v>41250</v>
      </c>
      <c r="E221" s="110">
        <v>39408.39</v>
      </c>
      <c r="F221" s="132">
        <v>41500</v>
      </c>
      <c r="G221" s="132">
        <v>42000</v>
      </c>
      <c r="H221" s="136">
        <v>95.535490909090896</v>
      </c>
      <c r="I221" s="136">
        <v>163.29506522953403</v>
      </c>
    </row>
    <row r="222" spans="1:9" ht="15" customHeight="1">
      <c r="A222" s="131" t="s">
        <v>1508</v>
      </c>
      <c r="B222" s="76" t="s">
        <v>1548</v>
      </c>
      <c r="C222" s="110">
        <v>2646.87</v>
      </c>
      <c r="D222" s="110"/>
      <c r="E222" s="110"/>
      <c r="F222" s="132"/>
      <c r="G222" s="132">
        <v>0</v>
      </c>
      <c r="H222" s="136" t="e">
        <v>#DIV/0!</v>
      </c>
      <c r="I222" s="136">
        <v>0</v>
      </c>
    </row>
    <row r="223" spans="1:9" ht="15" customHeight="1">
      <c r="A223" s="131" t="s">
        <v>1509</v>
      </c>
      <c r="B223" s="76" t="s">
        <v>1266</v>
      </c>
      <c r="C223" s="110">
        <v>4000</v>
      </c>
      <c r="D223" s="110">
        <v>15000</v>
      </c>
      <c r="E223" s="110">
        <v>3000</v>
      </c>
      <c r="F223" s="132">
        <v>5000</v>
      </c>
      <c r="G223" s="132">
        <v>5100</v>
      </c>
      <c r="H223" s="136">
        <v>20</v>
      </c>
      <c r="I223" s="136">
        <v>75</v>
      </c>
    </row>
    <row r="224" spans="1:9" ht="15" customHeight="1">
      <c r="A224" s="131" t="s">
        <v>1510</v>
      </c>
      <c r="B224" s="76" t="s">
        <v>1278</v>
      </c>
      <c r="C224" s="110">
        <v>143903.42000000001</v>
      </c>
      <c r="D224" s="110">
        <v>80000</v>
      </c>
      <c r="E224" s="110">
        <v>91182.88</v>
      </c>
      <c r="F224" s="132">
        <v>75000</v>
      </c>
      <c r="G224" s="132">
        <v>76500</v>
      </c>
      <c r="H224" s="136">
        <v>113.9786</v>
      </c>
      <c r="I224" s="136">
        <v>63.363942288515453</v>
      </c>
    </row>
    <row r="225" spans="1:9" ht="15" customHeight="1">
      <c r="A225" s="131" t="s">
        <v>1511</v>
      </c>
      <c r="B225" s="76" t="s">
        <v>1484</v>
      </c>
      <c r="C225" s="110">
        <v>1503</v>
      </c>
      <c r="D225" s="110">
        <v>2000</v>
      </c>
      <c r="E225" s="110">
        <v>1650.75</v>
      </c>
      <c r="F225" s="132">
        <v>2000</v>
      </c>
      <c r="G225" s="132">
        <v>2000</v>
      </c>
      <c r="H225" s="136">
        <v>82.537499999999994</v>
      </c>
      <c r="I225" s="136">
        <v>109.83033932135729</v>
      </c>
    </row>
    <row r="226" spans="1:9" ht="15" customHeight="1">
      <c r="A226" s="131" t="s">
        <v>1512</v>
      </c>
      <c r="B226" s="76" t="s">
        <v>1328</v>
      </c>
      <c r="C226" s="110">
        <v>40.51</v>
      </c>
      <c r="D226" s="110"/>
      <c r="E226" s="110"/>
      <c r="F226" s="132"/>
      <c r="G226" s="132">
        <v>0</v>
      </c>
      <c r="H226" s="136" t="e">
        <v>#DIV/0!</v>
      </c>
      <c r="I226" s="136">
        <v>0</v>
      </c>
    </row>
    <row r="227" spans="1:9" ht="15" customHeight="1">
      <c r="A227" s="171"/>
      <c r="B227" s="71" t="s">
        <v>1540</v>
      </c>
      <c r="C227" s="94">
        <v>1458753.19</v>
      </c>
      <c r="D227" s="94">
        <v>1504500</v>
      </c>
      <c r="E227" s="154">
        <v>1597160.9000000001</v>
      </c>
      <c r="F227" s="88">
        <v>1461700</v>
      </c>
      <c r="G227" s="88">
        <v>1491300</v>
      </c>
      <c r="H227" s="88">
        <v>106.15891658358258</v>
      </c>
      <c r="I227" s="88">
        <v>109.48808276470676</v>
      </c>
    </row>
    <row r="228" spans="1:9" ht="15" customHeight="1">
      <c r="A228" s="173"/>
      <c r="B228" s="64" t="s">
        <v>1263</v>
      </c>
      <c r="C228" s="69">
        <v>1458753.19</v>
      </c>
      <c r="D228" s="69">
        <v>1504500</v>
      </c>
      <c r="E228" s="69">
        <v>1597160.9000000001</v>
      </c>
      <c r="F228" s="69">
        <v>1461700</v>
      </c>
      <c r="G228" s="69">
        <v>1491300</v>
      </c>
      <c r="H228" s="133">
        <v>106.15891658358258</v>
      </c>
      <c r="I228" s="133">
        <v>109.48808276470676</v>
      </c>
    </row>
    <row r="229" spans="1:9" ht="15" customHeight="1">
      <c r="A229" s="131" t="s">
        <v>1506</v>
      </c>
      <c r="B229" s="76" t="s">
        <v>1446</v>
      </c>
      <c r="C229" s="110">
        <v>867261.99</v>
      </c>
      <c r="D229" s="110">
        <v>900000</v>
      </c>
      <c r="E229" s="110">
        <v>931958.45</v>
      </c>
      <c r="F229" s="132">
        <v>860000</v>
      </c>
      <c r="G229" s="132">
        <v>877200</v>
      </c>
      <c r="H229" s="136">
        <v>103.55093888888889</v>
      </c>
      <c r="I229" s="136">
        <v>107.45985189550392</v>
      </c>
    </row>
    <row r="230" spans="1:9" ht="15" customHeight="1">
      <c r="A230" s="131" t="s">
        <v>1507</v>
      </c>
      <c r="B230" s="76" t="s">
        <v>1392</v>
      </c>
      <c r="C230" s="110">
        <v>134425.53</v>
      </c>
      <c r="D230" s="110">
        <v>148500</v>
      </c>
      <c r="E230" s="110">
        <v>153773.14000000001</v>
      </c>
      <c r="F230" s="132">
        <v>135000</v>
      </c>
      <c r="G230" s="132">
        <v>137700</v>
      </c>
      <c r="H230" s="136">
        <v>103.55093602693603</v>
      </c>
      <c r="I230" s="136">
        <v>114.39280916355696</v>
      </c>
    </row>
    <row r="231" spans="1:9" ht="15" customHeight="1">
      <c r="A231" s="131" t="s">
        <v>1508</v>
      </c>
      <c r="B231" s="76" t="s">
        <v>1548</v>
      </c>
      <c r="C231" s="110">
        <v>14743.400000000001</v>
      </c>
      <c r="D231" s="110"/>
      <c r="E231" s="110"/>
      <c r="F231" s="132"/>
      <c r="G231" s="132">
        <v>0</v>
      </c>
      <c r="H231" s="136" t="e">
        <v>#DIV/0!</v>
      </c>
      <c r="I231" s="136">
        <v>0</v>
      </c>
    </row>
    <row r="232" spans="1:9" ht="15" customHeight="1">
      <c r="A232" s="131" t="s">
        <v>1539</v>
      </c>
      <c r="B232" s="76" t="s">
        <v>1264</v>
      </c>
      <c r="C232" s="110">
        <v>37975.83</v>
      </c>
      <c r="D232" s="110">
        <v>20000</v>
      </c>
      <c r="E232" s="110">
        <v>29438.94</v>
      </c>
      <c r="F232" s="132">
        <v>30000</v>
      </c>
      <c r="G232" s="132">
        <v>30600</v>
      </c>
      <c r="H232" s="136">
        <v>147.19469999999998</v>
      </c>
      <c r="I232" s="136">
        <v>77.520201665111728</v>
      </c>
    </row>
    <row r="233" spans="1:9" ht="15" customHeight="1">
      <c r="A233" s="131" t="s">
        <v>1509</v>
      </c>
      <c r="B233" s="76" t="s">
        <v>1266</v>
      </c>
      <c r="C233" s="110">
        <v>15156.12</v>
      </c>
      <c r="D233" s="110">
        <v>30000</v>
      </c>
      <c r="E233" s="110">
        <v>10129.799999999999</v>
      </c>
      <c r="F233" s="132">
        <v>20000</v>
      </c>
      <c r="G233" s="132">
        <v>20400</v>
      </c>
      <c r="H233" s="136">
        <v>33.765999999999998</v>
      </c>
      <c r="I233" s="136">
        <v>66.836367091313605</v>
      </c>
    </row>
    <row r="234" spans="1:9" ht="15" customHeight="1">
      <c r="A234" s="131" t="s">
        <v>1515</v>
      </c>
      <c r="B234" s="76" t="s">
        <v>1267</v>
      </c>
      <c r="C234" s="110">
        <v>3933.98</v>
      </c>
      <c r="D234" s="110">
        <v>4500</v>
      </c>
      <c r="E234" s="110">
        <v>3425.55</v>
      </c>
      <c r="F234" s="132">
        <v>5000</v>
      </c>
      <c r="G234" s="132">
        <v>5100</v>
      </c>
      <c r="H234" s="136">
        <v>76.123333333333349</v>
      </c>
      <c r="I234" s="136">
        <v>87.07593836267597</v>
      </c>
    </row>
    <row r="235" spans="1:9" ht="15" customHeight="1">
      <c r="A235" s="131">
        <v>3222</v>
      </c>
      <c r="B235" s="76" t="s">
        <v>1268</v>
      </c>
      <c r="C235" s="110"/>
      <c r="D235" s="110">
        <v>500</v>
      </c>
      <c r="E235" s="110">
        <v>477.6</v>
      </c>
      <c r="F235" s="132">
        <v>500</v>
      </c>
      <c r="G235" s="132">
        <v>1000</v>
      </c>
      <c r="H235" s="136">
        <v>95.52000000000001</v>
      </c>
      <c r="I235" s="136" t="e">
        <v>#DIV/0!</v>
      </c>
    </row>
    <row r="236" spans="1:9" ht="15" customHeight="1">
      <c r="A236" s="131">
        <v>3223</v>
      </c>
      <c r="B236" s="76" t="s">
        <v>1269</v>
      </c>
      <c r="C236" s="110"/>
      <c r="D236" s="110">
        <v>1000</v>
      </c>
      <c r="E236" s="110">
        <v>602.53</v>
      </c>
      <c r="F236" s="132">
        <v>1000</v>
      </c>
      <c r="G236" s="132">
        <v>1000</v>
      </c>
      <c r="H236" s="136">
        <v>60.253</v>
      </c>
      <c r="I236" s="136" t="e">
        <v>#DIV/0!</v>
      </c>
    </row>
    <row r="237" spans="1:9" ht="15" customHeight="1">
      <c r="A237" s="131">
        <v>3227</v>
      </c>
      <c r="B237" s="76" t="s">
        <v>1549</v>
      </c>
      <c r="C237" s="110"/>
      <c r="D237" s="110">
        <v>500</v>
      </c>
      <c r="E237" s="110">
        <v>120</v>
      </c>
      <c r="F237" s="132">
        <v>1000</v>
      </c>
      <c r="G237" s="132">
        <v>1000</v>
      </c>
      <c r="H237" s="136">
        <v>24</v>
      </c>
      <c r="I237" s="136" t="e">
        <v>#DIV/0!</v>
      </c>
    </row>
    <row r="238" spans="1:9" ht="15" customHeight="1">
      <c r="A238" s="131">
        <v>3231</v>
      </c>
      <c r="B238" s="76" t="s">
        <v>1272</v>
      </c>
      <c r="C238" s="110"/>
      <c r="D238" s="110"/>
      <c r="E238" s="110">
        <v>3086.75</v>
      </c>
      <c r="F238" s="132"/>
      <c r="G238" s="132"/>
      <c r="H238" s="136" t="e">
        <v>#DIV/0!</v>
      </c>
      <c r="I238" s="136" t="e">
        <v>#DIV/0!</v>
      </c>
    </row>
    <row r="239" spans="1:9" ht="15" customHeight="1">
      <c r="A239" s="131" t="s">
        <v>1522</v>
      </c>
      <c r="B239" s="76" t="s">
        <v>1276</v>
      </c>
      <c r="C239" s="110">
        <v>93937.5</v>
      </c>
      <c r="D239" s="110">
        <v>100000</v>
      </c>
      <c r="E239" s="110">
        <v>68062.5</v>
      </c>
      <c r="F239" s="132">
        <v>95000</v>
      </c>
      <c r="G239" s="132">
        <v>96900</v>
      </c>
      <c r="H239" s="136">
        <v>68.0625</v>
      </c>
      <c r="I239" s="136">
        <v>72.455089820359291</v>
      </c>
    </row>
    <row r="240" spans="1:9" ht="15" customHeight="1">
      <c r="A240" s="131" t="s">
        <v>1510</v>
      </c>
      <c r="B240" s="76" t="s">
        <v>1278</v>
      </c>
      <c r="C240" s="110">
        <v>225878.65</v>
      </c>
      <c r="D240" s="110">
        <v>225000</v>
      </c>
      <c r="E240" s="110">
        <v>280379.90000000002</v>
      </c>
      <c r="F240" s="132">
        <v>225000</v>
      </c>
      <c r="G240" s="132">
        <v>229500</v>
      </c>
      <c r="H240" s="136">
        <v>124.61328888888889</v>
      </c>
      <c r="I240" s="136">
        <v>124.12855309698372</v>
      </c>
    </row>
    <row r="241" spans="1:9" ht="15" customHeight="1">
      <c r="A241" s="131" t="s">
        <v>1526</v>
      </c>
      <c r="B241" s="76" t="s">
        <v>1326</v>
      </c>
      <c r="C241" s="110">
        <v>22261.98</v>
      </c>
      <c r="D241" s="110">
        <v>42000</v>
      </c>
      <c r="E241" s="110">
        <v>81150.7</v>
      </c>
      <c r="F241" s="132">
        <v>45000</v>
      </c>
      <c r="G241" s="132">
        <v>45900</v>
      </c>
      <c r="H241" s="136">
        <v>193.21595238095236</v>
      </c>
      <c r="I241" s="136">
        <v>364.52597657530907</v>
      </c>
    </row>
    <row r="242" spans="1:9" ht="15" customHeight="1">
      <c r="A242" s="131" t="s">
        <v>1527</v>
      </c>
      <c r="B242" s="76" t="s">
        <v>1284</v>
      </c>
      <c r="C242" s="110">
        <v>29490</v>
      </c>
      <c r="D242" s="110">
        <v>20000</v>
      </c>
      <c r="E242" s="110">
        <v>21687.5</v>
      </c>
      <c r="F242" s="132">
        <v>30000</v>
      </c>
      <c r="G242" s="132">
        <v>30600</v>
      </c>
      <c r="H242" s="136">
        <v>108.43750000000001</v>
      </c>
      <c r="I242" s="136">
        <v>73.541878602916242</v>
      </c>
    </row>
    <row r="243" spans="1:9" ht="15" customHeight="1">
      <c r="A243" s="131" t="s">
        <v>1528</v>
      </c>
      <c r="B243" s="76" t="s">
        <v>1285</v>
      </c>
      <c r="C243" s="110">
        <v>2079</v>
      </c>
      <c r="D243" s="110"/>
      <c r="E243" s="110"/>
      <c r="F243" s="132">
        <v>2000</v>
      </c>
      <c r="G243" s="132">
        <v>2000</v>
      </c>
      <c r="H243" s="136" t="e">
        <v>#DIV/0!</v>
      </c>
      <c r="I243" s="136">
        <v>0</v>
      </c>
    </row>
    <row r="244" spans="1:9" ht="15" customHeight="1">
      <c r="A244" s="131" t="s">
        <v>1529</v>
      </c>
      <c r="B244" s="76" t="s">
        <v>1286</v>
      </c>
      <c r="C244" s="110">
        <v>10589.2</v>
      </c>
      <c r="D244" s="110">
        <v>11000</v>
      </c>
      <c r="E244" s="110">
        <v>11485.17</v>
      </c>
      <c r="F244" s="132">
        <v>11000</v>
      </c>
      <c r="G244" s="132">
        <v>11200</v>
      </c>
      <c r="H244" s="136">
        <v>104.41063636363637</v>
      </c>
      <c r="I244" s="136">
        <v>108.46116798247269</v>
      </c>
    </row>
    <row r="245" spans="1:9" ht="15" customHeight="1">
      <c r="A245" s="131" t="s">
        <v>1512</v>
      </c>
      <c r="B245" s="76" t="s">
        <v>1328</v>
      </c>
      <c r="C245" s="110">
        <v>1020.01</v>
      </c>
      <c r="D245" s="110">
        <v>1500</v>
      </c>
      <c r="E245" s="110">
        <v>1382.37</v>
      </c>
      <c r="F245" s="132">
        <v>1200</v>
      </c>
      <c r="G245" s="132">
        <v>1200</v>
      </c>
      <c r="H245" s="136">
        <v>92.158000000000001</v>
      </c>
      <c r="I245" s="136">
        <v>135.52514191037341</v>
      </c>
    </row>
    <row r="246" spans="1:9" ht="15" customHeight="1">
      <c r="A246" s="171"/>
      <c r="B246" s="71" t="s">
        <v>1542</v>
      </c>
      <c r="C246" s="94">
        <v>1662976.6500000001</v>
      </c>
      <c r="D246" s="94">
        <v>2720900</v>
      </c>
      <c r="E246" s="94">
        <v>2554021.59</v>
      </c>
      <c r="F246" s="94">
        <v>1698400</v>
      </c>
      <c r="G246" s="94">
        <v>1748300</v>
      </c>
      <c r="H246" s="88">
        <v>93.866793707964263</v>
      </c>
      <c r="I246" s="88">
        <v>153.58132599155857</v>
      </c>
    </row>
    <row r="247" spans="1:9" ht="15" customHeight="1">
      <c r="A247" s="173"/>
      <c r="B247" s="64" t="s">
        <v>1263</v>
      </c>
      <c r="C247" s="69">
        <v>1662976.6500000001</v>
      </c>
      <c r="D247" s="69">
        <v>2720900</v>
      </c>
      <c r="E247" s="69">
        <v>2554021.59</v>
      </c>
      <c r="F247" s="133">
        <v>1698400</v>
      </c>
      <c r="G247" s="133">
        <v>1748300</v>
      </c>
      <c r="H247" s="133">
        <v>93.866793707964263</v>
      </c>
      <c r="I247" s="133">
        <v>153.58132599155857</v>
      </c>
    </row>
    <row r="248" spans="1:9" ht="15" customHeight="1">
      <c r="A248" s="131" t="s">
        <v>1506</v>
      </c>
      <c r="B248" s="76" t="s">
        <v>1446</v>
      </c>
      <c r="C248" s="110">
        <v>23089.530000000002</v>
      </c>
      <c r="D248" s="110">
        <v>70000</v>
      </c>
      <c r="E248" s="110">
        <v>52414.62</v>
      </c>
      <c r="F248" s="132">
        <v>30000</v>
      </c>
      <c r="G248" s="132">
        <v>30000</v>
      </c>
      <c r="H248" s="136">
        <v>74.878028571428572</v>
      </c>
      <c r="I248" s="136">
        <v>227.00600661858425</v>
      </c>
    </row>
    <row r="249" spans="1:9" ht="15" customHeight="1">
      <c r="A249" s="131">
        <v>3113</v>
      </c>
      <c r="B249" s="76" t="s">
        <v>1564</v>
      </c>
      <c r="C249" s="110"/>
      <c r="D249" s="110"/>
      <c r="E249" s="110"/>
      <c r="F249" s="132">
        <v>30000</v>
      </c>
      <c r="G249" s="132">
        <v>30000</v>
      </c>
      <c r="H249" s="136" t="e">
        <v>#DIV/0!</v>
      </c>
      <c r="I249" s="136" t="e">
        <v>#DIV/0!</v>
      </c>
    </row>
    <row r="250" spans="1:9" ht="15" customHeight="1">
      <c r="A250" s="131" t="s">
        <v>1507</v>
      </c>
      <c r="B250" s="76" t="s">
        <v>1392</v>
      </c>
      <c r="C250" s="110">
        <v>3578.7499999999995</v>
      </c>
      <c r="D250" s="110">
        <v>11550</v>
      </c>
      <c r="E250" s="110">
        <v>8648.44</v>
      </c>
      <c r="F250" s="132">
        <v>9900</v>
      </c>
      <c r="G250" s="132">
        <v>10000</v>
      </c>
      <c r="H250" s="136">
        <v>74.878268398268403</v>
      </c>
      <c r="I250" s="136">
        <v>241.66091512399586</v>
      </c>
    </row>
    <row r="251" spans="1:9" ht="15" customHeight="1">
      <c r="A251" s="131">
        <v>3133</v>
      </c>
      <c r="B251" s="76" t="s">
        <v>1548</v>
      </c>
      <c r="C251" s="110">
        <v>392.51</v>
      </c>
      <c r="D251" s="110"/>
      <c r="E251" s="110"/>
      <c r="F251" s="132"/>
      <c r="G251" s="132"/>
      <c r="H251" s="136" t="e">
        <v>#DIV/0!</v>
      </c>
      <c r="I251" s="136"/>
    </row>
    <row r="252" spans="1:9" ht="15" customHeight="1">
      <c r="A252" s="131" t="s">
        <v>1539</v>
      </c>
      <c r="B252" s="76" t="s">
        <v>1264</v>
      </c>
      <c r="C252" s="110">
        <v>47922.31</v>
      </c>
      <c r="D252" s="110">
        <v>120000</v>
      </c>
      <c r="E252" s="110">
        <v>102015.88</v>
      </c>
      <c r="F252" s="132">
        <v>80000</v>
      </c>
      <c r="G252" s="132">
        <v>81600</v>
      </c>
      <c r="H252" s="136">
        <v>85.013233333333332</v>
      </c>
      <c r="I252" s="136">
        <v>212.87763465492381</v>
      </c>
    </row>
    <row r="253" spans="1:9" ht="15" customHeight="1">
      <c r="A253" s="131">
        <v>3231</v>
      </c>
      <c r="B253" s="76" t="s">
        <v>1266</v>
      </c>
      <c r="C253" s="110"/>
      <c r="D253" s="110"/>
      <c r="E253" s="110"/>
      <c r="F253" s="132"/>
      <c r="G253" s="132">
        <v>0</v>
      </c>
      <c r="H253" s="136" t="e">
        <v>#DIV/0!</v>
      </c>
      <c r="I253" s="136" t="e">
        <v>#DIV/0!</v>
      </c>
    </row>
    <row r="254" spans="1:9" ht="15" customHeight="1">
      <c r="A254" s="131" t="s">
        <v>1515</v>
      </c>
      <c r="B254" s="76" t="s">
        <v>1267</v>
      </c>
      <c r="C254" s="110"/>
      <c r="D254" s="110"/>
      <c r="E254" s="110"/>
      <c r="F254" s="132"/>
      <c r="G254" s="132">
        <v>0</v>
      </c>
      <c r="H254" s="136" t="e">
        <v>#DIV/0!</v>
      </c>
      <c r="I254" s="136" t="e">
        <v>#DIV/0!</v>
      </c>
    </row>
    <row r="255" spans="1:9" ht="15" customHeight="1">
      <c r="A255" s="131">
        <v>3224</v>
      </c>
      <c r="B255" s="76" t="s">
        <v>1268</v>
      </c>
      <c r="C255" s="110"/>
      <c r="D255" s="110">
        <v>500</v>
      </c>
      <c r="E255" s="110">
        <v>169</v>
      </c>
      <c r="F255" s="132"/>
      <c r="G255" s="132">
        <v>0</v>
      </c>
      <c r="H255" s="136">
        <v>33.800000000000004</v>
      </c>
      <c r="I255" s="136" t="e">
        <v>#DIV/0!</v>
      </c>
    </row>
    <row r="256" spans="1:9" ht="15" customHeight="1">
      <c r="A256" s="131">
        <v>3231</v>
      </c>
      <c r="B256" s="76" t="s">
        <v>1272</v>
      </c>
      <c r="C256" s="110"/>
      <c r="D256" s="110">
        <v>5000</v>
      </c>
      <c r="E256" s="110">
        <v>5024.71</v>
      </c>
      <c r="F256" s="132">
        <v>3500</v>
      </c>
      <c r="G256" s="132">
        <v>3500</v>
      </c>
      <c r="H256" s="136">
        <v>100.49420000000001</v>
      </c>
      <c r="I256" s="136" t="e">
        <v>#DIV/0!</v>
      </c>
    </row>
    <row r="257" spans="1:9" ht="15" customHeight="1">
      <c r="A257" s="131" t="s">
        <v>1522</v>
      </c>
      <c r="B257" s="76" t="s">
        <v>1276</v>
      </c>
      <c r="C257" s="110"/>
      <c r="D257" s="110"/>
      <c r="E257" s="110">
        <v>590.85</v>
      </c>
      <c r="F257" s="132"/>
      <c r="G257" s="132">
        <v>0</v>
      </c>
      <c r="H257" s="136" t="e">
        <v>#DIV/0!</v>
      </c>
      <c r="I257" s="136" t="e">
        <v>#DIV/0!</v>
      </c>
    </row>
    <row r="258" spans="1:9" ht="15" customHeight="1">
      <c r="A258" s="131" t="s">
        <v>1510</v>
      </c>
      <c r="B258" s="76" t="s">
        <v>1278</v>
      </c>
      <c r="C258" s="110">
        <v>1570035.9200000002</v>
      </c>
      <c r="D258" s="110">
        <v>2466850</v>
      </c>
      <c r="E258" s="110">
        <v>2350896.2599999998</v>
      </c>
      <c r="F258" s="132">
        <v>1500000</v>
      </c>
      <c r="G258" s="132">
        <v>1530000</v>
      </c>
      <c r="H258" s="136">
        <v>95.299522062549386</v>
      </c>
      <c r="I258" s="136">
        <v>149.73518949808482</v>
      </c>
    </row>
    <row r="259" spans="1:9" ht="15" customHeight="1">
      <c r="A259" s="131">
        <v>3238</v>
      </c>
      <c r="B259" s="76" t="s">
        <v>1279</v>
      </c>
      <c r="C259" s="110">
        <v>2250</v>
      </c>
      <c r="D259" s="110"/>
      <c r="E259" s="110"/>
      <c r="F259" s="132"/>
      <c r="G259" s="132"/>
      <c r="H259" s="136" t="e">
        <v>#DIV/0!</v>
      </c>
      <c r="I259" s="136"/>
    </row>
    <row r="260" spans="1:9" ht="15" customHeight="1">
      <c r="A260" s="131">
        <v>3239</v>
      </c>
      <c r="B260" s="76" t="s">
        <v>1280</v>
      </c>
      <c r="C260" s="110"/>
      <c r="D260" s="110"/>
      <c r="E260" s="110">
        <v>954.13</v>
      </c>
      <c r="F260" s="132"/>
      <c r="G260" s="132"/>
      <c r="H260" s="136" t="e">
        <v>#DIV/0!</v>
      </c>
      <c r="I260" s="136" t="e">
        <v>#DIV/0!</v>
      </c>
    </row>
    <row r="261" spans="1:9" ht="15" customHeight="1">
      <c r="A261" s="131" t="s">
        <v>1526</v>
      </c>
      <c r="B261" s="76" t="s">
        <v>1326</v>
      </c>
      <c r="C261" s="110">
        <v>4137</v>
      </c>
      <c r="D261" s="110">
        <v>30000</v>
      </c>
      <c r="E261" s="110">
        <v>22116.7</v>
      </c>
      <c r="F261" s="132">
        <v>25000</v>
      </c>
      <c r="G261" s="132">
        <v>25500</v>
      </c>
      <c r="H261" s="136">
        <v>73.722333333333339</v>
      </c>
      <c r="I261" s="136">
        <v>534.60720328740638</v>
      </c>
    </row>
    <row r="262" spans="1:9" ht="15" customHeight="1">
      <c r="A262" s="131" t="s">
        <v>1527</v>
      </c>
      <c r="B262" s="76" t="s">
        <v>1284</v>
      </c>
      <c r="C262" s="110">
        <v>291.25</v>
      </c>
      <c r="D262" s="110">
        <v>1000</v>
      </c>
      <c r="E262" s="110">
        <v>270</v>
      </c>
      <c r="F262" s="132"/>
      <c r="G262" s="132">
        <v>0</v>
      </c>
      <c r="H262" s="136">
        <v>27</v>
      </c>
      <c r="I262" s="136">
        <v>92.703862660944196</v>
      </c>
    </row>
    <row r="263" spans="1:9" ht="15" customHeight="1">
      <c r="A263" s="131" t="s">
        <v>1528</v>
      </c>
      <c r="B263" s="76" t="s">
        <v>1285</v>
      </c>
      <c r="C263" s="110">
        <v>5750</v>
      </c>
      <c r="D263" s="110"/>
      <c r="E263" s="110"/>
      <c r="F263" s="132"/>
      <c r="G263" s="132">
        <v>17300</v>
      </c>
      <c r="H263" s="136" t="e">
        <v>#DIV/0!</v>
      </c>
      <c r="I263" s="136">
        <v>0</v>
      </c>
    </row>
    <row r="264" spans="1:9" ht="15" customHeight="1">
      <c r="A264" s="131">
        <v>3431</v>
      </c>
      <c r="B264" s="76" t="s">
        <v>1286</v>
      </c>
      <c r="C264" s="110">
        <v>2500</v>
      </c>
      <c r="D264" s="110">
        <v>1000</v>
      </c>
      <c r="E264" s="110">
        <v>71</v>
      </c>
      <c r="F264" s="132"/>
      <c r="G264" s="132">
        <v>0</v>
      </c>
      <c r="H264" s="136">
        <v>7.1</v>
      </c>
      <c r="I264" s="136">
        <v>2.8400000000000003</v>
      </c>
    </row>
    <row r="265" spans="1:9" ht="15" customHeight="1">
      <c r="A265" s="131">
        <v>4221</v>
      </c>
      <c r="B265" s="76" t="s">
        <v>1287</v>
      </c>
      <c r="C265" s="110"/>
      <c r="D265" s="110">
        <v>15000</v>
      </c>
      <c r="E265" s="110">
        <v>10850</v>
      </c>
      <c r="F265" s="132">
        <v>20000</v>
      </c>
      <c r="G265" s="132">
        <v>20400</v>
      </c>
      <c r="H265" s="136">
        <v>72.333333333333343</v>
      </c>
      <c r="I265" s="136" t="e">
        <v>#DIV/0!</v>
      </c>
    </row>
    <row r="266" spans="1:9" ht="15" customHeight="1">
      <c r="A266" s="131">
        <v>4262</v>
      </c>
      <c r="B266" s="76" t="s">
        <v>1480</v>
      </c>
      <c r="C266" s="110">
        <v>3029.38</v>
      </c>
      <c r="D266" s="110"/>
      <c r="E266" s="110"/>
      <c r="F266" s="132"/>
      <c r="G266" s="132"/>
      <c r="H266" s="136" t="e">
        <v>#DIV/0!</v>
      </c>
      <c r="I266" s="136"/>
    </row>
    <row r="267" spans="1:9" ht="15" customHeight="1">
      <c r="A267" s="171"/>
      <c r="B267" s="71" t="s">
        <v>1647</v>
      </c>
      <c r="C267" s="94">
        <v>106526.07</v>
      </c>
      <c r="D267" s="94">
        <v>0</v>
      </c>
      <c r="E267" s="94">
        <v>11909.25</v>
      </c>
      <c r="F267" s="94">
        <v>0</v>
      </c>
      <c r="G267" s="94">
        <v>0</v>
      </c>
      <c r="H267" s="88" t="e">
        <v>#DIV/0!</v>
      </c>
      <c r="I267" s="88">
        <v>11.179657711957269</v>
      </c>
    </row>
    <row r="268" spans="1:9" ht="15" customHeight="1">
      <c r="A268" s="173"/>
      <c r="B268" s="64" t="s">
        <v>1648</v>
      </c>
      <c r="C268" s="69">
        <v>76877.279999999999</v>
      </c>
      <c r="D268" s="69">
        <v>0</v>
      </c>
      <c r="E268" s="69">
        <v>0</v>
      </c>
      <c r="F268" s="69">
        <v>0</v>
      </c>
      <c r="G268" s="69">
        <v>0</v>
      </c>
      <c r="H268" s="133" t="e">
        <v>#DIV/0!</v>
      </c>
      <c r="I268" s="133">
        <v>0</v>
      </c>
    </row>
    <row r="269" spans="1:9" ht="15" hidden="1" customHeight="1">
      <c r="A269" s="131">
        <v>3211</v>
      </c>
      <c r="B269" s="76" t="s">
        <v>1264</v>
      </c>
      <c r="C269" s="110"/>
      <c r="D269" s="110"/>
      <c r="E269" s="110"/>
      <c r="F269" s="132"/>
      <c r="G269" s="132"/>
      <c r="H269" s="136" t="e">
        <v>#DIV/0!</v>
      </c>
      <c r="I269" s="136" t="e">
        <v>#DIV/0!</v>
      </c>
    </row>
    <row r="270" spans="1:9" ht="15" hidden="1" customHeight="1">
      <c r="A270" s="131">
        <v>3213</v>
      </c>
      <c r="B270" s="76" t="s">
        <v>1266</v>
      </c>
      <c r="C270" s="110"/>
      <c r="D270" s="110"/>
      <c r="E270" s="110"/>
      <c r="F270" s="132"/>
      <c r="G270" s="132"/>
      <c r="H270" s="136" t="e">
        <v>#DIV/0!</v>
      </c>
      <c r="I270" s="136" t="e">
        <v>#DIV/0!</v>
      </c>
    </row>
    <row r="271" spans="1:9" ht="15" hidden="1" customHeight="1">
      <c r="A271" s="131">
        <v>3221</v>
      </c>
      <c r="B271" s="76" t="s">
        <v>1267</v>
      </c>
      <c r="C271" s="110"/>
      <c r="D271" s="110"/>
      <c r="E271" s="110"/>
      <c r="F271" s="132"/>
      <c r="G271" s="132"/>
      <c r="H271" s="136" t="e">
        <v>#DIV/0!</v>
      </c>
      <c r="I271" s="136" t="e">
        <v>#DIV/0!</v>
      </c>
    </row>
    <row r="272" spans="1:9" ht="15" hidden="1" customHeight="1">
      <c r="A272" s="131">
        <v>3222</v>
      </c>
      <c r="B272" s="76" t="s">
        <v>1268</v>
      </c>
      <c r="C272" s="110"/>
      <c r="D272" s="110"/>
      <c r="E272" s="110"/>
      <c r="F272" s="132"/>
      <c r="G272" s="132"/>
      <c r="H272" s="136" t="e">
        <v>#DIV/0!</v>
      </c>
      <c r="I272" s="136" t="e">
        <v>#DIV/0!</v>
      </c>
    </row>
    <row r="273" spans="1:9" ht="15" hidden="1" customHeight="1">
      <c r="A273" s="131">
        <v>3223</v>
      </c>
      <c r="B273" s="76" t="s">
        <v>1269</v>
      </c>
      <c r="C273" s="110"/>
      <c r="D273" s="110"/>
      <c r="E273" s="110"/>
      <c r="F273" s="132"/>
      <c r="G273" s="132"/>
      <c r="H273" s="136" t="e">
        <v>#DIV/0!</v>
      </c>
      <c r="I273" s="136" t="e">
        <v>#DIV/0!</v>
      </c>
    </row>
    <row r="274" spans="1:9" ht="15" hidden="1" customHeight="1">
      <c r="A274" s="131">
        <v>3224</v>
      </c>
      <c r="B274" s="76" t="s">
        <v>1270</v>
      </c>
      <c r="C274" s="110"/>
      <c r="D274" s="110"/>
      <c r="E274" s="110"/>
      <c r="F274" s="132"/>
      <c r="G274" s="132"/>
      <c r="H274" s="136" t="e">
        <v>#DIV/0!</v>
      </c>
      <c r="I274" s="136" t="e">
        <v>#DIV/0!</v>
      </c>
    </row>
    <row r="275" spans="1:9" ht="15" hidden="1" customHeight="1">
      <c r="A275" s="131">
        <v>3231</v>
      </c>
      <c r="B275" s="76" t="s">
        <v>1272</v>
      </c>
      <c r="C275" s="110"/>
      <c r="D275" s="110"/>
      <c r="E275" s="110"/>
      <c r="F275" s="132"/>
      <c r="G275" s="132"/>
      <c r="H275" s="136" t="e">
        <v>#DIV/0!</v>
      </c>
      <c r="I275" s="136" t="e">
        <v>#DIV/0!</v>
      </c>
    </row>
    <row r="276" spans="1:9" ht="15" hidden="1" customHeight="1">
      <c r="A276" s="131">
        <v>3232</v>
      </c>
      <c r="B276" s="76" t="s">
        <v>1273</v>
      </c>
      <c r="C276" s="110"/>
      <c r="D276" s="110"/>
      <c r="E276" s="110"/>
      <c r="F276" s="132"/>
      <c r="G276" s="132"/>
      <c r="H276" s="136" t="e">
        <v>#DIV/0!</v>
      </c>
      <c r="I276" s="136" t="e">
        <v>#DIV/0!</v>
      </c>
    </row>
    <row r="277" spans="1:9" ht="15" hidden="1" customHeight="1">
      <c r="A277" s="131">
        <v>3233</v>
      </c>
      <c r="B277" s="76" t="s">
        <v>1274</v>
      </c>
      <c r="C277" s="110"/>
      <c r="D277" s="110"/>
      <c r="E277" s="110"/>
      <c r="F277" s="132"/>
      <c r="G277" s="132"/>
      <c r="H277" s="136" t="e">
        <v>#DIV/0!</v>
      </c>
      <c r="I277" s="136" t="e">
        <v>#DIV/0!</v>
      </c>
    </row>
    <row r="278" spans="1:9" ht="15" hidden="1" customHeight="1">
      <c r="A278" s="131">
        <v>3234</v>
      </c>
      <c r="B278" s="76" t="s">
        <v>1275</v>
      </c>
      <c r="C278" s="110"/>
      <c r="D278" s="110"/>
      <c r="E278" s="110"/>
      <c r="F278" s="132"/>
      <c r="G278" s="132"/>
      <c r="H278" s="136" t="e">
        <v>#DIV/0!</v>
      </c>
      <c r="I278" s="136" t="e">
        <v>#DIV/0!</v>
      </c>
    </row>
    <row r="279" spans="1:9" ht="15" hidden="1" customHeight="1">
      <c r="A279" s="131">
        <v>3235</v>
      </c>
      <c r="B279" s="76" t="s">
        <v>1276</v>
      </c>
      <c r="C279" s="110"/>
      <c r="D279" s="110"/>
      <c r="E279" s="110"/>
      <c r="F279" s="132"/>
      <c r="G279" s="132"/>
      <c r="H279" s="136" t="e">
        <v>#DIV/0!</v>
      </c>
      <c r="I279" s="136" t="e">
        <v>#DIV/0!</v>
      </c>
    </row>
    <row r="280" spans="1:9" ht="15" customHeight="1">
      <c r="A280" s="131">
        <v>3241</v>
      </c>
      <c r="B280" s="76" t="s">
        <v>1484</v>
      </c>
      <c r="C280" s="110">
        <v>2961.33</v>
      </c>
      <c r="D280" s="110"/>
      <c r="E280" s="110"/>
      <c r="F280" s="132"/>
      <c r="G280" s="132"/>
      <c r="H280" s="136" t="e">
        <v>#DIV/0!</v>
      </c>
      <c r="I280" s="136">
        <v>0</v>
      </c>
    </row>
    <row r="281" spans="1:9" ht="15" customHeight="1">
      <c r="A281" s="131">
        <v>3299</v>
      </c>
      <c r="B281" s="76" t="s">
        <v>1285</v>
      </c>
      <c r="C281" s="110">
        <v>73217.929999999993</v>
      </c>
      <c r="D281" s="110"/>
      <c r="E281" s="110"/>
      <c r="F281" s="132"/>
      <c r="G281" s="132"/>
      <c r="H281" s="136" t="e">
        <v>#DIV/0!</v>
      </c>
      <c r="I281" s="136"/>
    </row>
    <row r="282" spans="1:9" ht="15" customHeight="1">
      <c r="A282" s="131">
        <v>3431</v>
      </c>
      <c r="B282" s="76" t="s">
        <v>1286</v>
      </c>
      <c r="C282" s="110">
        <v>698.02</v>
      </c>
      <c r="D282" s="110"/>
      <c r="E282" s="110"/>
      <c r="F282" s="132"/>
      <c r="G282" s="132"/>
      <c r="H282" s="136" t="e">
        <v>#DIV/0!</v>
      </c>
      <c r="I282" s="136">
        <v>0</v>
      </c>
    </row>
    <row r="283" spans="1:9" ht="15" customHeight="1">
      <c r="A283" s="173"/>
      <c r="B283" s="64" t="s">
        <v>1580</v>
      </c>
      <c r="C283" s="69">
        <v>29648.79</v>
      </c>
      <c r="D283" s="69">
        <v>0</v>
      </c>
      <c r="E283" s="69">
        <v>11909.25</v>
      </c>
      <c r="F283" s="69">
        <v>0</v>
      </c>
      <c r="G283" s="69">
        <v>0</v>
      </c>
      <c r="H283" s="133" t="e">
        <v>#DIV/0!</v>
      </c>
      <c r="I283" s="133">
        <v>40.167743776390196</v>
      </c>
    </row>
    <row r="284" spans="1:9" ht="15" customHeight="1">
      <c r="A284" s="131">
        <v>3211</v>
      </c>
      <c r="B284" s="76" t="s">
        <v>1264</v>
      </c>
      <c r="C284" s="110">
        <v>0</v>
      </c>
      <c r="D284" s="110"/>
      <c r="E284" s="110"/>
      <c r="F284" s="132"/>
      <c r="G284" s="132"/>
      <c r="H284" s="136" t="e">
        <v>#DIV/0!</v>
      </c>
      <c r="I284" s="136" t="e">
        <v>#DIV/0!</v>
      </c>
    </row>
    <row r="285" spans="1:9" ht="15" customHeight="1">
      <c r="A285" s="131">
        <v>3213</v>
      </c>
      <c r="B285" s="76" t="s">
        <v>1266</v>
      </c>
      <c r="C285" s="110"/>
      <c r="D285" s="110"/>
      <c r="E285" s="110"/>
      <c r="F285" s="132"/>
      <c r="G285" s="132"/>
      <c r="H285" s="136" t="e">
        <v>#DIV/0!</v>
      </c>
      <c r="I285" s="136" t="e">
        <v>#DIV/0!</v>
      </c>
    </row>
    <row r="286" spans="1:9" ht="15" customHeight="1">
      <c r="A286" s="131">
        <v>3221</v>
      </c>
      <c r="B286" s="76" t="s">
        <v>1267</v>
      </c>
      <c r="C286" s="110"/>
      <c r="D286" s="110"/>
      <c r="E286" s="110"/>
      <c r="F286" s="132"/>
      <c r="G286" s="132"/>
      <c r="H286" s="136" t="e">
        <v>#DIV/0!</v>
      </c>
      <c r="I286" s="136" t="e">
        <v>#DIV/0!</v>
      </c>
    </row>
    <row r="287" spans="1:9" ht="15" customHeight="1">
      <c r="A287" s="131">
        <v>3222</v>
      </c>
      <c r="B287" s="76" t="s">
        <v>1268</v>
      </c>
      <c r="C287" s="110"/>
      <c r="D287" s="110"/>
      <c r="E287" s="110">
        <v>500</v>
      </c>
      <c r="F287" s="132"/>
      <c r="G287" s="132"/>
      <c r="H287" s="136" t="e">
        <v>#DIV/0!</v>
      </c>
      <c r="I287" s="136" t="e">
        <v>#DIV/0!</v>
      </c>
    </row>
    <row r="288" spans="1:9" ht="15" customHeight="1">
      <c r="A288" s="131">
        <v>3223</v>
      </c>
      <c r="B288" s="76" t="s">
        <v>1269</v>
      </c>
      <c r="C288" s="110"/>
      <c r="D288" s="110"/>
      <c r="E288" s="110"/>
      <c r="F288" s="132"/>
      <c r="G288" s="132"/>
      <c r="H288" s="136" t="e">
        <v>#DIV/0!</v>
      </c>
      <c r="I288" s="136" t="e">
        <v>#DIV/0!</v>
      </c>
    </row>
    <row r="289" spans="1:9" ht="15" customHeight="1">
      <c r="A289" s="131">
        <v>3224</v>
      </c>
      <c r="B289" s="76" t="s">
        <v>1270</v>
      </c>
      <c r="C289" s="110"/>
      <c r="D289" s="110"/>
      <c r="E289" s="110"/>
      <c r="F289" s="132"/>
      <c r="G289" s="132"/>
      <c r="H289" s="136" t="e">
        <v>#DIV/0!</v>
      </c>
      <c r="I289" s="136" t="e">
        <v>#DIV/0!</v>
      </c>
    </row>
    <row r="290" spans="1:9" ht="15" customHeight="1">
      <c r="A290" s="131">
        <v>3231</v>
      </c>
      <c r="B290" s="76" t="s">
        <v>1272</v>
      </c>
      <c r="C290" s="110"/>
      <c r="D290" s="110"/>
      <c r="E290" s="110">
        <v>4800</v>
      </c>
      <c r="F290" s="132"/>
      <c r="G290" s="132"/>
      <c r="H290" s="136" t="e">
        <v>#DIV/0!</v>
      </c>
      <c r="I290" s="136" t="e">
        <v>#DIV/0!</v>
      </c>
    </row>
    <row r="291" spans="1:9" ht="15" customHeight="1">
      <c r="A291" s="131">
        <v>3233</v>
      </c>
      <c r="B291" s="76" t="s">
        <v>1274</v>
      </c>
      <c r="C291" s="110"/>
      <c r="D291" s="110"/>
      <c r="E291" s="110"/>
      <c r="F291" s="132"/>
      <c r="G291" s="132"/>
      <c r="H291" s="136" t="e">
        <v>#DIV/0!</v>
      </c>
      <c r="I291" s="136" t="e">
        <v>#DIV/0!</v>
      </c>
    </row>
    <row r="292" spans="1:9" ht="15" customHeight="1">
      <c r="A292" s="131">
        <v>3235</v>
      </c>
      <c r="B292" s="76" t="s">
        <v>1276</v>
      </c>
      <c r="C292" s="110"/>
      <c r="D292" s="110"/>
      <c r="E292" s="110"/>
      <c r="F292" s="132"/>
      <c r="G292" s="132"/>
      <c r="H292" s="136" t="e">
        <v>#DIV/0!</v>
      </c>
      <c r="I292" s="136" t="e">
        <v>#DIV/0!</v>
      </c>
    </row>
    <row r="293" spans="1:9" ht="15" customHeight="1">
      <c r="A293" s="131">
        <v>3237</v>
      </c>
      <c r="B293" s="76" t="s">
        <v>1278</v>
      </c>
      <c r="C293" s="110">
        <v>3012.79</v>
      </c>
      <c r="D293" s="110"/>
      <c r="E293" s="110"/>
      <c r="F293" s="132"/>
      <c r="G293" s="132"/>
      <c r="H293" s="136" t="e">
        <v>#DIV/0!</v>
      </c>
      <c r="I293" s="136"/>
    </row>
    <row r="294" spans="1:9" ht="15" customHeight="1">
      <c r="A294" s="131">
        <v>3299</v>
      </c>
      <c r="B294" s="76" t="s">
        <v>1285</v>
      </c>
      <c r="C294" s="110">
        <v>26636</v>
      </c>
      <c r="D294" s="110"/>
      <c r="E294" s="110"/>
      <c r="F294" s="132"/>
      <c r="G294" s="132"/>
      <c r="H294" s="136" t="e">
        <v>#DIV/0!</v>
      </c>
      <c r="I294" s="136"/>
    </row>
    <row r="295" spans="1:9" ht="15" customHeight="1">
      <c r="A295" s="131">
        <v>3241</v>
      </c>
      <c r="B295" s="76" t="s">
        <v>1484</v>
      </c>
      <c r="C295" s="110"/>
      <c r="D295" s="110"/>
      <c r="E295" s="110">
        <v>6091.17</v>
      </c>
      <c r="F295" s="132"/>
      <c r="G295" s="132"/>
      <c r="H295" s="136" t="e">
        <v>#DIV/0!</v>
      </c>
      <c r="I295" s="136" t="e">
        <v>#DIV/0!</v>
      </c>
    </row>
    <row r="296" spans="1:9" ht="15" customHeight="1">
      <c r="A296" s="131">
        <v>3431</v>
      </c>
      <c r="B296" s="76" t="s">
        <v>1286</v>
      </c>
      <c r="C296" s="110"/>
      <c r="D296" s="110"/>
      <c r="E296" s="110">
        <v>518.08000000000004</v>
      </c>
      <c r="F296" s="132"/>
      <c r="G296" s="132"/>
      <c r="H296" s="136" t="e">
        <v>#DIV/0!</v>
      </c>
      <c r="I296" s="136" t="e">
        <v>#DIV/0!</v>
      </c>
    </row>
    <row r="297" spans="1:9" ht="15" customHeight="1">
      <c r="A297" s="171"/>
      <c r="B297" s="71" t="s">
        <v>1582</v>
      </c>
      <c r="C297" s="94">
        <v>3088808.6700000004</v>
      </c>
      <c r="D297" s="94">
        <v>3534600</v>
      </c>
      <c r="E297" s="94">
        <v>3406651.52</v>
      </c>
      <c r="F297" s="94">
        <v>3111900</v>
      </c>
      <c r="G297" s="94">
        <v>4610100</v>
      </c>
      <c r="H297" s="88">
        <v>96.380114298647655</v>
      </c>
      <c r="I297" s="88">
        <v>110.29014367536077</v>
      </c>
    </row>
    <row r="298" spans="1:9" ht="15" customHeight="1">
      <c r="A298" s="173"/>
      <c r="B298" s="64" t="s">
        <v>1263</v>
      </c>
      <c r="C298" s="69">
        <v>2663818.67</v>
      </c>
      <c r="D298" s="69">
        <v>3341600</v>
      </c>
      <c r="E298" s="69">
        <v>3141175.19</v>
      </c>
      <c r="F298" s="69">
        <v>3017900</v>
      </c>
      <c r="G298" s="69">
        <v>4547500</v>
      </c>
      <c r="H298" s="133">
        <v>94.002130416566914</v>
      </c>
      <c r="I298" s="133">
        <v>117.92000804619333</v>
      </c>
    </row>
    <row r="299" spans="1:9" ht="15" customHeight="1">
      <c r="A299" s="131">
        <v>3111</v>
      </c>
      <c r="B299" s="76" t="s">
        <v>1446</v>
      </c>
      <c r="C299" s="110">
        <v>909612.79</v>
      </c>
      <c r="D299" s="110">
        <v>1200000</v>
      </c>
      <c r="E299" s="110">
        <v>1180568.77</v>
      </c>
      <c r="F299" s="132">
        <v>1000000</v>
      </c>
      <c r="G299" s="132">
        <v>1000000</v>
      </c>
      <c r="H299" s="136">
        <v>98.380730833333331</v>
      </c>
      <c r="I299" s="136">
        <v>129.78805739967663</v>
      </c>
    </row>
    <row r="300" spans="1:9" ht="15" customHeight="1">
      <c r="A300" s="131">
        <v>3112</v>
      </c>
      <c r="B300" s="76" t="s">
        <v>1547</v>
      </c>
      <c r="C300" s="110"/>
      <c r="D300" s="110">
        <v>5000</v>
      </c>
      <c r="E300" s="110">
        <v>7319.17</v>
      </c>
      <c r="F300" s="132"/>
      <c r="G300" s="132">
        <v>0</v>
      </c>
      <c r="H300" s="136">
        <v>146.38339999999999</v>
      </c>
      <c r="I300" s="136" t="e">
        <v>#DIV/0!</v>
      </c>
    </row>
    <row r="301" spans="1:9" ht="15" customHeight="1">
      <c r="A301" s="131">
        <v>3121</v>
      </c>
      <c r="B301" s="76" t="s">
        <v>1322</v>
      </c>
      <c r="C301" s="110">
        <v>67613.100000000006</v>
      </c>
      <c r="D301" s="110">
        <v>350000</v>
      </c>
      <c r="E301" s="110">
        <v>402957.37</v>
      </c>
      <c r="F301" s="132">
        <v>900000</v>
      </c>
      <c r="G301" s="132">
        <v>900000</v>
      </c>
      <c r="H301" s="136">
        <v>115.13067714285714</v>
      </c>
      <c r="I301" s="136">
        <v>595.97529177038166</v>
      </c>
    </row>
    <row r="302" spans="1:9" ht="15" customHeight="1">
      <c r="A302" s="131">
        <v>3132</v>
      </c>
      <c r="B302" s="76" t="s">
        <v>1392</v>
      </c>
      <c r="C302" s="110">
        <v>143564.03</v>
      </c>
      <c r="D302" s="110">
        <v>198000</v>
      </c>
      <c r="E302" s="110">
        <v>194793.71</v>
      </c>
      <c r="F302" s="132">
        <v>165000</v>
      </c>
      <c r="G302" s="132">
        <v>165000</v>
      </c>
      <c r="H302" s="136">
        <v>98.380661616161618</v>
      </c>
      <c r="I302" s="136">
        <v>135.68420306952933</v>
      </c>
    </row>
    <row r="303" spans="1:9" ht="15" customHeight="1">
      <c r="A303" s="131">
        <v>3133</v>
      </c>
      <c r="B303" s="76" t="s">
        <v>1447</v>
      </c>
      <c r="C303" s="110">
        <v>15497.95</v>
      </c>
      <c r="D303" s="110"/>
      <c r="E303" s="110"/>
      <c r="F303" s="132"/>
      <c r="G303" s="132">
        <v>0</v>
      </c>
      <c r="H303" s="136" t="e">
        <v>#DIV/0!</v>
      </c>
      <c r="I303" s="136">
        <v>0</v>
      </c>
    </row>
    <row r="304" spans="1:9" ht="15" customHeight="1">
      <c r="A304" s="131">
        <v>3211</v>
      </c>
      <c r="B304" s="76" t="s">
        <v>1264</v>
      </c>
      <c r="C304" s="110">
        <v>150176.76</v>
      </c>
      <c r="D304" s="110">
        <v>50000</v>
      </c>
      <c r="E304" s="110">
        <v>53765.57</v>
      </c>
      <c r="F304" s="132">
        <v>5000</v>
      </c>
      <c r="G304" s="132">
        <v>5100</v>
      </c>
      <c r="H304" s="136">
        <v>107.53113999999999</v>
      </c>
      <c r="I304" s="136">
        <v>35.801524816489575</v>
      </c>
    </row>
    <row r="305" spans="1:9" ht="15" customHeight="1">
      <c r="A305" s="131">
        <v>3212</v>
      </c>
      <c r="B305" s="76" t="s">
        <v>1265</v>
      </c>
      <c r="C305" s="110">
        <v>2138.8000000000002</v>
      </c>
      <c r="D305" s="110">
        <v>4000</v>
      </c>
      <c r="E305" s="110">
        <v>8110.28</v>
      </c>
      <c r="F305" s="132">
        <v>3000</v>
      </c>
      <c r="G305" s="132">
        <v>3000</v>
      </c>
      <c r="H305" s="136">
        <v>202.75699999999998</v>
      </c>
      <c r="I305" s="136">
        <v>379.19768094258461</v>
      </c>
    </row>
    <row r="306" spans="1:9" ht="15" customHeight="1">
      <c r="A306" s="131">
        <v>3213</v>
      </c>
      <c r="B306" s="76" t="s">
        <v>1266</v>
      </c>
      <c r="C306" s="110">
        <v>16900.03</v>
      </c>
      <c r="D306" s="110">
        <v>3000</v>
      </c>
      <c r="E306" s="110">
        <v>6979.45</v>
      </c>
      <c r="F306" s="132">
        <v>10000</v>
      </c>
      <c r="G306" s="132">
        <v>10200</v>
      </c>
      <c r="H306" s="136">
        <v>232.64833333333334</v>
      </c>
      <c r="I306" s="136">
        <v>41.298447399205799</v>
      </c>
    </row>
    <row r="307" spans="1:9" ht="15" customHeight="1">
      <c r="A307" s="131">
        <v>3221</v>
      </c>
      <c r="B307" s="76" t="s">
        <v>1267</v>
      </c>
      <c r="C307" s="110">
        <v>6773.03</v>
      </c>
      <c r="D307" s="110"/>
      <c r="E307" s="110"/>
      <c r="F307" s="132"/>
      <c r="G307" s="132">
        <v>0</v>
      </c>
      <c r="H307" s="136" t="e">
        <v>#DIV/0!</v>
      </c>
      <c r="I307" s="136">
        <v>0</v>
      </c>
    </row>
    <row r="308" spans="1:9" ht="15" customHeight="1">
      <c r="A308" s="131">
        <v>3222</v>
      </c>
      <c r="B308" s="76" t="s">
        <v>1268</v>
      </c>
      <c r="C308" s="110"/>
      <c r="D308" s="110">
        <v>1000</v>
      </c>
      <c r="E308" s="110">
        <v>2257.9</v>
      </c>
      <c r="F308" s="132">
        <v>1000</v>
      </c>
      <c r="G308" s="132">
        <v>1000</v>
      </c>
      <c r="H308" s="136">
        <v>225.79000000000002</v>
      </c>
      <c r="I308" s="136" t="e">
        <v>#DIV/0!</v>
      </c>
    </row>
    <row r="309" spans="1:9" ht="15" customHeight="1">
      <c r="A309" s="131">
        <v>3223</v>
      </c>
      <c r="B309" s="76" t="s">
        <v>1269</v>
      </c>
      <c r="C309" s="110">
        <v>8934.68</v>
      </c>
      <c r="D309" s="110">
        <v>9000</v>
      </c>
      <c r="E309" s="110">
        <v>7697.23</v>
      </c>
      <c r="F309" s="132">
        <v>7000</v>
      </c>
      <c r="G309" s="132">
        <v>7000</v>
      </c>
      <c r="H309" s="136">
        <v>85.524777777777771</v>
      </c>
      <c r="I309" s="136">
        <v>86.150035591649612</v>
      </c>
    </row>
    <row r="310" spans="1:9" ht="15" customHeight="1">
      <c r="A310" s="131">
        <v>3224</v>
      </c>
      <c r="B310" s="76" t="s">
        <v>1270</v>
      </c>
      <c r="C310" s="110">
        <v>3182.16</v>
      </c>
      <c r="D310" s="110"/>
      <c r="E310" s="110"/>
      <c r="F310" s="132"/>
      <c r="G310" s="132">
        <v>0</v>
      </c>
      <c r="H310" s="136" t="e">
        <v>#DIV/0!</v>
      </c>
      <c r="I310" s="136">
        <v>0</v>
      </c>
    </row>
    <row r="311" spans="1:9" ht="15" customHeight="1">
      <c r="A311" s="131">
        <v>3231</v>
      </c>
      <c r="B311" s="76" t="s">
        <v>1272</v>
      </c>
      <c r="C311" s="110">
        <v>10181.959999999999</v>
      </c>
      <c r="D311" s="110">
        <v>4000</v>
      </c>
      <c r="E311" s="110">
        <v>3151.65</v>
      </c>
      <c r="F311" s="132">
        <v>7000</v>
      </c>
      <c r="G311" s="132">
        <v>7000</v>
      </c>
      <c r="H311" s="136">
        <v>78.791250000000005</v>
      </c>
      <c r="I311" s="136">
        <v>30.95327422225191</v>
      </c>
    </row>
    <row r="312" spans="1:9" ht="15" customHeight="1">
      <c r="A312" s="131">
        <v>3232</v>
      </c>
      <c r="B312" s="76" t="s">
        <v>1273</v>
      </c>
      <c r="C312" s="110">
        <v>618205.81000000006</v>
      </c>
      <c r="D312" s="110">
        <v>10000</v>
      </c>
      <c r="E312" s="110">
        <v>3062.5</v>
      </c>
      <c r="F312" s="132">
        <v>300000</v>
      </c>
      <c r="G312" s="132">
        <v>306000</v>
      </c>
      <c r="H312" s="136">
        <v>30.625000000000004</v>
      </c>
      <c r="I312" s="136">
        <v>0.49538518571994655</v>
      </c>
    </row>
    <row r="313" spans="1:9" ht="15" customHeight="1">
      <c r="A313" s="131">
        <v>3233</v>
      </c>
      <c r="B313" s="76" t="s">
        <v>1274</v>
      </c>
      <c r="C313" s="110">
        <v>18269.009999999998</v>
      </c>
      <c r="D313" s="110">
        <v>35000</v>
      </c>
      <c r="E313" s="110">
        <v>23612.5</v>
      </c>
      <c r="F313" s="132"/>
      <c r="G313" s="132">
        <v>0</v>
      </c>
      <c r="H313" s="136">
        <v>67.464285714285708</v>
      </c>
      <c r="I313" s="136">
        <v>129.24893029233658</v>
      </c>
    </row>
    <row r="314" spans="1:9" ht="15" customHeight="1">
      <c r="A314" s="131">
        <v>3234</v>
      </c>
      <c r="B314" s="76" t="s">
        <v>1275</v>
      </c>
      <c r="C314" s="110"/>
      <c r="D314" s="110"/>
      <c r="E314" s="110"/>
      <c r="F314" s="132"/>
      <c r="G314" s="132">
        <v>0</v>
      </c>
      <c r="H314" s="136" t="e">
        <v>#DIV/0!</v>
      </c>
      <c r="I314" s="136" t="e">
        <v>#DIV/0!</v>
      </c>
    </row>
    <row r="315" spans="1:9" ht="15" customHeight="1">
      <c r="A315" s="131">
        <v>3235</v>
      </c>
      <c r="B315" s="76" t="s">
        <v>1276</v>
      </c>
      <c r="C315" s="110">
        <v>48952.09</v>
      </c>
      <c r="D315" s="110">
        <v>50000</v>
      </c>
      <c r="E315" s="110">
        <v>13000</v>
      </c>
      <c r="F315" s="132">
        <v>30000</v>
      </c>
      <c r="G315" s="132">
        <v>30600</v>
      </c>
      <c r="H315" s="136">
        <v>26</v>
      </c>
      <c r="I315" s="136">
        <v>26.556578074603149</v>
      </c>
    </row>
    <row r="316" spans="1:9" ht="15" customHeight="1">
      <c r="A316" s="131">
        <v>3236</v>
      </c>
      <c r="B316" s="76" t="s">
        <v>1277</v>
      </c>
      <c r="C316" s="110">
        <v>1000</v>
      </c>
      <c r="D316" s="110">
        <v>1500</v>
      </c>
      <c r="E316" s="110">
        <v>1000</v>
      </c>
      <c r="F316" s="132">
        <v>1000</v>
      </c>
      <c r="G316" s="132">
        <v>1000</v>
      </c>
      <c r="H316" s="136">
        <v>66.666666666666657</v>
      </c>
      <c r="I316" s="136">
        <v>100</v>
      </c>
    </row>
    <row r="317" spans="1:9" ht="15" customHeight="1">
      <c r="A317" s="131">
        <v>3237</v>
      </c>
      <c r="B317" s="76" t="s">
        <v>1324</v>
      </c>
      <c r="C317" s="110">
        <v>302281.40999999997</v>
      </c>
      <c r="D317" s="110">
        <v>350000</v>
      </c>
      <c r="E317" s="110">
        <v>254201.13</v>
      </c>
      <c r="F317" s="132">
        <v>300000</v>
      </c>
      <c r="G317" s="132">
        <v>306000</v>
      </c>
      <c r="H317" s="136">
        <v>72.628894285714281</v>
      </c>
      <c r="I317" s="136">
        <v>84.094198846035567</v>
      </c>
    </row>
    <row r="318" spans="1:9" ht="15" customHeight="1">
      <c r="A318" s="131">
        <v>3238</v>
      </c>
      <c r="B318" s="76" t="s">
        <v>1279</v>
      </c>
      <c r="C318" s="110"/>
      <c r="D318" s="110"/>
      <c r="E318" s="110"/>
      <c r="F318" s="132"/>
      <c r="G318" s="132">
        <v>0</v>
      </c>
      <c r="H318" s="136" t="e">
        <v>#DIV/0!</v>
      </c>
      <c r="I318" s="136" t="e">
        <v>#DIV/0!</v>
      </c>
    </row>
    <row r="319" spans="1:9" ht="15" customHeight="1">
      <c r="A319" s="131">
        <v>3239</v>
      </c>
      <c r="B319" s="76" t="s">
        <v>1280</v>
      </c>
      <c r="C319" s="110">
        <v>34695</v>
      </c>
      <c r="D319" s="110">
        <v>45000</v>
      </c>
      <c r="E319" s="110">
        <v>6072.5</v>
      </c>
      <c r="F319" s="132">
        <v>40000</v>
      </c>
      <c r="G319" s="132">
        <v>40800</v>
      </c>
      <c r="H319" s="136">
        <v>13.494444444444445</v>
      </c>
      <c r="I319" s="136">
        <v>17.502521977230149</v>
      </c>
    </row>
    <row r="320" spans="1:9" ht="15" customHeight="1">
      <c r="A320" s="131">
        <v>3241</v>
      </c>
      <c r="B320" s="76" t="s">
        <v>1386</v>
      </c>
      <c r="C320" s="110">
        <v>34836.559999999998</v>
      </c>
      <c r="D320" s="110">
        <v>15000</v>
      </c>
      <c r="E320" s="110">
        <v>14706.34</v>
      </c>
      <c r="F320" s="132">
        <v>15000</v>
      </c>
      <c r="G320" s="132">
        <v>15300</v>
      </c>
      <c r="H320" s="136">
        <v>98.042266666666663</v>
      </c>
      <c r="I320" s="136">
        <v>42.215247429711781</v>
      </c>
    </row>
    <row r="321" spans="1:9" ht="15" customHeight="1">
      <c r="A321" s="131">
        <v>3292</v>
      </c>
      <c r="B321" s="76" t="s">
        <v>1281</v>
      </c>
      <c r="C321" s="110"/>
      <c r="D321" s="110"/>
      <c r="E321" s="110"/>
      <c r="F321" s="132"/>
      <c r="G321" s="132">
        <v>0</v>
      </c>
      <c r="H321" s="136" t="e">
        <v>#DIV/0!</v>
      </c>
      <c r="I321" s="136" t="e">
        <v>#DIV/0!</v>
      </c>
    </row>
    <row r="322" spans="1:9" ht="15" customHeight="1">
      <c r="A322" s="131">
        <v>3293</v>
      </c>
      <c r="B322" s="76" t="s">
        <v>1326</v>
      </c>
      <c r="C322" s="110">
        <v>47953.88</v>
      </c>
      <c r="D322" s="110">
        <v>200000</v>
      </c>
      <c r="E322" s="110">
        <v>149488.78</v>
      </c>
      <c r="F322" s="132">
        <v>150000</v>
      </c>
      <c r="G322" s="132">
        <v>153000</v>
      </c>
      <c r="H322" s="136">
        <v>74.744389999999996</v>
      </c>
      <c r="I322" s="136">
        <v>311.73448321595669</v>
      </c>
    </row>
    <row r="323" spans="1:9" ht="15" customHeight="1">
      <c r="A323" s="131">
        <v>3294</v>
      </c>
      <c r="B323" s="76" t="s">
        <v>1283</v>
      </c>
      <c r="C323" s="110">
        <v>11165.43</v>
      </c>
      <c r="D323" s="110"/>
      <c r="E323" s="110"/>
      <c r="F323" s="132">
        <v>10000</v>
      </c>
      <c r="G323" s="132">
        <v>10200</v>
      </c>
      <c r="H323" s="136" t="e">
        <v>#DIV/0!</v>
      </c>
      <c r="I323" s="136">
        <v>0</v>
      </c>
    </row>
    <row r="324" spans="1:9" ht="15" customHeight="1">
      <c r="A324" s="131">
        <v>3295</v>
      </c>
      <c r="B324" s="76" t="s">
        <v>1432</v>
      </c>
      <c r="C324" s="110">
        <v>1458.75</v>
      </c>
      <c r="D324" s="110">
        <v>100</v>
      </c>
      <c r="E324" s="110">
        <v>1417.5</v>
      </c>
      <c r="F324" s="132">
        <v>1000</v>
      </c>
      <c r="G324" s="132">
        <v>1000</v>
      </c>
      <c r="H324" s="136">
        <v>1417.5</v>
      </c>
      <c r="I324" s="136">
        <v>97.172236503856041</v>
      </c>
    </row>
    <row r="325" spans="1:9" ht="15" customHeight="1">
      <c r="A325" s="131">
        <v>3299</v>
      </c>
      <c r="B325" s="76" t="s">
        <v>1285</v>
      </c>
      <c r="C325" s="110">
        <v>7233.3</v>
      </c>
      <c r="D325" s="110">
        <v>5000</v>
      </c>
      <c r="E325" s="110">
        <v>2247.2199999999998</v>
      </c>
      <c r="F325" s="132">
        <v>2000</v>
      </c>
      <c r="G325" s="132">
        <v>2000</v>
      </c>
      <c r="H325" s="136">
        <v>44.944399999999995</v>
      </c>
      <c r="I325" s="136">
        <v>31.067700772814614</v>
      </c>
    </row>
    <row r="326" spans="1:9" ht="15" customHeight="1">
      <c r="A326" s="131">
        <v>3431</v>
      </c>
      <c r="B326" s="76" t="s">
        <v>1286</v>
      </c>
      <c r="C326" s="110">
        <v>581.79</v>
      </c>
      <c r="D326" s="110">
        <v>1000</v>
      </c>
      <c r="E326" s="110">
        <v>643.42999999999995</v>
      </c>
      <c r="F326" s="132">
        <v>1000</v>
      </c>
      <c r="G326" s="132">
        <v>1000</v>
      </c>
      <c r="H326" s="136">
        <v>64.342999999999989</v>
      </c>
      <c r="I326" s="136">
        <v>110.59488818989669</v>
      </c>
    </row>
    <row r="327" spans="1:9" ht="28.5" customHeight="1">
      <c r="A327" s="131">
        <v>3432</v>
      </c>
      <c r="B327" s="113" t="s">
        <v>1328</v>
      </c>
      <c r="C327" s="110">
        <v>18888.54</v>
      </c>
      <c r="D327" s="110">
        <v>30000</v>
      </c>
      <c r="E327" s="110">
        <v>29552.85</v>
      </c>
      <c r="F327" s="132">
        <v>25000</v>
      </c>
      <c r="G327" s="132">
        <v>25500</v>
      </c>
      <c r="H327" s="136">
        <v>98.509499999999989</v>
      </c>
      <c r="I327" s="136">
        <v>156.45915459850258</v>
      </c>
    </row>
    <row r="328" spans="1:9" ht="15" customHeight="1">
      <c r="A328" s="131">
        <v>3433</v>
      </c>
      <c r="B328" s="76" t="s">
        <v>1477</v>
      </c>
      <c r="C328" s="110">
        <v>581.98</v>
      </c>
      <c r="D328" s="110"/>
      <c r="E328" s="110">
        <v>136.26</v>
      </c>
      <c r="F328" s="132">
        <v>100</v>
      </c>
      <c r="G328" s="132">
        <v>1000</v>
      </c>
      <c r="H328" s="136" t="e">
        <v>#DIV/0!</v>
      </c>
      <c r="I328" s="136">
        <v>23.413175710505513</v>
      </c>
    </row>
    <row r="329" spans="1:9" ht="15" customHeight="1">
      <c r="A329" s="131">
        <v>3434</v>
      </c>
      <c r="B329" s="76" t="s">
        <v>1380</v>
      </c>
      <c r="C329" s="110">
        <v>4</v>
      </c>
      <c r="D329" s="110"/>
      <c r="E329" s="110"/>
      <c r="F329" s="132"/>
      <c r="G329" s="132">
        <v>0</v>
      </c>
      <c r="H329" s="136" t="e">
        <v>#DIV/0!</v>
      </c>
      <c r="I329" s="136">
        <v>0</v>
      </c>
    </row>
    <row r="330" spans="1:9" ht="15" customHeight="1">
      <c r="A330" s="131">
        <v>3691</v>
      </c>
      <c r="B330" s="76" t="s">
        <v>1330</v>
      </c>
      <c r="C330" s="110"/>
      <c r="D330" s="110"/>
      <c r="E330" s="110"/>
      <c r="F330" s="132"/>
      <c r="G330" s="132">
        <v>0</v>
      </c>
      <c r="H330" s="136" t="e">
        <v>#DIV/0!</v>
      </c>
      <c r="I330" s="136" t="e">
        <v>#DIV/0!</v>
      </c>
    </row>
    <row r="331" spans="1:9" ht="15" customHeight="1">
      <c r="A331" s="131">
        <v>3811</v>
      </c>
      <c r="B331" s="76" t="s">
        <v>1341</v>
      </c>
      <c r="C331" s="110">
        <v>68930</v>
      </c>
      <c r="D331" s="110">
        <v>35000</v>
      </c>
      <c r="E331" s="110">
        <v>35000</v>
      </c>
      <c r="F331" s="132">
        <v>30000</v>
      </c>
      <c r="G331" s="132">
        <v>30600</v>
      </c>
      <c r="H331" s="136">
        <v>100</v>
      </c>
      <c r="I331" s="136">
        <v>50.77614971710431</v>
      </c>
    </row>
    <row r="332" spans="1:9" ht="15" customHeight="1">
      <c r="A332" s="131">
        <v>3812</v>
      </c>
      <c r="B332" s="76" t="s">
        <v>1464</v>
      </c>
      <c r="C332" s="110">
        <v>47824.29</v>
      </c>
      <c r="D332" s="110">
        <v>5000</v>
      </c>
      <c r="E332" s="110">
        <v>45750.27</v>
      </c>
      <c r="F332" s="132">
        <v>4800</v>
      </c>
      <c r="G332" s="132">
        <v>5000</v>
      </c>
      <c r="H332" s="136">
        <v>915.0053999999999</v>
      </c>
      <c r="I332" s="136">
        <v>95.663249783739587</v>
      </c>
    </row>
    <row r="333" spans="1:9" ht="15" customHeight="1">
      <c r="A333" s="131">
        <v>3831</v>
      </c>
      <c r="B333" s="76" t="s">
        <v>1483</v>
      </c>
      <c r="C333" s="110"/>
      <c r="D333" s="110"/>
      <c r="E333" s="110"/>
      <c r="F333" s="132"/>
      <c r="G333" s="132">
        <v>0</v>
      </c>
      <c r="H333" s="136" t="e">
        <v>#DIV/0!</v>
      </c>
      <c r="I333" s="136" t="e">
        <v>#DIV/0!</v>
      </c>
    </row>
    <row r="334" spans="1:9" ht="15" customHeight="1">
      <c r="A334" s="131">
        <v>4221</v>
      </c>
      <c r="B334" s="76" t="s">
        <v>1287</v>
      </c>
      <c r="C334" s="110">
        <v>55543.75</v>
      </c>
      <c r="D334" s="110">
        <v>20000</v>
      </c>
      <c r="E334" s="110">
        <v>9792.5</v>
      </c>
      <c r="F334" s="132">
        <v>10000</v>
      </c>
      <c r="G334" s="132">
        <v>10200</v>
      </c>
      <c r="H334" s="136">
        <v>48.962499999999999</v>
      </c>
      <c r="I334" s="136">
        <v>17.630246427365815</v>
      </c>
    </row>
    <row r="335" spans="1:9" ht="15" customHeight="1">
      <c r="A335" s="131">
        <v>4222</v>
      </c>
      <c r="B335" s="76" t="s">
        <v>1333</v>
      </c>
      <c r="C335" s="110"/>
      <c r="D335" s="110"/>
      <c r="E335" s="110"/>
      <c r="F335" s="132"/>
      <c r="G335" s="132">
        <v>0</v>
      </c>
      <c r="H335" s="136" t="e">
        <v>#DIV/0!</v>
      </c>
      <c r="I335" s="136" t="e">
        <v>#DIV/0!</v>
      </c>
    </row>
    <row r="336" spans="1:9" ht="15" customHeight="1">
      <c r="A336" s="131">
        <v>4223</v>
      </c>
      <c r="B336" s="76" t="s">
        <v>1334</v>
      </c>
      <c r="C336" s="110"/>
      <c r="D336" s="110"/>
      <c r="E336" s="110"/>
      <c r="F336" s="132"/>
      <c r="G336" s="132">
        <v>0</v>
      </c>
      <c r="H336" s="136" t="e">
        <v>#DIV/0!</v>
      </c>
      <c r="I336" s="136" t="e">
        <v>#DIV/0!</v>
      </c>
    </row>
    <row r="337" spans="1:9" ht="15" customHeight="1">
      <c r="A337" s="131" t="s">
        <v>1536</v>
      </c>
      <c r="B337" s="76" t="s">
        <v>1344</v>
      </c>
      <c r="C337" s="110"/>
      <c r="D337" s="110">
        <v>715000</v>
      </c>
      <c r="E337" s="110">
        <v>683890.31</v>
      </c>
      <c r="F337" s="132"/>
      <c r="G337" s="132">
        <v>1510000</v>
      </c>
      <c r="H337" s="136">
        <v>95.648994405594408</v>
      </c>
      <c r="I337" s="136" t="e">
        <v>#DIV/0!</v>
      </c>
    </row>
    <row r="338" spans="1:9" ht="15" customHeight="1">
      <c r="A338" s="131">
        <v>4262</v>
      </c>
      <c r="B338" s="76" t="s">
        <v>1480</v>
      </c>
      <c r="C338" s="110">
        <v>10837.79</v>
      </c>
      <c r="D338" s="110"/>
      <c r="E338" s="110"/>
      <c r="F338" s="132"/>
      <c r="G338" s="132"/>
      <c r="H338" s="136" t="e">
        <v>#DIV/0!</v>
      </c>
      <c r="I338" s="136"/>
    </row>
    <row r="339" spans="1:9" ht="15" customHeight="1">
      <c r="A339" s="131">
        <v>4264</v>
      </c>
      <c r="B339" s="76" t="s">
        <v>1336</v>
      </c>
      <c r="C339" s="110"/>
      <c r="D339" s="110"/>
      <c r="E339" s="110"/>
      <c r="F339" s="132"/>
      <c r="G339" s="132">
        <v>0</v>
      </c>
      <c r="H339" s="136" t="e">
        <v>#DIV/0!</v>
      </c>
      <c r="I339" s="136" t="e">
        <v>#DIV/0!</v>
      </c>
    </row>
    <row r="340" spans="1:9" ht="15" customHeight="1">
      <c r="A340" s="173"/>
      <c r="B340" s="64" t="s">
        <v>1262</v>
      </c>
      <c r="C340" s="69">
        <v>0</v>
      </c>
      <c r="D340" s="69">
        <v>8000</v>
      </c>
      <c r="E340" s="69">
        <v>9247.59</v>
      </c>
      <c r="F340" s="133">
        <v>0</v>
      </c>
      <c r="G340" s="133">
        <v>0</v>
      </c>
      <c r="H340" s="133">
        <v>115.594875</v>
      </c>
      <c r="I340" s="133" t="e">
        <v>#DIV/0!</v>
      </c>
    </row>
    <row r="341" spans="1:9" ht="15" hidden="1" customHeight="1">
      <c r="A341" s="131">
        <v>3111</v>
      </c>
      <c r="B341" s="76" t="s">
        <v>1446</v>
      </c>
      <c r="C341" s="110"/>
      <c r="D341" s="110"/>
      <c r="E341" s="110"/>
      <c r="F341" s="132"/>
      <c r="G341" s="132">
        <v>0</v>
      </c>
      <c r="H341" s="136" t="e">
        <v>#DIV/0!</v>
      </c>
      <c r="I341" s="136" t="e">
        <v>#DIV/0!</v>
      </c>
    </row>
    <row r="342" spans="1:9" ht="15" hidden="1" customHeight="1">
      <c r="A342" s="131">
        <v>3112</v>
      </c>
      <c r="B342" s="76" t="s">
        <v>1476</v>
      </c>
      <c r="C342" s="110"/>
      <c r="D342" s="110"/>
      <c r="E342" s="110"/>
      <c r="F342" s="132"/>
      <c r="G342" s="132">
        <v>0</v>
      </c>
      <c r="H342" s="136" t="e">
        <v>#DIV/0!</v>
      </c>
      <c r="I342" s="136" t="e">
        <v>#DIV/0!</v>
      </c>
    </row>
    <row r="343" spans="1:9" ht="15" hidden="1" customHeight="1">
      <c r="A343" s="131">
        <v>3121</v>
      </c>
      <c r="B343" s="76" t="s">
        <v>1322</v>
      </c>
      <c r="C343" s="110"/>
      <c r="D343" s="110"/>
      <c r="E343" s="110"/>
      <c r="F343" s="132"/>
      <c r="G343" s="132">
        <v>0</v>
      </c>
      <c r="H343" s="136" t="e">
        <v>#DIV/0!</v>
      </c>
      <c r="I343" s="136" t="e">
        <v>#DIV/0!</v>
      </c>
    </row>
    <row r="344" spans="1:9" ht="15" hidden="1" customHeight="1">
      <c r="A344" s="131">
        <v>3132</v>
      </c>
      <c r="B344" s="76" t="s">
        <v>1392</v>
      </c>
      <c r="C344" s="110"/>
      <c r="D344" s="110"/>
      <c r="E344" s="110"/>
      <c r="F344" s="132"/>
      <c r="G344" s="132">
        <v>0</v>
      </c>
      <c r="H344" s="136" t="e">
        <v>#DIV/0!</v>
      </c>
      <c r="I344" s="136" t="e">
        <v>#DIV/0!</v>
      </c>
    </row>
    <row r="345" spans="1:9" ht="15" hidden="1" customHeight="1">
      <c r="A345" s="131">
        <v>3133</v>
      </c>
      <c r="B345" s="76" t="s">
        <v>1447</v>
      </c>
      <c r="C345" s="110"/>
      <c r="D345" s="110"/>
      <c r="E345" s="110"/>
      <c r="F345" s="132"/>
      <c r="G345" s="132">
        <v>0</v>
      </c>
      <c r="H345" s="136" t="e">
        <v>#DIV/0!</v>
      </c>
      <c r="I345" s="136" t="e">
        <v>#DIV/0!</v>
      </c>
    </row>
    <row r="346" spans="1:9" ht="15" customHeight="1">
      <c r="A346" s="131">
        <v>3211</v>
      </c>
      <c r="B346" s="76" t="s">
        <v>1264</v>
      </c>
      <c r="C346" s="110"/>
      <c r="D346" s="110">
        <v>8000</v>
      </c>
      <c r="E346" s="110">
        <v>6126.62</v>
      </c>
      <c r="F346" s="132"/>
      <c r="G346" s="132">
        <v>0</v>
      </c>
      <c r="H346" s="136">
        <v>76.582750000000004</v>
      </c>
      <c r="I346" s="136" t="e">
        <v>#DIV/0!</v>
      </c>
    </row>
    <row r="347" spans="1:9" ht="15" customHeight="1">
      <c r="A347" s="131">
        <v>3213</v>
      </c>
      <c r="B347" s="76" t="s">
        <v>1266</v>
      </c>
      <c r="C347" s="110"/>
      <c r="D347" s="110"/>
      <c r="E347" s="110"/>
      <c r="F347" s="132"/>
      <c r="G347" s="132">
        <v>0</v>
      </c>
      <c r="H347" s="136" t="e">
        <v>#DIV/0!</v>
      </c>
      <c r="I347" s="136" t="e">
        <v>#DIV/0!</v>
      </c>
    </row>
    <row r="348" spans="1:9" ht="15" customHeight="1">
      <c r="A348" s="131">
        <v>3221</v>
      </c>
      <c r="B348" s="76" t="s">
        <v>1267</v>
      </c>
      <c r="C348" s="110"/>
      <c r="D348" s="110"/>
      <c r="E348" s="110">
        <v>244.8</v>
      </c>
      <c r="F348" s="132"/>
      <c r="G348" s="132">
        <v>0</v>
      </c>
      <c r="H348" s="136" t="e">
        <v>#DIV/0!</v>
      </c>
      <c r="I348" s="136" t="e">
        <v>#DIV/0!</v>
      </c>
    </row>
    <row r="349" spans="1:9" ht="15" hidden="1" customHeight="1">
      <c r="A349" s="131">
        <v>3223</v>
      </c>
      <c r="B349" s="76" t="s">
        <v>1269</v>
      </c>
      <c r="C349" s="110"/>
      <c r="D349" s="110"/>
      <c r="E349" s="110"/>
      <c r="F349" s="132"/>
      <c r="G349" s="132">
        <v>0</v>
      </c>
      <c r="H349" s="136" t="e">
        <v>#DIV/0!</v>
      </c>
      <c r="I349" s="136" t="e">
        <v>#DIV/0!</v>
      </c>
    </row>
    <row r="350" spans="1:9" ht="15" hidden="1" customHeight="1">
      <c r="A350" s="131">
        <v>3224</v>
      </c>
      <c r="B350" s="76" t="s">
        <v>1270</v>
      </c>
      <c r="C350" s="110"/>
      <c r="D350" s="110"/>
      <c r="E350" s="110"/>
      <c r="F350" s="132"/>
      <c r="G350" s="132">
        <v>0</v>
      </c>
      <c r="H350" s="136" t="e">
        <v>#DIV/0!</v>
      </c>
      <c r="I350" s="136" t="e">
        <v>#DIV/0!</v>
      </c>
    </row>
    <row r="351" spans="1:9" ht="15" hidden="1" customHeight="1">
      <c r="A351" s="131">
        <v>3227</v>
      </c>
      <c r="B351" s="76" t="s">
        <v>1271</v>
      </c>
      <c r="C351" s="110"/>
      <c r="D351" s="110"/>
      <c r="E351" s="110"/>
      <c r="F351" s="132"/>
      <c r="G351" s="132">
        <v>0</v>
      </c>
      <c r="H351" s="136" t="e">
        <v>#DIV/0!</v>
      </c>
      <c r="I351" s="136" t="e">
        <v>#DIV/0!</v>
      </c>
    </row>
    <row r="352" spans="1:9" ht="15" hidden="1" customHeight="1">
      <c r="A352" s="131">
        <v>3231</v>
      </c>
      <c r="B352" s="76" t="s">
        <v>1431</v>
      </c>
      <c r="C352" s="110"/>
      <c r="D352" s="110"/>
      <c r="E352" s="110"/>
      <c r="F352" s="132"/>
      <c r="G352" s="132">
        <v>0</v>
      </c>
      <c r="H352" s="136" t="e">
        <v>#DIV/0!</v>
      </c>
      <c r="I352" s="136" t="e">
        <v>#DIV/0!</v>
      </c>
    </row>
    <row r="353" spans="1:9" ht="15" hidden="1" customHeight="1">
      <c r="A353" s="131">
        <v>3232</v>
      </c>
      <c r="B353" s="76" t="s">
        <v>1273</v>
      </c>
      <c r="C353" s="110"/>
      <c r="D353" s="110"/>
      <c r="E353" s="110"/>
      <c r="F353" s="132"/>
      <c r="G353" s="132">
        <v>0</v>
      </c>
      <c r="H353" s="136" t="e">
        <v>#DIV/0!</v>
      </c>
      <c r="I353" s="136" t="e">
        <v>#DIV/0!</v>
      </c>
    </row>
    <row r="354" spans="1:9" ht="15" hidden="1" customHeight="1">
      <c r="A354" s="131">
        <v>3233</v>
      </c>
      <c r="B354" s="76" t="s">
        <v>1444</v>
      </c>
      <c r="C354" s="110"/>
      <c r="D354" s="110"/>
      <c r="E354" s="110"/>
      <c r="F354" s="132"/>
      <c r="G354" s="132">
        <v>0</v>
      </c>
      <c r="H354" s="136" t="e">
        <v>#DIV/0!</v>
      </c>
      <c r="I354" s="136" t="e">
        <v>#DIV/0!</v>
      </c>
    </row>
    <row r="355" spans="1:9" ht="15" hidden="1" customHeight="1">
      <c r="A355" s="131">
        <v>3234</v>
      </c>
      <c r="B355" s="76" t="s">
        <v>1275</v>
      </c>
      <c r="C355" s="110"/>
      <c r="D355" s="110"/>
      <c r="E355" s="110"/>
      <c r="F355" s="132"/>
      <c r="G355" s="132">
        <v>0</v>
      </c>
      <c r="H355" s="136" t="e">
        <v>#DIV/0!</v>
      </c>
      <c r="I355" s="136" t="e">
        <v>#DIV/0!</v>
      </c>
    </row>
    <row r="356" spans="1:9" ht="15" hidden="1" customHeight="1">
      <c r="A356" s="131">
        <v>3235</v>
      </c>
      <c r="B356" s="76" t="s">
        <v>1276</v>
      </c>
      <c r="C356" s="110"/>
      <c r="D356" s="110"/>
      <c r="E356" s="110"/>
      <c r="F356" s="132"/>
      <c r="G356" s="132">
        <v>0</v>
      </c>
      <c r="H356" s="136" t="e">
        <v>#DIV/0!</v>
      </c>
      <c r="I356" s="136" t="e">
        <v>#DIV/0!</v>
      </c>
    </row>
    <row r="357" spans="1:9" ht="15" hidden="1" customHeight="1">
      <c r="A357" s="131">
        <v>3236</v>
      </c>
      <c r="B357" s="76" t="s">
        <v>1277</v>
      </c>
      <c r="C357" s="110"/>
      <c r="D357" s="110"/>
      <c r="E357" s="110"/>
      <c r="F357" s="132"/>
      <c r="G357" s="132">
        <v>0</v>
      </c>
      <c r="H357" s="136" t="e">
        <v>#DIV/0!</v>
      </c>
      <c r="I357" s="136" t="e">
        <v>#DIV/0!</v>
      </c>
    </row>
    <row r="358" spans="1:9" ht="15" hidden="1" customHeight="1">
      <c r="A358" s="131">
        <v>3237</v>
      </c>
      <c r="B358" s="76" t="s">
        <v>1278</v>
      </c>
      <c r="C358" s="110"/>
      <c r="D358" s="110"/>
      <c r="E358" s="110"/>
      <c r="F358" s="132"/>
      <c r="G358" s="132">
        <v>0</v>
      </c>
      <c r="H358" s="136" t="e">
        <v>#DIV/0!</v>
      </c>
      <c r="I358" s="136" t="e">
        <v>#DIV/0!</v>
      </c>
    </row>
    <row r="359" spans="1:9" ht="15" customHeight="1">
      <c r="A359" s="131">
        <v>3238</v>
      </c>
      <c r="B359" s="76" t="s">
        <v>1279</v>
      </c>
      <c r="C359" s="110"/>
      <c r="D359" s="110"/>
      <c r="E359" s="110">
        <v>2000</v>
      </c>
      <c r="F359" s="132"/>
      <c r="G359" s="132">
        <v>0</v>
      </c>
      <c r="H359" s="136" t="e">
        <v>#DIV/0!</v>
      </c>
      <c r="I359" s="136" t="e">
        <v>#DIV/0!</v>
      </c>
    </row>
    <row r="360" spans="1:9" ht="15" customHeight="1">
      <c r="A360" s="131">
        <v>3239</v>
      </c>
      <c r="B360" s="76" t="s">
        <v>1280</v>
      </c>
      <c r="C360" s="110"/>
      <c r="D360" s="110"/>
      <c r="E360" s="110"/>
      <c r="F360" s="132"/>
      <c r="G360" s="132">
        <v>0</v>
      </c>
      <c r="H360" s="136" t="e">
        <v>#DIV/0!</v>
      </c>
      <c r="I360" s="136" t="e">
        <v>#DIV/0!</v>
      </c>
    </row>
    <row r="361" spans="1:9" ht="15" customHeight="1">
      <c r="A361" s="131">
        <v>3241</v>
      </c>
      <c r="B361" s="76" t="s">
        <v>1484</v>
      </c>
      <c r="C361" s="110"/>
      <c r="D361" s="110"/>
      <c r="E361" s="110"/>
      <c r="F361" s="132"/>
      <c r="G361" s="132">
        <v>0</v>
      </c>
      <c r="H361" s="136" t="e">
        <v>#DIV/0!</v>
      </c>
      <c r="I361" s="136" t="e">
        <v>#DIV/0!</v>
      </c>
    </row>
    <row r="362" spans="1:9" ht="15" customHeight="1">
      <c r="A362" s="131">
        <v>3292</v>
      </c>
      <c r="B362" s="76" t="s">
        <v>1281</v>
      </c>
      <c r="C362" s="110"/>
      <c r="D362" s="110"/>
      <c r="E362" s="110"/>
      <c r="F362" s="132"/>
      <c r="G362" s="132">
        <v>0</v>
      </c>
      <c r="H362" s="136" t="e">
        <v>#DIV/0!</v>
      </c>
      <c r="I362" s="136" t="e">
        <v>#DIV/0!</v>
      </c>
    </row>
    <row r="363" spans="1:9" ht="15" customHeight="1">
      <c r="A363" s="131">
        <v>3293</v>
      </c>
      <c r="B363" s="76" t="s">
        <v>1326</v>
      </c>
      <c r="C363" s="110"/>
      <c r="D363" s="110"/>
      <c r="E363" s="110">
        <v>744</v>
      </c>
      <c r="F363" s="132"/>
      <c r="G363" s="132">
        <v>0</v>
      </c>
      <c r="H363" s="136" t="e">
        <v>#DIV/0!</v>
      </c>
      <c r="I363" s="136" t="e">
        <v>#DIV/0!</v>
      </c>
    </row>
    <row r="364" spans="1:9" ht="15" customHeight="1">
      <c r="A364" s="131">
        <v>3294</v>
      </c>
      <c r="B364" s="76" t="s">
        <v>1283</v>
      </c>
      <c r="C364" s="110"/>
      <c r="D364" s="110"/>
      <c r="E364" s="110"/>
      <c r="F364" s="132"/>
      <c r="G364" s="132">
        <v>0</v>
      </c>
      <c r="H364" s="136" t="e">
        <v>#DIV/0!</v>
      </c>
      <c r="I364" s="136" t="e">
        <v>#DIV/0!</v>
      </c>
    </row>
    <row r="365" spans="1:9" ht="15" customHeight="1">
      <c r="A365" s="131">
        <v>3295</v>
      </c>
      <c r="B365" s="76" t="s">
        <v>1284</v>
      </c>
      <c r="C365" s="110"/>
      <c r="D365" s="110"/>
      <c r="E365" s="110"/>
      <c r="F365" s="132"/>
      <c r="G365" s="132">
        <v>0</v>
      </c>
      <c r="H365" s="136" t="e">
        <v>#DIV/0!</v>
      </c>
      <c r="I365" s="136" t="e">
        <v>#DIV/0!</v>
      </c>
    </row>
    <row r="366" spans="1:9" ht="15" customHeight="1">
      <c r="A366" s="131">
        <v>3299</v>
      </c>
      <c r="B366" s="76" t="s">
        <v>1285</v>
      </c>
      <c r="C366" s="110"/>
      <c r="D366" s="110"/>
      <c r="E366" s="110"/>
      <c r="F366" s="132"/>
      <c r="G366" s="132">
        <v>0</v>
      </c>
      <c r="H366" s="136" t="e">
        <v>#DIV/0!</v>
      </c>
      <c r="I366" s="136" t="e">
        <v>#DIV/0!</v>
      </c>
    </row>
    <row r="367" spans="1:9" ht="15" customHeight="1">
      <c r="A367" s="131">
        <v>3431</v>
      </c>
      <c r="B367" s="76" t="s">
        <v>1286</v>
      </c>
      <c r="C367" s="110"/>
      <c r="D367" s="110"/>
      <c r="E367" s="110"/>
      <c r="F367" s="132"/>
      <c r="G367" s="132">
        <v>0</v>
      </c>
      <c r="H367" s="136" t="e">
        <v>#DIV/0!</v>
      </c>
      <c r="I367" s="136" t="e">
        <v>#DIV/0!</v>
      </c>
    </row>
    <row r="368" spans="1:9" ht="27" customHeight="1">
      <c r="A368" s="131">
        <v>3432</v>
      </c>
      <c r="B368" s="113" t="s">
        <v>1328</v>
      </c>
      <c r="C368" s="110"/>
      <c r="D368" s="110"/>
      <c r="E368" s="110">
        <v>132.16999999999999</v>
      </c>
      <c r="F368" s="132"/>
      <c r="G368" s="132">
        <v>0</v>
      </c>
      <c r="H368" s="136" t="e">
        <v>#DIV/0!</v>
      </c>
      <c r="I368" s="136" t="e">
        <v>#DIV/0!</v>
      </c>
    </row>
    <row r="369" spans="1:9" ht="27" hidden="1" customHeight="1">
      <c r="A369" s="131">
        <v>3434</v>
      </c>
      <c r="B369" s="113" t="s">
        <v>1380</v>
      </c>
      <c r="C369" s="110"/>
      <c r="D369" s="110"/>
      <c r="E369" s="110"/>
      <c r="F369" s="132"/>
      <c r="G369" s="132">
        <v>0</v>
      </c>
      <c r="H369" s="136" t="e">
        <v>#DIV/0!</v>
      </c>
      <c r="I369" s="136" t="e">
        <v>#DIV/0!</v>
      </c>
    </row>
    <row r="370" spans="1:9" ht="15" hidden="1" customHeight="1">
      <c r="A370" s="131">
        <v>3691</v>
      </c>
      <c r="B370" s="76" t="s">
        <v>1485</v>
      </c>
      <c r="C370" s="110"/>
      <c r="D370" s="110"/>
      <c r="E370" s="110"/>
      <c r="F370" s="132"/>
      <c r="G370" s="132">
        <v>0</v>
      </c>
      <c r="H370" s="136" t="e">
        <v>#DIV/0!</v>
      </c>
      <c r="I370" s="136" t="e">
        <v>#DIV/0!</v>
      </c>
    </row>
    <row r="371" spans="1:9" ht="15" hidden="1" customHeight="1">
      <c r="A371" s="131">
        <v>3722</v>
      </c>
      <c r="B371" s="76" t="s">
        <v>1340</v>
      </c>
      <c r="C371" s="110"/>
      <c r="D371" s="110"/>
      <c r="E371" s="110"/>
      <c r="F371" s="132"/>
      <c r="G371" s="132">
        <v>0</v>
      </c>
      <c r="H371" s="136" t="e">
        <v>#DIV/0!</v>
      </c>
      <c r="I371" s="136" t="e">
        <v>#DIV/0!</v>
      </c>
    </row>
    <row r="372" spans="1:9" ht="15" hidden="1" customHeight="1">
      <c r="A372" s="131">
        <v>3811</v>
      </c>
      <c r="B372" s="76" t="s">
        <v>1341</v>
      </c>
      <c r="C372" s="110"/>
      <c r="D372" s="110"/>
      <c r="E372" s="110"/>
      <c r="F372" s="132"/>
      <c r="G372" s="132">
        <v>0</v>
      </c>
      <c r="H372" s="136" t="e">
        <v>#DIV/0!</v>
      </c>
      <c r="I372" s="136" t="e">
        <v>#DIV/0!</v>
      </c>
    </row>
    <row r="373" spans="1:9" ht="15" hidden="1" customHeight="1">
      <c r="A373" s="131">
        <v>4123</v>
      </c>
      <c r="B373" s="76" t="s">
        <v>1342</v>
      </c>
      <c r="C373" s="110"/>
      <c r="D373" s="110"/>
      <c r="E373" s="110"/>
      <c r="F373" s="132"/>
      <c r="G373" s="132">
        <v>0</v>
      </c>
      <c r="H373" s="136" t="e">
        <v>#DIV/0!</v>
      </c>
      <c r="I373" s="136" t="e">
        <v>#DIV/0!</v>
      </c>
    </row>
    <row r="374" spans="1:9" ht="15" hidden="1" customHeight="1">
      <c r="A374" s="131">
        <v>4221</v>
      </c>
      <c r="B374" s="76" t="s">
        <v>1287</v>
      </c>
      <c r="C374" s="110"/>
      <c r="D374" s="110"/>
      <c r="E374" s="110"/>
      <c r="F374" s="132"/>
      <c r="G374" s="132">
        <v>0</v>
      </c>
      <c r="H374" s="136" t="e">
        <v>#DIV/0!</v>
      </c>
      <c r="I374" s="136" t="e">
        <v>#DIV/0!</v>
      </c>
    </row>
    <row r="375" spans="1:9" ht="15" hidden="1" customHeight="1">
      <c r="A375" s="131">
        <v>4222</v>
      </c>
      <c r="B375" s="76" t="s">
        <v>1333</v>
      </c>
      <c r="C375" s="110"/>
      <c r="D375" s="110"/>
      <c r="E375" s="110"/>
      <c r="F375" s="132"/>
      <c r="G375" s="132">
        <v>0</v>
      </c>
      <c r="H375" s="136" t="e">
        <v>#DIV/0!</v>
      </c>
      <c r="I375" s="136" t="e">
        <v>#DIV/0!</v>
      </c>
    </row>
    <row r="376" spans="1:9" ht="15" hidden="1" customHeight="1">
      <c r="A376" s="131">
        <v>4223</v>
      </c>
      <c r="B376" s="76" t="s">
        <v>1343</v>
      </c>
      <c r="C376" s="110"/>
      <c r="D376" s="110"/>
      <c r="E376" s="110"/>
      <c r="F376" s="132"/>
      <c r="G376" s="132">
        <v>0</v>
      </c>
      <c r="H376" s="136" t="e">
        <v>#DIV/0!</v>
      </c>
      <c r="I376" s="136" t="e">
        <v>#DIV/0!</v>
      </c>
    </row>
    <row r="377" spans="1:9" ht="15" hidden="1" customHeight="1">
      <c r="A377" s="131">
        <v>4224</v>
      </c>
      <c r="B377" s="76" t="s">
        <v>1344</v>
      </c>
      <c r="C377" s="110"/>
      <c r="D377" s="110"/>
      <c r="E377" s="110"/>
      <c r="F377" s="132"/>
      <c r="G377" s="132">
        <v>0</v>
      </c>
      <c r="H377" s="136" t="e">
        <v>#DIV/0!</v>
      </c>
      <c r="I377" s="136" t="e">
        <v>#DIV/0!</v>
      </c>
    </row>
    <row r="378" spans="1:9" ht="15" hidden="1" customHeight="1">
      <c r="A378" s="131">
        <v>4225</v>
      </c>
      <c r="B378" s="76" t="s">
        <v>1445</v>
      </c>
      <c r="C378" s="110"/>
      <c r="D378" s="110"/>
      <c r="E378" s="110"/>
      <c r="F378" s="132"/>
      <c r="G378" s="132">
        <v>0</v>
      </c>
      <c r="H378" s="136" t="e">
        <v>#DIV/0!</v>
      </c>
      <c r="I378" s="136" t="e">
        <v>#DIV/0!</v>
      </c>
    </row>
    <row r="379" spans="1:9" ht="15" hidden="1" customHeight="1">
      <c r="A379" s="131">
        <v>4233</v>
      </c>
      <c r="B379" s="76" t="s">
        <v>1395</v>
      </c>
      <c r="C379" s="110"/>
      <c r="D379" s="110"/>
      <c r="E379" s="110"/>
      <c r="F379" s="132"/>
      <c r="G379" s="132">
        <v>0</v>
      </c>
      <c r="H379" s="136" t="e">
        <v>#DIV/0!</v>
      </c>
      <c r="I379" s="136" t="e">
        <v>#DIV/0!</v>
      </c>
    </row>
    <row r="380" spans="1:9" ht="15" hidden="1" customHeight="1">
      <c r="A380" s="131">
        <v>4241</v>
      </c>
      <c r="B380" s="76" t="s">
        <v>1350</v>
      </c>
      <c r="C380" s="110"/>
      <c r="D380" s="110"/>
      <c r="E380" s="110"/>
      <c r="F380" s="132"/>
      <c r="G380" s="132">
        <v>0</v>
      </c>
      <c r="H380" s="136" t="e">
        <v>#DIV/0!</v>
      </c>
      <c r="I380" s="136" t="e">
        <v>#DIV/0!</v>
      </c>
    </row>
    <row r="381" spans="1:9" ht="15" hidden="1" customHeight="1">
      <c r="A381" s="131">
        <v>4262</v>
      </c>
      <c r="B381" s="76" t="s">
        <v>1480</v>
      </c>
      <c r="C381" s="110"/>
      <c r="D381" s="110"/>
      <c r="E381" s="110"/>
      <c r="F381" s="132"/>
      <c r="G381" s="132">
        <v>0</v>
      </c>
      <c r="H381" s="136" t="e">
        <v>#DIV/0!</v>
      </c>
      <c r="I381" s="136" t="e">
        <v>#DIV/0!</v>
      </c>
    </row>
    <row r="382" spans="1:9" ht="15" hidden="1" customHeight="1">
      <c r="A382" s="131">
        <v>4264</v>
      </c>
      <c r="B382" s="76" t="s">
        <v>1336</v>
      </c>
      <c r="C382" s="110"/>
      <c r="D382" s="110"/>
      <c r="E382" s="110"/>
      <c r="F382" s="132"/>
      <c r="G382" s="132">
        <v>0</v>
      </c>
      <c r="H382" s="136" t="e">
        <v>#DIV/0!</v>
      </c>
      <c r="I382" s="136" t="e">
        <v>#DIV/0!</v>
      </c>
    </row>
    <row r="383" spans="1:9" ht="15" hidden="1" customHeight="1">
      <c r="A383" s="131">
        <v>4521</v>
      </c>
      <c r="B383" s="76" t="s">
        <v>1503</v>
      </c>
      <c r="C383" s="110"/>
      <c r="D383" s="110">
        <v>0</v>
      </c>
      <c r="E383" s="110">
        <v>0</v>
      </c>
      <c r="F383" s="132">
        <v>0</v>
      </c>
      <c r="G383" s="132">
        <v>0</v>
      </c>
      <c r="H383" s="136" t="e">
        <v>#DIV/0!</v>
      </c>
      <c r="I383" s="136" t="e">
        <v>#DIV/0!</v>
      </c>
    </row>
    <row r="384" spans="1:9" ht="15" customHeight="1">
      <c r="A384" s="173"/>
      <c r="B384" s="64" t="s">
        <v>1451</v>
      </c>
      <c r="C384" s="69">
        <v>173454.58000000002</v>
      </c>
      <c r="D384" s="69">
        <v>117000</v>
      </c>
      <c r="E384" s="69">
        <v>118213.67</v>
      </c>
      <c r="F384" s="133">
        <v>20000</v>
      </c>
      <c r="G384" s="133">
        <v>0</v>
      </c>
      <c r="H384" s="133">
        <v>101.03732478632479</v>
      </c>
      <c r="I384" s="133">
        <v>68.152521541950634</v>
      </c>
    </row>
    <row r="385" spans="1:9" ht="15" customHeight="1">
      <c r="A385" s="131">
        <v>3111</v>
      </c>
      <c r="B385" s="76" t="s">
        <v>1446</v>
      </c>
      <c r="C385" s="110">
        <v>117747.46</v>
      </c>
      <c r="D385" s="110"/>
      <c r="E385" s="110"/>
      <c r="F385" s="132"/>
      <c r="G385" s="132">
        <v>0</v>
      </c>
      <c r="H385" s="136" t="e">
        <v>#DIV/0!</v>
      </c>
      <c r="I385" s="136">
        <v>0</v>
      </c>
    </row>
    <row r="386" spans="1:9" ht="15" customHeight="1">
      <c r="A386" s="131">
        <v>3132</v>
      </c>
      <c r="B386" s="76" t="s">
        <v>1392</v>
      </c>
      <c r="C386" s="110">
        <v>18250.87</v>
      </c>
      <c r="D386" s="110"/>
      <c r="E386" s="110"/>
      <c r="F386" s="132"/>
      <c r="G386" s="132">
        <v>0</v>
      </c>
      <c r="H386" s="136" t="e">
        <v>#DIV/0!</v>
      </c>
      <c r="I386" s="136">
        <v>0</v>
      </c>
    </row>
    <row r="387" spans="1:9" ht="15" customHeight="1">
      <c r="A387" s="131">
        <v>3133</v>
      </c>
      <c r="B387" s="76" t="s">
        <v>1447</v>
      </c>
      <c r="C387" s="110">
        <v>2001.72</v>
      </c>
      <c r="D387" s="110"/>
      <c r="E387" s="110"/>
      <c r="F387" s="132"/>
      <c r="G387" s="132">
        <v>0</v>
      </c>
      <c r="H387" s="136" t="e">
        <v>#DIV/0!</v>
      </c>
      <c r="I387" s="136">
        <v>0</v>
      </c>
    </row>
    <row r="388" spans="1:9" ht="15" customHeight="1">
      <c r="A388" s="131">
        <v>3211</v>
      </c>
      <c r="B388" s="76" t="s">
        <v>1346</v>
      </c>
      <c r="C388" s="110">
        <v>2492.98</v>
      </c>
      <c r="D388" s="110"/>
      <c r="E388" s="110">
        <v>1919.08</v>
      </c>
      <c r="F388" s="132"/>
      <c r="G388" s="132">
        <v>0</v>
      </c>
      <c r="H388" s="136" t="e">
        <v>#DIV/0!</v>
      </c>
      <c r="I388" s="136">
        <v>76.979358037368925</v>
      </c>
    </row>
    <row r="389" spans="1:9" ht="15" customHeight="1">
      <c r="A389" s="131">
        <v>3222</v>
      </c>
      <c r="B389" s="76" t="s">
        <v>1268</v>
      </c>
      <c r="C389" s="110"/>
      <c r="D389" s="110">
        <v>1000</v>
      </c>
      <c r="E389" s="110">
        <v>317.22000000000003</v>
      </c>
      <c r="F389" s="132"/>
      <c r="G389" s="132">
        <v>0</v>
      </c>
      <c r="H389" s="136">
        <v>31.722000000000001</v>
      </c>
      <c r="I389" s="136" t="e">
        <v>#DIV/0!</v>
      </c>
    </row>
    <row r="390" spans="1:9" ht="15" customHeight="1">
      <c r="A390" s="131">
        <v>3237</v>
      </c>
      <c r="B390" s="76" t="s">
        <v>1278</v>
      </c>
      <c r="C390" s="110"/>
      <c r="D390" s="110">
        <v>11000</v>
      </c>
      <c r="E390" s="110">
        <v>11047.87</v>
      </c>
      <c r="F390" s="132"/>
      <c r="G390" s="132">
        <v>0</v>
      </c>
      <c r="H390" s="136">
        <v>100.43518181818183</v>
      </c>
      <c r="I390" s="136" t="e">
        <v>#DIV/0!</v>
      </c>
    </row>
    <row r="391" spans="1:9" ht="15" customHeight="1">
      <c r="A391" s="131">
        <v>3293</v>
      </c>
      <c r="B391" s="76" t="s">
        <v>1326</v>
      </c>
      <c r="C391" s="110"/>
      <c r="D391" s="110">
        <v>105000</v>
      </c>
      <c r="E391" s="110">
        <v>104929.5</v>
      </c>
      <c r="F391" s="132"/>
      <c r="G391" s="132"/>
      <c r="H391" s="136">
        <v>99.932857142857145</v>
      </c>
      <c r="I391" s="136" t="e">
        <v>#DIV/0!</v>
      </c>
    </row>
    <row r="392" spans="1:9" ht="15" customHeight="1">
      <c r="A392" s="131">
        <v>4221</v>
      </c>
      <c r="B392" s="76" t="s">
        <v>1287</v>
      </c>
      <c r="C392" s="110">
        <v>32961.550000000003</v>
      </c>
      <c r="D392" s="110"/>
      <c r="E392" s="110"/>
      <c r="F392" s="132">
        <v>20000</v>
      </c>
      <c r="G392" s="132"/>
      <c r="H392" s="136" t="e">
        <v>#DIV/0!</v>
      </c>
      <c r="I392" s="136">
        <v>0</v>
      </c>
    </row>
    <row r="393" spans="1:9" ht="15" customHeight="1">
      <c r="A393" s="173"/>
      <c r="B393" s="64" t="s">
        <v>1581</v>
      </c>
      <c r="C393" s="69">
        <v>205976.91</v>
      </c>
      <c r="D393" s="69">
        <v>26000</v>
      </c>
      <c r="E393" s="69">
        <v>74135.930000000008</v>
      </c>
      <c r="F393" s="133">
        <v>45000</v>
      </c>
      <c r="G393" s="133">
        <v>33500</v>
      </c>
      <c r="H393" s="133">
        <v>285.13819230769235</v>
      </c>
      <c r="I393" s="133">
        <v>35.992349822123273</v>
      </c>
    </row>
    <row r="394" spans="1:9" ht="15" customHeight="1">
      <c r="A394" s="131">
        <v>3111</v>
      </c>
      <c r="B394" s="76" t="s">
        <v>1446</v>
      </c>
      <c r="C394" s="110">
        <v>102133.17</v>
      </c>
      <c r="D394" s="110"/>
      <c r="E394" s="110"/>
      <c r="F394" s="132"/>
      <c r="G394" s="132">
        <v>0</v>
      </c>
      <c r="H394" s="136" t="e">
        <v>#DIV/0!</v>
      </c>
      <c r="I394" s="136">
        <v>0</v>
      </c>
    </row>
    <row r="395" spans="1:9" ht="15" customHeight="1">
      <c r="A395" s="131">
        <v>3132</v>
      </c>
      <c r="B395" s="76" t="s">
        <v>1392</v>
      </c>
      <c r="C395" s="110">
        <v>15830.65</v>
      </c>
      <c r="D395" s="110"/>
      <c r="E395" s="110"/>
      <c r="F395" s="132"/>
      <c r="G395" s="132">
        <v>0</v>
      </c>
      <c r="H395" s="136" t="e">
        <v>#DIV/0!</v>
      </c>
      <c r="I395" s="136">
        <v>0</v>
      </c>
    </row>
    <row r="396" spans="1:9" ht="15" customHeight="1">
      <c r="A396" s="131">
        <v>3133</v>
      </c>
      <c r="B396" s="76" t="s">
        <v>1447</v>
      </c>
      <c r="C396" s="110">
        <v>1736.28</v>
      </c>
      <c r="D396" s="110"/>
      <c r="E396" s="110"/>
      <c r="F396" s="132"/>
      <c r="G396" s="132">
        <v>0</v>
      </c>
      <c r="H396" s="136" t="e">
        <v>#DIV/0!</v>
      </c>
      <c r="I396" s="136">
        <v>0</v>
      </c>
    </row>
    <row r="397" spans="1:9" ht="15" customHeight="1">
      <c r="A397" s="131">
        <v>3211</v>
      </c>
      <c r="B397" s="76" t="s">
        <v>1346</v>
      </c>
      <c r="C397" s="110">
        <v>5225.28</v>
      </c>
      <c r="D397" s="110"/>
      <c r="E397" s="110">
        <v>5909.41</v>
      </c>
      <c r="F397" s="132">
        <v>5000</v>
      </c>
      <c r="G397" s="132">
        <v>6700</v>
      </c>
      <c r="H397" s="136" t="e">
        <v>#DIV/0!</v>
      </c>
      <c r="I397" s="136">
        <v>113.09269551105396</v>
      </c>
    </row>
    <row r="398" spans="1:9" ht="15" customHeight="1">
      <c r="A398" s="131">
        <v>3212</v>
      </c>
      <c r="B398" s="76" t="s">
        <v>1265</v>
      </c>
      <c r="C398" s="110"/>
      <c r="D398" s="110"/>
      <c r="E398" s="110"/>
      <c r="F398" s="132"/>
      <c r="G398" s="132">
        <v>0</v>
      </c>
      <c r="H398" s="136" t="e">
        <v>#DIV/0!</v>
      </c>
      <c r="I398" s="136" t="e">
        <v>#DIV/0!</v>
      </c>
    </row>
    <row r="399" spans="1:9" ht="15" customHeight="1">
      <c r="A399" s="131">
        <v>3213</v>
      </c>
      <c r="B399" s="76" t="s">
        <v>1266</v>
      </c>
      <c r="C399" s="110"/>
      <c r="D399" s="110"/>
      <c r="E399" s="110"/>
      <c r="F399" s="132"/>
      <c r="G399" s="132">
        <v>0</v>
      </c>
      <c r="H399" s="136" t="e">
        <v>#DIV/0!</v>
      </c>
      <c r="I399" s="136" t="e">
        <v>#DIV/0!</v>
      </c>
    </row>
    <row r="400" spans="1:9" ht="15" customHeight="1">
      <c r="A400" s="131">
        <v>3221</v>
      </c>
      <c r="B400" s="76" t="s">
        <v>1267</v>
      </c>
      <c r="C400" s="110">
        <v>276.60000000000002</v>
      </c>
      <c r="D400" s="110">
        <v>500</v>
      </c>
      <c r="E400" s="110"/>
      <c r="F400" s="132"/>
      <c r="G400" s="132">
        <v>0</v>
      </c>
      <c r="H400" s="136">
        <v>0</v>
      </c>
      <c r="I400" s="136">
        <v>0</v>
      </c>
    </row>
    <row r="401" spans="1:9" ht="15" customHeight="1">
      <c r="A401" s="131">
        <v>3223</v>
      </c>
      <c r="B401" s="76" t="s">
        <v>1269</v>
      </c>
      <c r="C401" s="110"/>
      <c r="D401" s="110"/>
      <c r="E401" s="110"/>
      <c r="F401" s="132"/>
      <c r="G401" s="132">
        <v>0</v>
      </c>
      <c r="H401" s="136" t="e">
        <v>#DIV/0!</v>
      </c>
      <c r="I401" s="136" t="e">
        <v>#DIV/0!</v>
      </c>
    </row>
    <row r="402" spans="1:9" ht="15" customHeight="1">
      <c r="A402" s="131">
        <v>3224</v>
      </c>
      <c r="B402" s="76" t="s">
        <v>1482</v>
      </c>
      <c r="C402" s="110"/>
      <c r="D402" s="110"/>
      <c r="E402" s="110">
        <v>22986.59</v>
      </c>
      <c r="F402" s="132"/>
      <c r="G402" s="132"/>
      <c r="H402" s="136" t="e">
        <v>#DIV/0!</v>
      </c>
      <c r="I402" s="136" t="e">
        <v>#DIV/0!</v>
      </c>
    </row>
    <row r="403" spans="1:9" ht="15" customHeight="1">
      <c r="A403" s="131">
        <v>3231</v>
      </c>
      <c r="B403" s="76" t="s">
        <v>1272</v>
      </c>
      <c r="C403" s="110">
        <v>172.5</v>
      </c>
      <c r="D403" s="110"/>
      <c r="E403" s="110"/>
      <c r="F403" s="132"/>
      <c r="G403" s="132">
        <v>0</v>
      </c>
      <c r="H403" s="136" t="e">
        <v>#DIV/0!</v>
      </c>
      <c r="I403" s="136">
        <v>0</v>
      </c>
    </row>
    <row r="404" spans="1:9" ht="15" customHeight="1">
      <c r="A404" s="131">
        <v>3232</v>
      </c>
      <c r="B404" s="76" t="s">
        <v>1273</v>
      </c>
      <c r="C404" s="110"/>
      <c r="D404" s="110"/>
      <c r="E404" s="110">
        <v>17222.939999999999</v>
      </c>
      <c r="F404" s="132"/>
      <c r="G404" s="132"/>
      <c r="H404" s="136" t="e">
        <v>#DIV/0!</v>
      </c>
      <c r="I404" s="136" t="e">
        <v>#DIV/0!</v>
      </c>
    </row>
    <row r="405" spans="1:9" ht="15" customHeight="1">
      <c r="A405" s="131">
        <v>3233</v>
      </c>
      <c r="B405" s="76" t="s">
        <v>1274</v>
      </c>
      <c r="C405" s="110">
        <v>2000</v>
      </c>
      <c r="D405" s="110"/>
      <c r="E405" s="110"/>
      <c r="F405" s="132"/>
      <c r="G405" s="132">
        <v>0</v>
      </c>
      <c r="H405" s="136" t="e">
        <v>#DIV/0!</v>
      </c>
      <c r="I405" s="136">
        <v>0</v>
      </c>
    </row>
    <row r="406" spans="1:9" ht="15" customHeight="1">
      <c r="A406" s="131">
        <v>3235</v>
      </c>
      <c r="B406" s="76" t="s">
        <v>1276</v>
      </c>
      <c r="C406" s="110"/>
      <c r="D406" s="110"/>
      <c r="E406" s="110">
        <v>14013.41</v>
      </c>
      <c r="F406" s="132"/>
      <c r="G406" s="132">
        <v>0</v>
      </c>
      <c r="H406" s="136" t="e">
        <v>#DIV/0!</v>
      </c>
      <c r="I406" s="136" t="e">
        <v>#DIV/0!</v>
      </c>
    </row>
    <row r="407" spans="1:9" ht="15" customHeight="1">
      <c r="A407" s="131">
        <v>3237</v>
      </c>
      <c r="B407" s="76" t="s">
        <v>1278</v>
      </c>
      <c r="C407" s="110">
        <v>62183.55</v>
      </c>
      <c r="D407" s="110"/>
      <c r="E407" s="110"/>
      <c r="F407" s="132">
        <v>20000</v>
      </c>
      <c r="G407" s="132">
        <v>12400</v>
      </c>
      <c r="H407" s="136" t="e">
        <v>#DIV/0!</v>
      </c>
      <c r="I407" s="136">
        <v>0</v>
      </c>
    </row>
    <row r="408" spans="1:9" ht="15" customHeight="1">
      <c r="A408" s="131">
        <v>3239</v>
      </c>
      <c r="B408" s="76" t="s">
        <v>1280</v>
      </c>
      <c r="C408" s="110"/>
      <c r="D408" s="110">
        <v>8000</v>
      </c>
      <c r="E408" s="110"/>
      <c r="F408" s="132"/>
      <c r="G408" s="132">
        <v>0</v>
      </c>
      <c r="H408" s="136">
        <v>0</v>
      </c>
      <c r="I408" s="136" t="e">
        <v>#DIV/0!</v>
      </c>
    </row>
    <row r="409" spans="1:9" ht="15" customHeight="1">
      <c r="A409" s="131">
        <v>3241</v>
      </c>
      <c r="B409" s="76" t="s">
        <v>1386</v>
      </c>
      <c r="C409" s="110">
        <v>15711.2</v>
      </c>
      <c r="D409" s="110">
        <v>16500</v>
      </c>
      <c r="E409" s="110">
        <v>14003.58</v>
      </c>
      <c r="F409" s="132">
        <v>20000</v>
      </c>
      <c r="G409" s="132">
        <v>14400</v>
      </c>
      <c r="H409" s="136">
        <v>84.87018181818182</v>
      </c>
      <c r="I409" s="136">
        <v>89.131193034268534</v>
      </c>
    </row>
    <row r="410" spans="1:9" ht="15" customHeight="1">
      <c r="A410" s="131">
        <v>3293</v>
      </c>
      <c r="B410" s="76" t="s">
        <v>1326</v>
      </c>
      <c r="C410" s="110">
        <v>325</v>
      </c>
      <c r="D410" s="110">
        <v>1000</v>
      </c>
      <c r="E410" s="110"/>
      <c r="F410" s="132"/>
      <c r="G410" s="132">
        <v>0</v>
      </c>
      <c r="H410" s="136">
        <v>0</v>
      </c>
      <c r="I410" s="136">
        <v>0</v>
      </c>
    </row>
    <row r="411" spans="1:9" ht="15" customHeight="1">
      <c r="A411" s="131">
        <v>3294</v>
      </c>
      <c r="B411" s="76" t="s">
        <v>1327</v>
      </c>
      <c r="C411" s="110"/>
      <c r="D411" s="110"/>
      <c r="E411" s="110"/>
      <c r="F411" s="132"/>
      <c r="G411" s="132">
        <v>0</v>
      </c>
      <c r="H411" s="136" t="e">
        <v>#DIV/0!</v>
      </c>
      <c r="I411" s="136" t="e">
        <v>#DIV/0!</v>
      </c>
    </row>
    <row r="412" spans="1:9" ht="15" customHeight="1">
      <c r="A412" s="131">
        <v>3295</v>
      </c>
      <c r="B412" s="76" t="s">
        <v>1284</v>
      </c>
      <c r="C412" s="110"/>
      <c r="D412" s="110"/>
      <c r="E412" s="110"/>
      <c r="F412" s="132"/>
      <c r="G412" s="132">
        <v>0</v>
      </c>
      <c r="H412" s="136" t="e">
        <v>#DIV/0!</v>
      </c>
      <c r="I412" s="136" t="e">
        <v>#DIV/0!</v>
      </c>
    </row>
    <row r="413" spans="1:9" ht="15" customHeight="1">
      <c r="A413" s="131">
        <v>3299</v>
      </c>
      <c r="B413" s="76" t="s">
        <v>1285</v>
      </c>
      <c r="C413" s="110"/>
      <c r="D413" s="110"/>
      <c r="E413" s="110"/>
      <c r="F413" s="132"/>
      <c r="G413" s="132">
        <v>0</v>
      </c>
      <c r="H413" s="136" t="e">
        <v>#DIV/0!</v>
      </c>
      <c r="I413" s="136" t="e">
        <v>#DIV/0!</v>
      </c>
    </row>
    <row r="414" spans="1:9" ht="27.75" customHeight="1">
      <c r="A414" s="131">
        <v>3432</v>
      </c>
      <c r="B414" s="113" t="s">
        <v>1328</v>
      </c>
      <c r="C414" s="110">
        <v>382.68</v>
      </c>
      <c r="D414" s="110"/>
      <c r="E414" s="110"/>
      <c r="F414" s="132"/>
      <c r="G414" s="132">
        <v>0</v>
      </c>
      <c r="H414" s="136" t="e">
        <v>#DIV/0!</v>
      </c>
      <c r="I414" s="136">
        <v>0</v>
      </c>
    </row>
    <row r="415" spans="1:9" ht="15" customHeight="1">
      <c r="A415" s="131">
        <v>3721</v>
      </c>
      <c r="B415" s="76" t="s">
        <v>1433</v>
      </c>
      <c r="C415" s="110"/>
      <c r="D415" s="110"/>
      <c r="E415" s="110"/>
      <c r="F415" s="132"/>
      <c r="G415" s="132">
        <v>0</v>
      </c>
      <c r="H415" s="136" t="e">
        <v>#DIV/0!</v>
      </c>
      <c r="I415" s="136" t="e">
        <v>#DIV/0!</v>
      </c>
    </row>
    <row r="416" spans="1:9" ht="15" customHeight="1">
      <c r="A416" s="131">
        <v>3811</v>
      </c>
      <c r="B416" s="76" t="s">
        <v>1341</v>
      </c>
      <c r="C416" s="110"/>
      <c r="D416" s="110"/>
      <c r="E416" s="110"/>
      <c r="F416" s="132"/>
      <c r="G416" s="132">
        <v>0</v>
      </c>
      <c r="H416" s="136" t="e">
        <v>#DIV/0!</v>
      </c>
      <c r="I416" s="136" t="e">
        <v>#DIV/0!</v>
      </c>
    </row>
    <row r="417" spans="1:9" ht="15" customHeight="1">
      <c r="A417" s="131">
        <v>4123</v>
      </c>
      <c r="B417" s="76" t="s">
        <v>1342</v>
      </c>
      <c r="C417" s="110"/>
      <c r="D417" s="110"/>
      <c r="E417" s="110"/>
      <c r="F417" s="132"/>
      <c r="G417" s="132">
        <v>0</v>
      </c>
      <c r="H417" s="136" t="e">
        <v>#DIV/0!</v>
      </c>
      <c r="I417" s="136" t="e">
        <v>#DIV/0!</v>
      </c>
    </row>
    <row r="418" spans="1:9" ht="15" customHeight="1">
      <c r="A418" s="131">
        <v>4221</v>
      </c>
      <c r="B418" s="76" t="s">
        <v>1287</v>
      </c>
      <c r="C418" s="110"/>
      <c r="D418" s="110"/>
      <c r="E418" s="110"/>
      <c r="F418" s="132"/>
      <c r="G418" s="132">
        <v>0</v>
      </c>
      <c r="H418" s="136" t="e">
        <v>#DIV/0!</v>
      </c>
      <c r="I418" s="136" t="e">
        <v>#DIV/0!</v>
      </c>
    </row>
    <row r="419" spans="1:9" ht="15" customHeight="1">
      <c r="A419" s="131">
        <v>4224</v>
      </c>
      <c r="B419" s="76" t="s">
        <v>1344</v>
      </c>
      <c r="C419" s="110"/>
      <c r="D419" s="110"/>
      <c r="E419" s="110"/>
      <c r="F419" s="132"/>
      <c r="G419" s="132">
        <v>0</v>
      </c>
      <c r="H419" s="136" t="e">
        <v>#DIV/0!</v>
      </c>
      <c r="I419" s="136" t="e">
        <v>#DIV/0!</v>
      </c>
    </row>
    <row r="420" spans="1:9" ht="15" customHeight="1">
      <c r="A420" s="131">
        <v>4227</v>
      </c>
      <c r="B420" s="76" t="s">
        <v>1288</v>
      </c>
      <c r="C420" s="110"/>
      <c r="D420" s="110"/>
      <c r="E420" s="110"/>
      <c r="F420" s="132"/>
      <c r="G420" s="132">
        <v>0</v>
      </c>
      <c r="H420" s="136" t="e">
        <v>#DIV/0!</v>
      </c>
      <c r="I420" s="136" t="e">
        <v>#DIV/0!</v>
      </c>
    </row>
    <row r="421" spans="1:9" ht="15" customHeight="1">
      <c r="A421" s="131">
        <v>4241</v>
      </c>
      <c r="B421" s="76" t="s">
        <v>1335</v>
      </c>
      <c r="C421" s="110"/>
      <c r="D421" s="110"/>
      <c r="E421" s="110"/>
      <c r="F421" s="132"/>
      <c r="G421" s="132">
        <v>0</v>
      </c>
      <c r="H421" s="136" t="e">
        <v>#DIV/0!</v>
      </c>
      <c r="I421" s="136" t="e">
        <v>#DIV/0!</v>
      </c>
    </row>
    <row r="422" spans="1:9" ht="15" customHeight="1">
      <c r="A422" s="173"/>
      <c r="B422" s="64" t="s">
        <v>522</v>
      </c>
      <c r="C422" s="69">
        <v>29017.599999999999</v>
      </c>
      <c r="D422" s="69">
        <v>30000</v>
      </c>
      <c r="E422" s="69">
        <v>55974.240000000005</v>
      </c>
      <c r="F422" s="133">
        <v>20000</v>
      </c>
      <c r="G422" s="133">
        <v>20000</v>
      </c>
      <c r="H422" s="133">
        <v>186.58080000000001</v>
      </c>
      <c r="I422" s="133">
        <v>192.89755183061317</v>
      </c>
    </row>
    <row r="423" spans="1:9" ht="15" customHeight="1">
      <c r="A423" s="131">
        <v>3224</v>
      </c>
      <c r="B423" s="76" t="s">
        <v>1280</v>
      </c>
      <c r="C423" s="110">
        <v>783.25</v>
      </c>
      <c r="D423" s="110"/>
      <c r="E423" s="110"/>
      <c r="F423" s="132"/>
      <c r="G423" s="132">
        <v>0</v>
      </c>
      <c r="H423" s="136" t="e">
        <v>#DIV/0!</v>
      </c>
      <c r="I423" s="136">
        <v>0</v>
      </c>
    </row>
    <row r="424" spans="1:9" ht="15" customHeight="1">
      <c r="A424" s="131">
        <v>3235</v>
      </c>
      <c r="B424" s="76" t="s">
        <v>1276</v>
      </c>
      <c r="C424" s="110"/>
      <c r="D424" s="110"/>
      <c r="E424" s="110">
        <v>16250</v>
      </c>
      <c r="F424" s="132"/>
      <c r="G424" s="132"/>
      <c r="H424" s="136" t="e">
        <v>#DIV/0!</v>
      </c>
      <c r="I424" s="136" t="e">
        <v>#DIV/0!</v>
      </c>
    </row>
    <row r="425" spans="1:9" ht="15" customHeight="1">
      <c r="A425" s="131">
        <v>3237</v>
      </c>
      <c r="B425" s="76" t="s">
        <v>1278</v>
      </c>
      <c r="C425" s="110">
        <v>15145.75</v>
      </c>
      <c r="D425" s="110"/>
      <c r="E425" s="110"/>
      <c r="F425" s="132"/>
      <c r="G425" s="132">
        <v>0</v>
      </c>
      <c r="H425" s="136" t="e">
        <v>#DIV/0!</v>
      </c>
      <c r="I425" s="136">
        <v>0</v>
      </c>
    </row>
    <row r="426" spans="1:9" ht="15" customHeight="1">
      <c r="A426" s="131">
        <v>3239</v>
      </c>
      <c r="B426" s="76" t="s">
        <v>1280</v>
      </c>
      <c r="C426" s="110"/>
      <c r="D426" s="110">
        <v>20000</v>
      </c>
      <c r="E426" s="110">
        <v>19500</v>
      </c>
      <c r="F426" s="132">
        <v>20000</v>
      </c>
      <c r="G426" s="132">
        <v>20000</v>
      </c>
      <c r="H426" s="136">
        <v>97.5</v>
      </c>
      <c r="I426" s="136" t="e">
        <v>#DIV/0!</v>
      </c>
    </row>
    <row r="427" spans="1:9" ht="15" customHeight="1">
      <c r="A427" s="131">
        <v>3293</v>
      </c>
      <c r="B427" s="76" t="s">
        <v>1326</v>
      </c>
      <c r="C427" s="110"/>
      <c r="D427" s="110"/>
      <c r="E427" s="110"/>
      <c r="F427" s="132"/>
      <c r="G427" s="132">
        <v>0</v>
      </c>
      <c r="H427" s="136" t="e">
        <v>#DIV/0!</v>
      </c>
      <c r="I427" s="136" t="e">
        <v>#DIV/0!</v>
      </c>
    </row>
    <row r="428" spans="1:9" ht="15" customHeight="1">
      <c r="A428" s="131">
        <v>3299</v>
      </c>
      <c r="B428" s="76" t="s">
        <v>1285</v>
      </c>
      <c r="C428" s="110">
        <v>10000</v>
      </c>
      <c r="D428" s="110"/>
      <c r="E428" s="110">
        <v>14981.26</v>
      </c>
      <c r="F428" s="132"/>
      <c r="G428" s="132">
        <v>0</v>
      </c>
      <c r="H428" s="136" t="e">
        <v>#DIV/0!</v>
      </c>
      <c r="I428" s="136">
        <v>149.8126</v>
      </c>
    </row>
    <row r="429" spans="1:9" ht="15" customHeight="1">
      <c r="A429" s="131">
        <v>3811</v>
      </c>
      <c r="B429" s="76" t="s">
        <v>1464</v>
      </c>
      <c r="C429" s="110"/>
      <c r="D429" s="110"/>
      <c r="E429" s="110"/>
      <c r="F429" s="132"/>
      <c r="G429" s="132">
        <v>0</v>
      </c>
      <c r="H429" s="136" t="e">
        <v>#DIV/0!</v>
      </c>
      <c r="I429" s="136" t="e">
        <v>#DIV/0!</v>
      </c>
    </row>
    <row r="430" spans="1:9" ht="15" customHeight="1">
      <c r="A430" s="131">
        <v>4241</v>
      </c>
      <c r="B430" s="76" t="s">
        <v>1335</v>
      </c>
      <c r="C430" s="110">
        <v>3088.6</v>
      </c>
      <c r="D430" s="110">
        <v>10000</v>
      </c>
      <c r="E430" s="110">
        <v>5242.98</v>
      </c>
      <c r="F430" s="132"/>
      <c r="G430" s="132">
        <v>0</v>
      </c>
      <c r="H430" s="136">
        <v>52.429799999999993</v>
      </c>
      <c r="I430" s="136">
        <v>169.7526387359969</v>
      </c>
    </row>
    <row r="431" spans="1:9" ht="15" customHeight="1">
      <c r="A431" s="173"/>
      <c r="B431" s="64" t="s">
        <v>738</v>
      </c>
      <c r="C431" s="69">
        <v>16540.91</v>
      </c>
      <c r="D431" s="69">
        <v>12000</v>
      </c>
      <c r="E431" s="69">
        <v>7904.9</v>
      </c>
      <c r="F431" s="69">
        <v>9000</v>
      </c>
      <c r="G431" s="133">
        <v>9100</v>
      </c>
      <c r="H431" s="133">
        <v>65.874166666666667</v>
      </c>
      <c r="I431" s="133">
        <v>47.789994625446845</v>
      </c>
    </row>
    <row r="432" spans="1:9" ht="15" customHeight="1">
      <c r="A432" s="131">
        <v>4221</v>
      </c>
      <c r="B432" s="76" t="s">
        <v>1287</v>
      </c>
      <c r="C432" s="110">
        <v>16540.91</v>
      </c>
      <c r="D432" s="110">
        <v>12000</v>
      </c>
      <c r="E432" s="110">
        <v>4904.8999999999996</v>
      </c>
      <c r="F432" s="132">
        <v>9000</v>
      </c>
      <c r="G432" s="132">
        <v>9100</v>
      </c>
      <c r="H432" s="136">
        <v>40.87416666666666</v>
      </c>
      <c r="I432" s="136">
        <v>29.653144839068705</v>
      </c>
    </row>
    <row r="433" spans="1:9" ht="15" customHeight="1">
      <c r="A433" s="131">
        <v>4227</v>
      </c>
      <c r="B433" s="76" t="s">
        <v>1288</v>
      </c>
      <c r="C433" s="110"/>
      <c r="D433" s="110">
        <v>0</v>
      </c>
      <c r="E433" s="110"/>
      <c r="F433" s="132"/>
      <c r="G433" s="132">
        <v>0</v>
      </c>
      <c r="H433" s="136" t="e">
        <v>#DIV/0!</v>
      </c>
      <c r="I433" s="136" t="e">
        <v>#DIV/0!</v>
      </c>
    </row>
    <row r="434" spans="1:9" ht="15" customHeight="1">
      <c r="A434" s="131">
        <v>4263</v>
      </c>
      <c r="B434" s="76" t="s">
        <v>1573</v>
      </c>
      <c r="C434" s="110"/>
      <c r="D434" s="110"/>
      <c r="E434" s="110">
        <v>3000</v>
      </c>
      <c r="F434" s="132"/>
      <c r="G434" s="132"/>
      <c r="H434" s="136" t="e">
        <v>#DIV/0!</v>
      </c>
      <c r="I434" s="136" t="e">
        <v>#DIV/0!</v>
      </c>
    </row>
    <row r="435" spans="1:9" ht="30" customHeight="1">
      <c r="A435" s="171"/>
      <c r="B435" s="71" t="s">
        <v>1006</v>
      </c>
      <c r="C435" s="94">
        <v>293820</v>
      </c>
      <c r="D435" s="94">
        <v>351000</v>
      </c>
      <c r="E435" s="94">
        <v>364603.24</v>
      </c>
      <c r="F435" s="94">
        <v>290000</v>
      </c>
      <c r="G435" s="88">
        <v>184800</v>
      </c>
      <c r="H435" s="88">
        <v>103.87556695156694</v>
      </c>
      <c r="I435" s="88">
        <v>124.09068136954598</v>
      </c>
    </row>
    <row r="436" spans="1:9" ht="15" customHeight="1">
      <c r="A436" s="173"/>
      <c r="B436" s="64" t="s">
        <v>1497</v>
      </c>
      <c r="C436" s="69">
        <v>79891</v>
      </c>
      <c r="D436" s="69">
        <v>159500</v>
      </c>
      <c r="E436" s="69">
        <v>160780.71999999997</v>
      </c>
      <c r="F436" s="133">
        <v>120000</v>
      </c>
      <c r="G436" s="133">
        <v>118500</v>
      </c>
      <c r="H436" s="133">
        <v>100.80295924764889</v>
      </c>
      <c r="I436" s="133">
        <v>201.25010326569947</v>
      </c>
    </row>
    <row r="437" spans="1:9" ht="15" customHeight="1">
      <c r="A437" s="131">
        <v>3211</v>
      </c>
      <c r="B437" s="76" t="s">
        <v>1346</v>
      </c>
      <c r="C437" s="110">
        <v>22674</v>
      </c>
      <c r="D437" s="110">
        <v>80000</v>
      </c>
      <c r="E437" s="110">
        <v>72494.61</v>
      </c>
      <c r="F437" s="132">
        <v>60000</v>
      </c>
      <c r="G437" s="132">
        <v>60000</v>
      </c>
      <c r="H437" s="136">
        <v>90.6182625</v>
      </c>
      <c r="I437" s="136">
        <v>319.72572109023554</v>
      </c>
    </row>
    <row r="438" spans="1:9" ht="15" customHeight="1">
      <c r="A438" s="131">
        <v>3213</v>
      </c>
      <c r="B438" s="76" t="s">
        <v>1266</v>
      </c>
      <c r="C438" s="110">
        <v>12136</v>
      </c>
      <c r="D438" s="110">
        <v>20000</v>
      </c>
      <c r="E438" s="110">
        <v>17553.060000000001</v>
      </c>
      <c r="F438" s="132">
        <v>15000</v>
      </c>
      <c r="G438" s="132">
        <v>15300</v>
      </c>
      <c r="H438" s="136">
        <v>87.765299999999996</v>
      </c>
      <c r="I438" s="136">
        <v>144.63628872775217</v>
      </c>
    </row>
    <row r="439" spans="1:9" ht="15" customHeight="1">
      <c r="A439" s="131">
        <v>3221</v>
      </c>
      <c r="B439" s="76" t="s">
        <v>1267</v>
      </c>
      <c r="C439" s="110">
        <v>3013</v>
      </c>
      <c r="D439" s="110">
        <v>2500</v>
      </c>
      <c r="E439" s="110">
        <v>817.56</v>
      </c>
      <c r="F439" s="132">
        <v>1000</v>
      </c>
      <c r="G439" s="132">
        <v>1000</v>
      </c>
      <c r="H439" s="136">
        <v>32.702399999999997</v>
      </c>
      <c r="I439" s="136">
        <v>27.134417524062393</v>
      </c>
    </row>
    <row r="440" spans="1:9" ht="15" customHeight="1">
      <c r="A440" s="131">
        <v>3222</v>
      </c>
      <c r="B440" s="76" t="s">
        <v>1268</v>
      </c>
      <c r="C440" s="110">
        <v>1538</v>
      </c>
      <c r="D440" s="110">
        <v>5000</v>
      </c>
      <c r="E440" s="110">
        <v>31084.12</v>
      </c>
      <c r="F440" s="132">
        <v>10000</v>
      </c>
      <c r="G440" s="132">
        <v>10200</v>
      </c>
      <c r="H440" s="136">
        <v>621.68240000000003</v>
      </c>
      <c r="I440" s="136">
        <v>2021.074122236671</v>
      </c>
    </row>
    <row r="441" spans="1:9" ht="15" customHeight="1">
      <c r="A441" s="131">
        <v>3224</v>
      </c>
      <c r="B441" s="76" t="s">
        <v>1270</v>
      </c>
      <c r="C441" s="110">
        <v>5426</v>
      </c>
      <c r="D441" s="110">
        <v>5000</v>
      </c>
      <c r="E441" s="110">
        <v>3846.32</v>
      </c>
      <c r="F441" s="132"/>
      <c r="G441" s="132">
        <v>0</v>
      </c>
      <c r="H441" s="136">
        <v>76.926400000000001</v>
      </c>
      <c r="I441" s="136">
        <v>70.886841135274608</v>
      </c>
    </row>
    <row r="442" spans="1:9" ht="15" customHeight="1">
      <c r="A442" s="131">
        <v>3235</v>
      </c>
      <c r="B442" s="76" t="s">
        <v>1454</v>
      </c>
      <c r="C442" s="110"/>
      <c r="D442" s="110">
        <v>20000</v>
      </c>
      <c r="E442" s="110">
        <v>16237.5</v>
      </c>
      <c r="F442" s="132">
        <v>16000</v>
      </c>
      <c r="G442" s="132">
        <v>16400</v>
      </c>
      <c r="H442" s="136">
        <v>81.1875</v>
      </c>
      <c r="I442" s="136" t="e">
        <v>#DIV/0!</v>
      </c>
    </row>
    <row r="443" spans="1:9" ht="15" customHeight="1">
      <c r="A443" s="131">
        <v>3237</v>
      </c>
      <c r="B443" s="76" t="s">
        <v>1278</v>
      </c>
      <c r="C443" s="110">
        <v>4760</v>
      </c>
      <c r="D443" s="110">
        <v>6000</v>
      </c>
      <c r="E443" s="110"/>
      <c r="F443" s="132"/>
      <c r="G443" s="132">
        <v>0</v>
      </c>
      <c r="H443" s="136">
        <v>0</v>
      </c>
      <c r="I443" s="136">
        <v>0</v>
      </c>
    </row>
    <row r="444" spans="1:9" ht="15" customHeight="1">
      <c r="A444" s="131">
        <v>3239</v>
      </c>
      <c r="B444" s="76" t="s">
        <v>1280</v>
      </c>
      <c r="C444" s="110">
        <v>10135</v>
      </c>
      <c r="D444" s="110">
        <v>10000</v>
      </c>
      <c r="E444" s="110">
        <v>6468.75</v>
      </c>
      <c r="F444" s="132">
        <v>4500</v>
      </c>
      <c r="G444" s="132">
        <v>4600</v>
      </c>
      <c r="H444" s="136">
        <v>64.6875</v>
      </c>
      <c r="I444" s="136">
        <v>63.825851011346813</v>
      </c>
    </row>
    <row r="445" spans="1:9" ht="15" customHeight="1">
      <c r="A445" s="131">
        <v>3241</v>
      </c>
      <c r="B445" s="76" t="s">
        <v>1484</v>
      </c>
      <c r="C445" s="110"/>
      <c r="D445" s="110">
        <v>3000</v>
      </c>
      <c r="E445" s="110">
        <v>4928.8</v>
      </c>
      <c r="F445" s="132">
        <v>2000</v>
      </c>
      <c r="G445" s="132">
        <v>2000</v>
      </c>
      <c r="H445" s="136">
        <v>164.29333333333332</v>
      </c>
      <c r="I445" s="136" t="e">
        <v>#DIV/0!</v>
      </c>
    </row>
    <row r="446" spans="1:9" ht="15" customHeight="1">
      <c r="A446" s="131">
        <v>3431</v>
      </c>
      <c r="B446" s="76" t="s">
        <v>1286</v>
      </c>
      <c r="C446" s="110"/>
      <c r="D446" s="110"/>
      <c r="E446" s="110"/>
      <c r="F446" s="132"/>
      <c r="G446" s="132">
        <v>0</v>
      </c>
      <c r="H446" s="136" t="e">
        <v>#DIV/0!</v>
      </c>
      <c r="I446" s="136" t="e">
        <v>#DIV/0!</v>
      </c>
    </row>
    <row r="447" spans="1:9" ht="15" customHeight="1">
      <c r="A447" s="131">
        <v>4221</v>
      </c>
      <c r="B447" s="76" t="s">
        <v>1287</v>
      </c>
      <c r="C447" s="110">
        <v>20209</v>
      </c>
      <c r="D447" s="110">
        <v>8000</v>
      </c>
      <c r="E447" s="110">
        <v>7350</v>
      </c>
      <c r="F447" s="132">
        <v>11500</v>
      </c>
      <c r="G447" s="132">
        <v>9000</v>
      </c>
      <c r="H447" s="136">
        <v>91.875</v>
      </c>
      <c r="I447" s="136">
        <v>36.369934187738131</v>
      </c>
    </row>
    <row r="448" spans="1:9" ht="15" customHeight="1">
      <c r="A448" s="131">
        <v>4227</v>
      </c>
      <c r="B448" s="76" t="s">
        <v>1288</v>
      </c>
      <c r="C448" s="110"/>
      <c r="D448" s="110">
        <v>0</v>
      </c>
      <c r="E448" s="110"/>
      <c r="F448" s="132"/>
      <c r="G448" s="132">
        <v>0</v>
      </c>
      <c r="H448" s="136" t="e">
        <v>#DIV/0!</v>
      </c>
      <c r="I448" s="136" t="e">
        <v>#DIV/0!</v>
      </c>
    </row>
    <row r="449" spans="1:9" ht="27.75" customHeight="1">
      <c r="A449" s="173"/>
      <c r="B449" s="64" t="s">
        <v>1498</v>
      </c>
      <c r="C449" s="69">
        <v>85070</v>
      </c>
      <c r="D449" s="69">
        <v>45000</v>
      </c>
      <c r="E449" s="69">
        <v>66635.67</v>
      </c>
      <c r="F449" s="133">
        <v>65000</v>
      </c>
      <c r="G449" s="133">
        <v>66300</v>
      </c>
      <c r="H449" s="133">
        <v>148.07926666666665</v>
      </c>
      <c r="I449" s="133">
        <v>78.330398495356775</v>
      </c>
    </row>
    <row r="450" spans="1:9" ht="15" customHeight="1">
      <c r="A450" s="131">
        <v>3132</v>
      </c>
      <c r="B450" s="76" t="s">
        <v>1392</v>
      </c>
      <c r="C450" s="110"/>
      <c r="D450" s="110"/>
      <c r="E450" s="110"/>
      <c r="F450" s="132"/>
      <c r="G450" s="132">
        <v>0</v>
      </c>
      <c r="H450" s="136" t="e">
        <v>#DIV/0!</v>
      </c>
      <c r="I450" s="136" t="e">
        <v>#DIV/0!</v>
      </c>
    </row>
    <row r="451" spans="1:9" ht="15" customHeight="1">
      <c r="A451" s="131">
        <v>3211</v>
      </c>
      <c r="B451" s="76" t="s">
        <v>1264</v>
      </c>
      <c r="C451" s="110">
        <v>39063</v>
      </c>
      <c r="D451" s="110">
        <v>20000</v>
      </c>
      <c r="E451" s="110">
        <v>49590.52</v>
      </c>
      <c r="F451" s="132">
        <v>25000</v>
      </c>
      <c r="G451" s="132">
        <v>25500</v>
      </c>
      <c r="H451" s="136">
        <v>247.95259999999999</v>
      </c>
      <c r="I451" s="136">
        <v>126.95010623864013</v>
      </c>
    </row>
    <row r="452" spans="1:9" ht="15" customHeight="1">
      <c r="A452" s="131">
        <v>3213</v>
      </c>
      <c r="B452" s="76" t="s">
        <v>1266</v>
      </c>
      <c r="C452" s="110"/>
      <c r="D452" s="110"/>
      <c r="E452" s="110">
        <v>2222.38</v>
      </c>
      <c r="F452" s="132"/>
      <c r="G452" s="132">
        <v>0</v>
      </c>
      <c r="H452" s="136" t="e">
        <v>#DIV/0!</v>
      </c>
      <c r="I452" s="136" t="e">
        <v>#DIV/0!</v>
      </c>
    </row>
    <row r="453" spans="1:9" ht="15" customHeight="1">
      <c r="A453" s="131">
        <v>3221</v>
      </c>
      <c r="B453" s="76" t="s">
        <v>1267</v>
      </c>
      <c r="C453" s="110"/>
      <c r="D453" s="110"/>
      <c r="E453" s="110"/>
      <c r="F453" s="132"/>
      <c r="G453" s="132">
        <v>0</v>
      </c>
      <c r="H453" s="136" t="e">
        <v>#DIV/0!</v>
      </c>
      <c r="I453" s="136" t="e">
        <v>#DIV/0!</v>
      </c>
    </row>
    <row r="454" spans="1:9" ht="15" customHeight="1">
      <c r="A454" s="131">
        <v>3233</v>
      </c>
      <c r="B454" s="76" t="s">
        <v>1274</v>
      </c>
      <c r="C454" s="110">
        <v>15000</v>
      </c>
      <c r="D454" s="110"/>
      <c r="E454" s="110"/>
      <c r="F454" s="132"/>
      <c r="G454" s="132">
        <v>0</v>
      </c>
      <c r="H454" s="136" t="e">
        <v>#DIV/0!</v>
      </c>
      <c r="I454" s="136">
        <v>0</v>
      </c>
    </row>
    <row r="455" spans="1:9" ht="15" customHeight="1">
      <c r="A455" s="131">
        <v>3235</v>
      </c>
      <c r="B455" s="76" t="s">
        <v>1454</v>
      </c>
      <c r="C455" s="110">
        <v>467</v>
      </c>
      <c r="D455" s="110">
        <v>2000</v>
      </c>
      <c r="E455" s="110">
        <v>504.76</v>
      </c>
      <c r="F455" s="132"/>
      <c r="G455" s="132">
        <v>0</v>
      </c>
      <c r="H455" s="136">
        <v>25.238</v>
      </c>
      <c r="I455" s="136">
        <v>108.08565310492506</v>
      </c>
    </row>
    <row r="456" spans="1:9" ht="15" customHeight="1">
      <c r="A456" s="131">
        <v>3237</v>
      </c>
      <c r="B456" s="76" t="s">
        <v>1324</v>
      </c>
      <c r="C456" s="110">
        <v>6495</v>
      </c>
      <c r="D456" s="110"/>
      <c r="E456" s="110"/>
      <c r="F456" s="132">
        <v>10000</v>
      </c>
      <c r="G456" s="132">
        <v>10200</v>
      </c>
      <c r="H456" s="136" t="e">
        <v>#DIV/0!</v>
      </c>
      <c r="I456" s="136">
        <v>0</v>
      </c>
    </row>
    <row r="457" spans="1:9" ht="15" customHeight="1">
      <c r="A457" s="131">
        <v>3239</v>
      </c>
      <c r="B457" s="76" t="s">
        <v>1280</v>
      </c>
      <c r="C457" s="110"/>
      <c r="D457" s="110">
        <v>7000</v>
      </c>
      <c r="E457" s="110"/>
      <c r="F457" s="132">
        <v>10000</v>
      </c>
      <c r="G457" s="132">
        <v>10200</v>
      </c>
      <c r="H457" s="136">
        <v>0</v>
      </c>
      <c r="I457" s="136" t="e">
        <v>#DIV/0!</v>
      </c>
    </row>
    <row r="458" spans="1:9" ht="15" customHeight="1">
      <c r="A458" s="131">
        <v>3241</v>
      </c>
      <c r="B458" s="76" t="s">
        <v>1484</v>
      </c>
      <c r="C458" s="110"/>
      <c r="D458" s="110"/>
      <c r="E458" s="110">
        <v>2626.51</v>
      </c>
      <c r="F458" s="132"/>
      <c r="G458" s="132"/>
      <c r="H458" s="136" t="e">
        <v>#DIV/0!</v>
      </c>
      <c r="I458" s="136" t="e">
        <v>#DIV/0!</v>
      </c>
    </row>
    <row r="459" spans="1:9" ht="15" customHeight="1">
      <c r="A459" s="131">
        <v>3292</v>
      </c>
      <c r="B459" s="76" t="s">
        <v>1281</v>
      </c>
      <c r="C459" s="110"/>
      <c r="D459" s="110"/>
      <c r="E459" s="110"/>
      <c r="F459" s="132"/>
      <c r="G459" s="132">
        <v>0</v>
      </c>
      <c r="H459" s="136" t="e">
        <v>#DIV/0!</v>
      </c>
      <c r="I459" s="136" t="e">
        <v>#DIV/0!</v>
      </c>
    </row>
    <row r="460" spans="1:9" ht="15" customHeight="1">
      <c r="A460" s="131">
        <v>3293</v>
      </c>
      <c r="B460" s="76" t="s">
        <v>1326</v>
      </c>
      <c r="C460" s="110"/>
      <c r="D460" s="110"/>
      <c r="E460" s="110"/>
      <c r="F460" s="132"/>
      <c r="G460" s="132">
        <v>0</v>
      </c>
      <c r="H460" s="136" t="e">
        <v>#DIV/0!</v>
      </c>
      <c r="I460" s="136" t="e">
        <v>#DIV/0!</v>
      </c>
    </row>
    <row r="461" spans="1:9" ht="15" customHeight="1">
      <c r="A461" s="131">
        <v>3294</v>
      </c>
      <c r="B461" s="76" t="s">
        <v>1283</v>
      </c>
      <c r="C461" s="110"/>
      <c r="D461" s="110"/>
      <c r="E461" s="110"/>
      <c r="F461" s="132"/>
      <c r="G461" s="132">
        <v>0</v>
      </c>
      <c r="H461" s="136" t="e">
        <v>#DIV/0!</v>
      </c>
      <c r="I461" s="136" t="e">
        <v>#DIV/0!</v>
      </c>
    </row>
    <row r="462" spans="1:9" ht="18.75" customHeight="1">
      <c r="A462" s="131">
        <v>3432</v>
      </c>
      <c r="B462" s="113" t="s">
        <v>1328</v>
      </c>
      <c r="C462" s="110">
        <v>2</v>
      </c>
      <c r="D462" s="110"/>
      <c r="E462" s="110"/>
      <c r="F462" s="132"/>
      <c r="G462" s="132">
        <v>0</v>
      </c>
      <c r="H462" s="136" t="e">
        <v>#DIV/0!</v>
      </c>
      <c r="I462" s="136">
        <v>0</v>
      </c>
    </row>
    <row r="463" spans="1:9" ht="15" customHeight="1">
      <c r="A463" s="131">
        <v>4221</v>
      </c>
      <c r="B463" s="76" t="s">
        <v>1287</v>
      </c>
      <c r="C463" s="110">
        <v>24043</v>
      </c>
      <c r="D463" s="110">
        <v>15000</v>
      </c>
      <c r="E463" s="110">
        <v>10637.5</v>
      </c>
      <c r="F463" s="132">
        <v>20000</v>
      </c>
      <c r="G463" s="132">
        <v>20400</v>
      </c>
      <c r="H463" s="136">
        <v>70.916666666666657</v>
      </c>
      <c r="I463" s="136">
        <v>44.24364679948426</v>
      </c>
    </row>
    <row r="464" spans="1:9" ht="15" customHeight="1">
      <c r="A464" s="131">
        <v>4241</v>
      </c>
      <c r="B464" s="76" t="s">
        <v>1350</v>
      </c>
      <c r="C464" s="110"/>
      <c r="D464" s="110">
        <v>1000</v>
      </c>
      <c r="E464" s="110">
        <v>1054</v>
      </c>
      <c r="F464" s="132"/>
      <c r="G464" s="132">
        <v>0</v>
      </c>
      <c r="H464" s="136">
        <v>105.4</v>
      </c>
      <c r="I464" s="136" t="e">
        <v>#DIV/0!</v>
      </c>
    </row>
    <row r="465" spans="1:9" ht="15" customHeight="1">
      <c r="A465" s="173"/>
      <c r="B465" s="64" t="s">
        <v>1499</v>
      </c>
      <c r="C465" s="69">
        <v>116859</v>
      </c>
      <c r="D465" s="69">
        <v>146500</v>
      </c>
      <c r="E465" s="69">
        <v>133586.85</v>
      </c>
      <c r="F465" s="133">
        <v>105000</v>
      </c>
      <c r="G465" s="133">
        <v>0</v>
      </c>
      <c r="H465" s="133">
        <v>91.185563139931745</v>
      </c>
      <c r="I465" s="133">
        <v>114.31455857058508</v>
      </c>
    </row>
    <row r="466" spans="1:9" ht="15" customHeight="1">
      <c r="A466" s="131">
        <v>3211</v>
      </c>
      <c r="B466" s="76" t="s">
        <v>1264</v>
      </c>
      <c r="C466" s="110">
        <v>54841</v>
      </c>
      <c r="D466" s="110">
        <v>35000</v>
      </c>
      <c r="E466" s="110">
        <v>29469.03</v>
      </c>
      <c r="F466" s="132">
        <v>15000</v>
      </c>
      <c r="G466" s="132"/>
      <c r="H466" s="136">
        <v>84.197228571428568</v>
      </c>
      <c r="I466" s="136">
        <v>53.735398698054368</v>
      </c>
    </row>
    <row r="467" spans="1:9" ht="15" customHeight="1">
      <c r="A467" s="131">
        <v>3213</v>
      </c>
      <c r="B467" s="76" t="s">
        <v>1266</v>
      </c>
      <c r="C467" s="110">
        <v>21891</v>
      </c>
      <c r="D467" s="110">
        <v>20000</v>
      </c>
      <c r="E467" s="110">
        <v>15959.98</v>
      </c>
      <c r="F467" s="132">
        <v>10000</v>
      </c>
      <c r="G467" s="132"/>
      <c r="H467" s="136">
        <v>79.799900000000008</v>
      </c>
      <c r="I467" s="136">
        <v>72.90658261385957</v>
      </c>
    </row>
    <row r="468" spans="1:9" ht="15" customHeight="1">
      <c r="A468" s="131">
        <v>3221</v>
      </c>
      <c r="B468" s="76" t="s">
        <v>1267</v>
      </c>
      <c r="C468" s="110"/>
      <c r="D468" s="110">
        <v>2000</v>
      </c>
      <c r="E468" s="110">
        <v>1169.55</v>
      </c>
      <c r="F468" s="132">
        <v>1000</v>
      </c>
      <c r="G468" s="132"/>
      <c r="H468" s="136">
        <v>58.477499999999992</v>
      </c>
      <c r="I468" s="136" t="e">
        <v>#DIV/0!</v>
      </c>
    </row>
    <row r="469" spans="1:9" ht="15" customHeight="1">
      <c r="A469" s="131">
        <v>3222</v>
      </c>
      <c r="B469" s="76" t="s">
        <v>1268</v>
      </c>
      <c r="C469" s="110"/>
      <c r="D469" s="110">
        <v>12000</v>
      </c>
      <c r="E469" s="110">
        <v>8082.82</v>
      </c>
      <c r="F469" s="132">
        <v>9000</v>
      </c>
      <c r="G469" s="132"/>
      <c r="H469" s="136">
        <v>67.356833333333327</v>
      </c>
      <c r="I469" s="136" t="e">
        <v>#DIV/0!</v>
      </c>
    </row>
    <row r="470" spans="1:9" ht="15" customHeight="1">
      <c r="A470" s="131">
        <v>3224</v>
      </c>
      <c r="B470" s="76" t="s">
        <v>1270</v>
      </c>
      <c r="C470" s="110">
        <v>1633</v>
      </c>
      <c r="D470" s="110">
        <v>5000</v>
      </c>
      <c r="E470" s="110">
        <v>5763.65</v>
      </c>
      <c r="F470" s="132">
        <v>3000</v>
      </c>
      <c r="G470" s="132"/>
      <c r="H470" s="136">
        <v>115.273</v>
      </c>
      <c r="I470" s="136">
        <v>352.94856093080222</v>
      </c>
    </row>
    <row r="471" spans="1:9" ht="15" customHeight="1">
      <c r="A471" s="131">
        <v>3235</v>
      </c>
      <c r="B471" s="76" t="s">
        <v>1276</v>
      </c>
      <c r="C471" s="110">
        <v>16238</v>
      </c>
      <c r="D471" s="110"/>
      <c r="E471" s="110"/>
      <c r="F471" s="132"/>
      <c r="G471" s="132"/>
      <c r="H471" s="136" t="e">
        <v>#DIV/0!</v>
      </c>
      <c r="I471" s="136">
        <v>0</v>
      </c>
    </row>
    <row r="472" spans="1:9" ht="15" customHeight="1">
      <c r="A472" s="131">
        <v>3237</v>
      </c>
      <c r="B472" s="76" t="s">
        <v>1324</v>
      </c>
      <c r="C472" s="110">
        <v>2846</v>
      </c>
      <c r="D472" s="110">
        <v>35000</v>
      </c>
      <c r="E472" s="110">
        <v>41854.99</v>
      </c>
      <c r="F472" s="132">
        <v>30000</v>
      </c>
      <c r="G472" s="132"/>
      <c r="H472" s="136">
        <v>119.58568571428572</v>
      </c>
      <c r="I472" s="136">
        <v>1470.6602248770203</v>
      </c>
    </row>
    <row r="473" spans="1:9" ht="15" customHeight="1">
      <c r="A473" s="131">
        <v>3241</v>
      </c>
      <c r="B473" s="76" t="s">
        <v>1565</v>
      </c>
      <c r="C473" s="110"/>
      <c r="D473" s="110">
        <v>7500</v>
      </c>
      <c r="E473" s="110">
        <v>6818.83</v>
      </c>
      <c r="F473" s="132">
        <v>7000</v>
      </c>
      <c r="G473" s="132"/>
      <c r="H473" s="136">
        <v>90.917733333333331</v>
      </c>
      <c r="I473" s="136" t="e">
        <v>#DIV/0!</v>
      </c>
    </row>
    <row r="474" spans="1:9" ht="15" customHeight="1">
      <c r="A474" s="131">
        <v>3295</v>
      </c>
      <c r="B474" s="76" t="s">
        <v>1276</v>
      </c>
      <c r="C474" s="110"/>
      <c r="D474" s="110"/>
      <c r="E474" s="110">
        <v>119.82</v>
      </c>
      <c r="F474" s="132"/>
      <c r="G474" s="132"/>
      <c r="H474" s="136" t="e">
        <v>#DIV/0!</v>
      </c>
      <c r="I474" s="136" t="e">
        <v>#DIV/0!</v>
      </c>
    </row>
    <row r="475" spans="1:9" ht="15" customHeight="1">
      <c r="A475" s="131">
        <v>3299</v>
      </c>
      <c r="B475" s="76" t="s">
        <v>1285</v>
      </c>
      <c r="C475" s="110">
        <v>3</v>
      </c>
      <c r="D475" s="110"/>
      <c r="E475" s="110"/>
      <c r="F475" s="132"/>
      <c r="G475" s="132"/>
      <c r="H475" s="136" t="e">
        <v>#DIV/0!</v>
      </c>
      <c r="I475" s="136">
        <v>0</v>
      </c>
    </row>
    <row r="476" spans="1:9" ht="32.25" customHeight="1">
      <c r="A476" s="131">
        <v>3432</v>
      </c>
      <c r="B476" s="113" t="s">
        <v>1328</v>
      </c>
      <c r="C476" s="110">
        <v>29</v>
      </c>
      <c r="D476" s="110"/>
      <c r="E476" s="110">
        <v>13.38</v>
      </c>
      <c r="F476" s="132"/>
      <c r="G476" s="132"/>
      <c r="H476" s="136" t="e">
        <v>#DIV/0!</v>
      </c>
      <c r="I476" s="136">
        <v>46.137931034482762</v>
      </c>
    </row>
    <row r="477" spans="1:9" ht="15" customHeight="1">
      <c r="A477" s="131">
        <v>4221</v>
      </c>
      <c r="B477" s="76" t="s">
        <v>1287</v>
      </c>
      <c r="C477" s="110">
        <v>17681</v>
      </c>
      <c r="D477" s="110">
        <v>15000</v>
      </c>
      <c r="E477" s="110">
        <v>11584.8</v>
      </c>
      <c r="F477" s="132">
        <v>15000</v>
      </c>
      <c r="G477" s="132"/>
      <c r="H477" s="136">
        <v>77.231999999999999</v>
      </c>
      <c r="I477" s="136">
        <v>65.521180928680494</v>
      </c>
    </row>
    <row r="478" spans="1:9" ht="15" customHeight="1">
      <c r="A478" s="131">
        <v>4225</v>
      </c>
      <c r="B478" s="76" t="s">
        <v>1502</v>
      </c>
      <c r="C478" s="110"/>
      <c r="D478" s="110">
        <v>15000</v>
      </c>
      <c r="E478" s="110">
        <v>12750</v>
      </c>
      <c r="F478" s="132">
        <v>15000</v>
      </c>
      <c r="G478" s="132"/>
      <c r="H478" s="136">
        <v>85</v>
      </c>
      <c r="I478" s="136" t="e">
        <v>#DIV/0!</v>
      </c>
    </row>
    <row r="479" spans="1:9" ht="15" customHeight="1">
      <c r="A479" s="131">
        <v>4241</v>
      </c>
      <c r="B479" s="76" t="s">
        <v>1350</v>
      </c>
      <c r="C479" s="110">
        <v>1697</v>
      </c>
      <c r="D479" s="110"/>
      <c r="E479" s="110"/>
      <c r="F479" s="132"/>
      <c r="G479" s="132">
        <v>0</v>
      </c>
      <c r="H479" s="136" t="e">
        <v>#DIV/0!</v>
      </c>
      <c r="I479" s="136">
        <v>0</v>
      </c>
    </row>
    <row r="480" spans="1:9" ht="15" customHeight="1">
      <c r="A480" s="173"/>
      <c r="B480" s="64" t="s">
        <v>1570</v>
      </c>
      <c r="C480" s="69">
        <v>12000</v>
      </c>
      <c r="D480" s="69">
        <v>0</v>
      </c>
      <c r="E480" s="69">
        <v>3600</v>
      </c>
      <c r="F480" s="69">
        <v>0</v>
      </c>
      <c r="G480" s="133">
        <v>471600</v>
      </c>
      <c r="H480" s="133" t="e">
        <v>#DIV/0!</v>
      </c>
      <c r="I480" s="133">
        <v>30</v>
      </c>
    </row>
    <row r="481" spans="1:9" ht="15" customHeight="1">
      <c r="A481" s="131">
        <v>3239</v>
      </c>
      <c r="B481" s="76" t="s">
        <v>1280</v>
      </c>
      <c r="C481" s="110">
        <v>12000</v>
      </c>
      <c r="D481" s="110"/>
      <c r="E481" s="110">
        <v>3600</v>
      </c>
      <c r="F481" s="132"/>
      <c r="G481" s="132"/>
      <c r="H481" s="136" t="e">
        <v>#DIV/0!</v>
      </c>
      <c r="I481" s="136">
        <v>30</v>
      </c>
    </row>
    <row r="482" spans="1:9" ht="32.25" customHeight="1">
      <c r="A482" s="171"/>
      <c r="B482" s="71" t="s">
        <v>1150</v>
      </c>
      <c r="C482" s="94">
        <v>93984</v>
      </c>
      <c r="D482" s="94">
        <v>101000</v>
      </c>
      <c r="E482" s="154">
        <v>53578</v>
      </c>
      <c r="F482" s="88">
        <v>156000</v>
      </c>
      <c r="G482" s="88">
        <v>157200</v>
      </c>
      <c r="H482" s="88">
        <v>53.047524752475248</v>
      </c>
      <c r="I482" s="88">
        <v>57.007575757575758</v>
      </c>
    </row>
    <row r="483" spans="1:9" ht="15" customHeight="1">
      <c r="A483" s="173"/>
      <c r="B483" s="64" t="s">
        <v>1261</v>
      </c>
      <c r="C483" s="69">
        <v>0</v>
      </c>
      <c r="D483" s="69">
        <v>20000</v>
      </c>
      <c r="E483" s="69">
        <v>39889.050000000003</v>
      </c>
      <c r="F483" s="69">
        <v>85000</v>
      </c>
      <c r="G483" s="133">
        <v>85000</v>
      </c>
      <c r="H483" s="133">
        <v>199.44525000000002</v>
      </c>
      <c r="I483" s="133" t="e">
        <v>#DIV/0!</v>
      </c>
    </row>
    <row r="484" spans="1:9" ht="15" customHeight="1">
      <c r="A484" s="131">
        <v>3237</v>
      </c>
      <c r="B484" s="76" t="s">
        <v>1278</v>
      </c>
      <c r="C484" s="110"/>
      <c r="D484" s="110"/>
      <c r="E484" s="110">
        <v>17204.79</v>
      </c>
      <c r="F484" s="132"/>
      <c r="G484" s="132">
        <v>0</v>
      </c>
      <c r="H484" s="136" t="e">
        <v>#DIV/0!</v>
      </c>
      <c r="I484" s="136" t="e">
        <v>#DIV/0!</v>
      </c>
    </row>
    <row r="485" spans="1:9" ht="15" customHeight="1">
      <c r="A485" s="131">
        <v>3239</v>
      </c>
      <c r="B485" s="76" t="s">
        <v>1280</v>
      </c>
      <c r="C485" s="110"/>
      <c r="D485" s="110">
        <v>20000</v>
      </c>
      <c r="E485" s="110">
        <v>22684.26</v>
      </c>
      <c r="F485" s="132">
        <v>85000</v>
      </c>
      <c r="G485" s="132">
        <v>85000</v>
      </c>
      <c r="H485" s="136">
        <v>113.42129999999999</v>
      </c>
      <c r="I485" s="136" t="e">
        <v>#DIV/0!</v>
      </c>
    </row>
    <row r="486" spans="1:9" ht="15" hidden="1" customHeight="1">
      <c r="A486" s="131"/>
      <c r="B486" s="76"/>
      <c r="C486" s="110"/>
      <c r="D486" s="110"/>
      <c r="E486" s="110"/>
      <c r="F486" s="132"/>
      <c r="G486" s="132">
        <v>0</v>
      </c>
      <c r="H486" s="136" t="e">
        <v>#DIV/0!</v>
      </c>
      <c r="I486" s="136" t="e">
        <v>#DIV/0!</v>
      </c>
    </row>
    <row r="487" spans="1:9" ht="15" customHeight="1">
      <c r="A487" s="173"/>
      <c r="B487" s="64" t="s">
        <v>1263</v>
      </c>
      <c r="C487" s="69">
        <v>69154</v>
      </c>
      <c r="D487" s="69">
        <v>31000</v>
      </c>
      <c r="E487" s="69">
        <v>13348.21</v>
      </c>
      <c r="F487" s="69">
        <v>71000</v>
      </c>
      <c r="G487" s="69">
        <v>72200</v>
      </c>
      <c r="H487" s="133">
        <v>43.058741935483866</v>
      </c>
      <c r="I487" s="133">
        <v>19.302151719351013</v>
      </c>
    </row>
    <row r="488" spans="1:9" ht="15" customHeight="1">
      <c r="A488" s="131">
        <v>3111</v>
      </c>
      <c r="B488" s="76" t="s">
        <v>1446</v>
      </c>
      <c r="C488" s="110">
        <v>17586</v>
      </c>
      <c r="D488" s="110">
        <v>18000</v>
      </c>
      <c r="E488" s="110">
        <v>11414.75</v>
      </c>
      <c r="F488" s="132">
        <v>18000</v>
      </c>
      <c r="G488" s="132">
        <v>18300</v>
      </c>
      <c r="H488" s="136">
        <v>63.415277777777781</v>
      </c>
      <c r="I488" s="136">
        <v>64.908165586261802</v>
      </c>
    </row>
    <row r="489" spans="1:9" ht="15" customHeight="1">
      <c r="A489" s="131">
        <v>3132</v>
      </c>
      <c r="B489" s="76" t="s">
        <v>1392</v>
      </c>
      <c r="C489" s="110">
        <v>2726</v>
      </c>
      <c r="D489" s="110">
        <v>3000</v>
      </c>
      <c r="E489" s="110">
        <v>1883.46</v>
      </c>
      <c r="F489" s="132">
        <v>3000</v>
      </c>
      <c r="G489" s="132">
        <v>3000</v>
      </c>
      <c r="H489" s="136">
        <v>62.782000000000004</v>
      </c>
      <c r="I489" s="136">
        <v>69.092443140132062</v>
      </c>
    </row>
    <row r="490" spans="1:9" ht="15" customHeight="1">
      <c r="A490" s="131">
        <v>3133</v>
      </c>
      <c r="B490" s="76" t="s">
        <v>1447</v>
      </c>
      <c r="C490" s="110">
        <v>299</v>
      </c>
      <c r="D490" s="110"/>
      <c r="E490" s="110"/>
      <c r="F490" s="132"/>
      <c r="G490" s="132">
        <v>0</v>
      </c>
      <c r="H490" s="136" t="e">
        <v>#DIV/0!</v>
      </c>
      <c r="I490" s="136">
        <v>0</v>
      </c>
    </row>
    <row r="491" spans="1:9" ht="15" customHeight="1">
      <c r="A491" s="131">
        <v>3211</v>
      </c>
      <c r="B491" s="76" t="s">
        <v>1264</v>
      </c>
      <c r="C491" s="110">
        <v>85</v>
      </c>
      <c r="D491" s="110"/>
      <c r="E491" s="110"/>
      <c r="F491" s="132"/>
      <c r="G491" s="132">
        <v>0</v>
      </c>
      <c r="H491" s="136" t="e">
        <v>#DIV/0!</v>
      </c>
      <c r="I491" s="136">
        <v>0</v>
      </c>
    </row>
    <row r="492" spans="1:9" ht="15" customHeight="1">
      <c r="A492" s="131">
        <v>3237</v>
      </c>
      <c r="B492" s="76" t="s">
        <v>1278</v>
      </c>
      <c r="C492" s="110">
        <v>21933</v>
      </c>
      <c r="D492" s="110"/>
      <c r="E492" s="110"/>
      <c r="F492" s="132">
        <v>22000</v>
      </c>
      <c r="G492" s="132">
        <v>22400</v>
      </c>
      <c r="H492" s="136" t="e">
        <v>#DIV/0!</v>
      </c>
      <c r="I492" s="136">
        <v>0</v>
      </c>
    </row>
    <row r="493" spans="1:9" ht="15" customHeight="1">
      <c r="A493" s="131">
        <v>3239</v>
      </c>
      <c r="B493" s="76" t="s">
        <v>1280</v>
      </c>
      <c r="C493" s="110">
        <v>26525</v>
      </c>
      <c r="D493" s="110">
        <v>10000</v>
      </c>
      <c r="E493" s="110"/>
      <c r="F493" s="132">
        <v>28000</v>
      </c>
      <c r="G493" s="132">
        <v>28500</v>
      </c>
      <c r="H493" s="136">
        <v>0</v>
      </c>
      <c r="I493" s="136">
        <v>0</v>
      </c>
    </row>
    <row r="494" spans="1:9" ht="15" customHeight="1">
      <c r="A494" s="131">
        <v>3295</v>
      </c>
      <c r="B494" s="76" t="s">
        <v>1284</v>
      </c>
      <c r="C494" s="110"/>
      <c r="D494" s="110"/>
      <c r="E494" s="110">
        <v>50</v>
      </c>
      <c r="F494" s="132"/>
      <c r="G494" s="132">
        <v>0</v>
      </c>
      <c r="H494" s="136" t="e">
        <v>#DIV/0!</v>
      </c>
      <c r="I494" s="136" t="e">
        <v>#DIV/0!</v>
      </c>
    </row>
    <row r="495" spans="1:9" ht="15" customHeight="1">
      <c r="A495" s="173"/>
      <c r="B495" s="64" t="s">
        <v>174</v>
      </c>
      <c r="C495" s="69">
        <v>24830</v>
      </c>
      <c r="D495" s="69">
        <v>50000</v>
      </c>
      <c r="E495" s="69">
        <v>340.74</v>
      </c>
      <c r="F495" s="133">
        <v>0</v>
      </c>
      <c r="G495" s="133">
        <v>0</v>
      </c>
      <c r="H495" s="133">
        <v>0.68147999999999997</v>
      </c>
      <c r="I495" s="133">
        <v>1.3722915827627868</v>
      </c>
    </row>
    <row r="496" spans="1:9" ht="15" customHeight="1">
      <c r="A496" s="131">
        <v>3111</v>
      </c>
      <c r="B496" s="74" t="s">
        <v>1446</v>
      </c>
      <c r="C496" s="110"/>
      <c r="D496" s="110"/>
      <c r="E496" s="141"/>
      <c r="F496" s="134"/>
      <c r="G496" s="134">
        <v>0</v>
      </c>
      <c r="H496" s="137" t="e">
        <v>#DIV/0!</v>
      </c>
      <c r="I496" s="137" t="e">
        <v>#DIV/0!</v>
      </c>
    </row>
    <row r="497" spans="1:9" ht="15" customHeight="1">
      <c r="A497" s="131">
        <v>3237</v>
      </c>
      <c r="B497" s="76" t="s">
        <v>1324</v>
      </c>
      <c r="C497" s="110">
        <v>24830</v>
      </c>
      <c r="D497" s="110">
        <v>42000</v>
      </c>
      <c r="E497" s="110"/>
      <c r="F497" s="132"/>
      <c r="G497" s="132">
        <v>0</v>
      </c>
      <c r="H497" s="136">
        <v>0</v>
      </c>
      <c r="I497" s="136">
        <v>0</v>
      </c>
    </row>
    <row r="498" spans="1:9" ht="15" customHeight="1">
      <c r="A498" s="131">
        <v>3239</v>
      </c>
      <c r="B498" s="76" t="s">
        <v>1280</v>
      </c>
      <c r="C498" s="110"/>
      <c r="D498" s="110">
        <v>8000</v>
      </c>
      <c r="E498" s="110">
        <v>340.74</v>
      </c>
      <c r="F498" s="132"/>
      <c r="G498" s="132">
        <v>0</v>
      </c>
      <c r="H498" s="136">
        <v>4.2592499999999998</v>
      </c>
      <c r="I498" s="136" t="e">
        <v>#DIV/0!</v>
      </c>
    </row>
    <row r="499" spans="1:9" ht="15" customHeight="1">
      <c r="A499" s="171"/>
      <c r="B499" s="71" t="s">
        <v>1234</v>
      </c>
      <c r="C499" s="72">
        <v>27040.04</v>
      </c>
      <c r="D499" s="72">
        <v>19393</v>
      </c>
      <c r="E499" s="72">
        <v>17730.27</v>
      </c>
      <c r="F499" s="72">
        <v>10000</v>
      </c>
      <c r="G499" s="72">
        <v>26500</v>
      </c>
      <c r="H499" s="88">
        <v>91.426133140824007</v>
      </c>
      <c r="I499" s="88">
        <v>65.570428150254216</v>
      </c>
    </row>
    <row r="500" spans="1:9" ht="15" customHeight="1">
      <c r="A500" s="173"/>
      <c r="B500" s="64" t="s">
        <v>174</v>
      </c>
      <c r="C500" s="69">
        <v>6833</v>
      </c>
      <c r="D500" s="69">
        <v>19393</v>
      </c>
      <c r="E500" s="69">
        <v>15024.02</v>
      </c>
      <c r="F500" s="133">
        <v>10000</v>
      </c>
      <c r="G500" s="133">
        <v>26500</v>
      </c>
      <c r="H500" s="133">
        <v>77.471355643788996</v>
      </c>
      <c r="I500" s="133">
        <v>219.87443289916584</v>
      </c>
    </row>
    <row r="501" spans="1:9" ht="15" customHeight="1">
      <c r="A501" s="131">
        <v>3111</v>
      </c>
      <c r="B501" s="76" t="s">
        <v>1446</v>
      </c>
      <c r="C501" s="110"/>
      <c r="D501" s="110"/>
      <c r="E501" s="110"/>
      <c r="F501" s="132"/>
      <c r="G501" s="132">
        <v>0</v>
      </c>
      <c r="H501" s="136" t="e">
        <v>#DIV/0!</v>
      </c>
      <c r="I501" s="136" t="e">
        <v>#DIV/0!</v>
      </c>
    </row>
    <row r="502" spans="1:9" ht="15" customHeight="1">
      <c r="A502" s="131">
        <v>3132</v>
      </c>
      <c r="B502" s="76" t="s">
        <v>1392</v>
      </c>
      <c r="C502" s="110"/>
      <c r="D502" s="110"/>
      <c r="E502" s="110"/>
      <c r="F502" s="132"/>
      <c r="G502" s="132">
        <v>0</v>
      </c>
      <c r="H502" s="136" t="e">
        <v>#DIV/0!</v>
      </c>
      <c r="I502" s="136" t="e">
        <v>#DIV/0!</v>
      </c>
    </row>
    <row r="503" spans="1:9" ht="15" customHeight="1">
      <c r="A503" s="131">
        <v>3237</v>
      </c>
      <c r="B503" s="76" t="s">
        <v>1278</v>
      </c>
      <c r="C503" s="110">
        <v>3563</v>
      </c>
      <c r="D503" s="110">
        <v>19393</v>
      </c>
      <c r="E503" s="110">
        <v>12774.02</v>
      </c>
      <c r="F503" s="132">
        <v>10000</v>
      </c>
      <c r="G503" s="132">
        <v>26500</v>
      </c>
      <c r="H503" s="136">
        <v>65.869231165884599</v>
      </c>
      <c r="I503" s="136">
        <v>358.51866404715128</v>
      </c>
    </row>
    <row r="504" spans="1:9" ht="15" customHeight="1">
      <c r="A504" s="131">
        <v>3239</v>
      </c>
      <c r="B504" s="76" t="s">
        <v>1280</v>
      </c>
      <c r="C504" s="110">
        <v>3270</v>
      </c>
      <c r="D504" s="110"/>
      <c r="E504" s="110">
        <v>2250</v>
      </c>
      <c r="F504" s="132"/>
      <c r="G504" s="132">
        <v>0</v>
      </c>
      <c r="H504" s="136" t="e">
        <v>#DIV/0!</v>
      </c>
      <c r="I504" s="136">
        <v>68.807339449541288</v>
      </c>
    </row>
    <row r="505" spans="1:9" ht="15" customHeight="1">
      <c r="A505" s="173"/>
      <c r="B505" s="64" t="s">
        <v>1263</v>
      </c>
      <c r="C505" s="69">
        <v>20207.04</v>
      </c>
      <c r="D505" s="69">
        <v>0</v>
      </c>
      <c r="E505" s="69">
        <v>2706.25</v>
      </c>
      <c r="F505" s="133">
        <v>0</v>
      </c>
      <c r="G505" s="133">
        <v>0</v>
      </c>
      <c r="H505" s="133" t="e">
        <v>#DIV/0!</v>
      </c>
      <c r="I505" s="133">
        <v>13.392609704340666</v>
      </c>
    </row>
    <row r="506" spans="1:9" ht="15" customHeight="1">
      <c r="A506" s="131">
        <v>3239</v>
      </c>
      <c r="B506" s="76" t="s">
        <v>1649</v>
      </c>
      <c r="C506" s="110">
        <v>20207.04</v>
      </c>
      <c r="D506" s="110"/>
      <c r="E506" s="110">
        <v>2706.25</v>
      </c>
      <c r="F506" s="132"/>
      <c r="G506" s="132">
        <v>0</v>
      </c>
      <c r="H506" s="136" t="e">
        <v>#DIV/0!</v>
      </c>
      <c r="I506" s="136">
        <v>13.392609704340666</v>
      </c>
    </row>
    <row r="507" spans="1:9" ht="31.5" hidden="1" customHeight="1">
      <c r="A507" s="171"/>
      <c r="B507" s="71" t="s">
        <v>1457</v>
      </c>
      <c r="C507" s="94">
        <v>0</v>
      </c>
      <c r="D507" s="94">
        <v>0</v>
      </c>
      <c r="E507" s="154">
        <v>0</v>
      </c>
      <c r="F507" s="88">
        <v>0</v>
      </c>
      <c r="G507" s="88"/>
      <c r="H507" s="88" t="e">
        <v>#DIV/0!</v>
      </c>
      <c r="I507" s="88" t="e">
        <v>#DIV/0!</v>
      </c>
    </row>
    <row r="508" spans="1:9" ht="15" hidden="1" customHeight="1">
      <c r="A508" s="173"/>
      <c r="B508" s="64" t="s">
        <v>1263</v>
      </c>
      <c r="C508" s="69">
        <v>0</v>
      </c>
      <c r="D508" s="69">
        <v>0</v>
      </c>
      <c r="E508" s="69">
        <v>0</v>
      </c>
      <c r="F508" s="133">
        <v>0</v>
      </c>
      <c r="G508" s="133"/>
      <c r="H508" s="133" t="e">
        <v>#DIV/0!</v>
      </c>
      <c r="I508" s="133" t="e">
        <v>#DIV/0!</v>
      </c>
    </row>
    <row r="509" spans="1:9" ht="15" hidden="1" customHeight="1">
      <c r="A509" s="131">
        <v>3235</v>
      </c>
      <c r="B509" s="76" t="s">
        <v>1276</v>
      </c>
      <c r="C509" s="110">
        <v>0</v>
      </c>
      <c r="D509" s="110"/>
      <c r="E509" s="110">
        <v>0</v>
      </c>
      <c r="F509" s="132">
        <v>0</v>
      </c>
      <c r="G509" s="132"/>
      <c r="H509" s="136" t="e">
        <v>#DIV/0!</v>
      </c>
      <c r="I509" s="136" t="e">
        <v>#DIV/0!</v>
      </c>
    </row>
    <row r="510" spans="1:9" ht="15" hidden="1" customHeight="1">
      <c r="A510" s="131">
        <v>3237</v>
      </c>
      <c r="B510" s="76" t="s">
        <v>1324</v>
      </c>
      <c r="C510" s="110">
        <v>0</v>
      </c>
      <c r="D510" s="110"/>
      <c r="E510" s="110">
        <v>0</v>
      </c>
      <c r="F510" s="132">
        <v>0</v>
      </c>
      <c r="G510" s="132"/>
      <c r="H510" s="136" t="e">
        <v>#DIV/0!</v>
      </c>
      <c r="I510" s="136" t="e">
        <v>#DIV/0!</v>
      </c>
    </row>
    <row r="511" spans="1:9" ht="15" hidden="1" customHeight="1">
      <c r="A511" s="131">
        <v>3241</v>
      </c>
      <c r="B511" s="76" t="s">
        <v>1325</v>
      </c>
      <c r="C511" s="110">
        <v>0</v>
      </c>
      <c r="D511" s="110"/>
      <c r="E511" s="110">
        <v>0</v>
      </c>
      <c r="F511" s="132">
        <v>0</v>
      </c>
      <c r="G511" s="132"/>
      <c r="H511" s="136" t="e">
        <v>#DIV/0!</v>
      </c>
      <c r="I511" s="136" t="e">
        <v>#DIV/0!</v>
      </c>
    </row>
    <row r="512" spans="1:9" ht="15" hidden="1" customHeight="1">
      <c r="A512" s="131">
        <v>3293</v>
      </c>
      <c r="B512" s="76" t="s">
        <v>1282</v>
      </c>
      <c r="C512" s="110">
        <v>0</v>
      </c>
      <c r="D512" s="110"/>
      <c r="E512" s="110">
        <v>0</v>
      </c>
      <c r="F512" s="132">
        <v>0</v>
      </c>
      <c r="G512" s="132"/>
      <c r="H512" s="136" t="e">
        <v>#DIV/0!</v>
      </c>
      <c r="I512" s="136" t="e">
        <v>#DIV/0!</v>
      </c>
    </row>
    <row r="513" spans="1:9" ht="15" hidden="1" customHeight="1">
      <c r="A513" s="131">
        <v>3432</v>
      </c>
      <c r="B513" s="113" t="s">
        <v>1328</v>
      </c>
      <c r="C513" s="110">
        <v>0</v>
      </c>
      <c r="D513" s="110"/>
      <c r="E513" s="110">
        <v>0</v>
      </c>
      <c r="F513" s="132">
        <v>0</v>
      </c>
      <c r="G513" s="132"/>
      <c r="H513" s="136" t="e">
        <v>#DIV/0!</v>
      </c>
      <c r="I513" s="136" t="e">
        <v>#DIV/0!</v>
      </c>
    </row>
    <row r="514" spans="1:9" ht="15" hidden="1" customHeight="1">
      <c r="A514" s="131">
        <v>3811</v>
      </c>
      <c r="B514" s="76" t="s">
        <v>1331</v>
      </c>
      <c r="C514" s="110">
        <v>0</v>
      </c>
      <c r="D514" s="110"/>
      <c r="E514" s="110">
        <v>0</v>
      </c>
      <c r="F514" s="132">
        <v>0</v>
      </c>
      <c r="G514" s="132"/>
      <c r="H514" s="136" t="e">
        <v>#DIV/0!</v>
      </c>
      <c r="I514" s="136" t="e">
        <v>#DIV/0!</v>
      </c>
    </row>
    <row r="515" spans="1:9" ht="15" customHeight="1">
      <c r="A515" s="174"/>
      <c r="B515" s="55" t="s">
        <v>1397</v>
      </c>
      <c r="C515" s="73">
        <v>35847007.43</v>
      </c>
      <c r="D515" s="73">
        <v>43741057</v>
      </c>
      <c r="E515" s="73">
        <v>42756393.06000001</v>
      </c>
      <c r="F515" s="73">
        <v>40867987</v>
      </c>
      <c r="G515" s="73">
        <v>39656688</v>
      </c>
      <c r="H515" s="135">
        <v>97.748879410938812</v>
      </c>
      <c r="I515" s="135">
        <v>119.27465115042662</v>
      </c>
    </row>
    <row r="517" spans="1:9">
      <c r="C517" s="124"/>
    </row>
    <row r="519" spans="1:9">
      <c r="C519" s="123"/>
    </row>
  </sheetData>
  <mergeCells count="2">
    <mergeCell ref="B1:I1"/>
    <mergeCell ref="A2:I2"/>
  </mergeCells>
  <dataValidations count="1">
    <dataValidation type="whole" allowBlank="1" showInputMessage="1" showErrorMessage="1" errorTitle="GREŠKA" error="U ovo polje je dozvoljen unos samo brojčanih vrijednosti (bez decimala!)" sqref="D111:G111" xr:uid="{00000000-0002-0000-0700-000000000000}">
      <formula1>0</formula1>
      <formula2>10000000000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E75BB-F4D8-42F8-AD2C-7C3BAAED9BD2}">
  <dimension ref="A2:J321"/>
  <sheetViews>
    <sheetView topLeftCell="A291" workbookViewId="0">
      <selection activeCell="E147" sqref="E147"/>
    </sheetView>
  </sheetViews>
  <sheetFormatPr defaultRowHeight="15"/>
  <cols>
    <col min="2" max="2" width="54.140625" customWidth="1"/>
    <col min="3" max="3" width="19.28515625" style="177" customWidth="1"/>
    <col min="4" max="5" width="15.42578125" style="177" customWidth="1"/>
    <col min="6" max="7" width="15.42578125" style="177" hidden="1" customWidth="1"/>
    <col min="8" max="8" width="13" style="125" customWidth="1"/>
    <col min="9" max="9" width="11.28515625" customWidth="1"/>
    <col min="10" max="10" width="1.28515625" customWidth="1"/>
  </cols>
  <sheetData>
    <row r="2" spans="1:10" s="20" customFormat="1" ht="80.25" customHeight="1">
      <c r="A2" s="71" t="s">
        <v>1357</v>
      </c>
      <c r="B2" s="91" t="s">
        <v>1396</v>
      </c>
      <c r="C2" s="31" t="s">
        <v>1486</v>
      </c>
      <c r="D2" s="31" t="s">
        <v>1575</v>
      </c>
      <c r="E2" s="31" t="s">
        <v>1543</v>
      </c>
      <c r="F2" s="178">
        <v>2020</v>
      </c>
      <c r="G2" s="178">
        <v>2021</v>
      </c>
      <c r="H2" s="31" t="s">
        <v>1578</v>
      </c>
      <c r="I2" s="31" t="s">
        <v>1579</v>
      </c>
    </row>
    <row r="3" spans="1:10" s="20" customFormat="1" ht="15" customHeight="1">
      <c r="A3" s="90">
        <v>1</v>
      </c>
      <c r="B3" s="90">
        <v>2</v>
      </c>
      <c r="C3" s="179">
        <v>3</v>
      </c>
      <c r="D3" s="180">
        <v>4</v>
      </c>
      <c r="E3" s="180">
        <v>5</v>
      </c>
      <c r="F3" s="180"/>
      <c r="G3" s="180"/>
      <c r="H3" s="181">
        <v>6</v>
      </c>
      <c r="I3" s="70">
        <v>7</v>
      </c>
    </row>
    <row r="4" spans="1:10" s="20" customFormat="1" ht="30" customHeight="1">
      <c r="A4" s="120"/>
      <c r="B4" s="120" t="s">
        <v>1651</v>
      </c>
      <c r="C4" s="121">
        <v>19384864</v>
      </c>
      <c r="D4" s="121">
        <v>19621163</v>
      </c>
      <c r="E4" s="121">
        <v>19770967.530000001</v>
      </c>
      <c r="F4" s="182" t="e">
        <v>#REF!</v>
      </c>
      <c r="G4" s="182" t="e">
        <v>#REF!</v>
      </c>
      <c r="H4" s="122">
        <v>100.76348445808235</v>
      </c>
      <c r="I4" s="122">
        <v>101.99177837925508</v>
      </c>
      <c r="J4" s="21"/>
    </row>
    <row r="5" spans="1:10" s="20" customFormat="1" ht="15" customHeight="1">
      <c r="A5" s="64"/>
      <c r="B5" s="64" t="s">
        <v>1261</v>
      </c>
      <c r="C5" s="69">
        <v>19384864</v>
      </c>
      <c r="D5" s="69">
        <v>19621163</v>
      </c>
      <c r="E5" s="69">
        <v>19770967.530000001</v>
      </c>
      <c r="F5" s="183" t="e">
        <v>#REF!</v>
      </c>
      <c r="G5" s="183" t="e">
        <v>#REF!</v>
      </c>
      <c r="H5" s="87">
        <v>100.76348445808235</v>
      </c>
      <c r="I5" s="87">
        <v>101.99177837925508</v>
      </c>
      <c r="J5" s="189"/>
    </row>
    <row r="6" spans="1:10" s="20" customFormat="1" ht="15" customHeight="1">
      <c r="A6" s="77">
        <v>3111</v>
      </c>
      <c r="B6" s="76" t="s">
        <v>1446</v>
      </c>
      <c r="C6" s="110">
        <v>15827909</v>
      </c>
      <c r="D6" s="110">
        <v>16115971</v>
      </c>
      <c r="E6" s="110">
        <v>16247327.15</v>
      </c>
      <c r="F6" s="110">
        <v>16215437</v>
      </c>
      <c r="G6" s="110">
        <v>16410088</v>
      </c>
      <c r="H6" s="184">
        <v>100.81506817057439</v>
      </c>
      <c r="I6" s="184">
        <v>102.6498645525445</v>
      </c>
      <c r="J6" s="190"/>
    </row>
    <row r="7" spans="1:10" s="20" customFormat="1" ht="15" customHeight="1">
      <c r="A7" s="77">
        <v>3121</v>
      </c>
      <c r="B7" s="76" t="s">
        <v>1322</v>
      </c>
      <c r="C7" s="110">
        <v>436678</v>
      </c>
      <c r="D7" s="110">
        <v>430709</v>
      </c>
      <c r="E7" s="110">
        <v>430713.56</v>
      </c>
      <c r="F7" s="110">
        <v>430700</v>
      </c>
      <c r="G7" s="110">
        <v>470500</v>
      </c>
      <c r="H7" s="184">
        <v>100.00105871946023</v>
      </c>
      <c r="I7" s="184">
        <v>98.634133159902717</v>
      </c>
      <c r="J7" s="190"/>
    </row>
    <row r="8" spans="1:10" s="20" customFormat="1" ht="15" customHeight="1">
      <c r="A8" s="77">
        <v>3132</v>
      </c>
      <c r="B8" s="76" t="s">
        <v>1392</v>
      </c>
      <c r="C8" s="110">
        <v>2453545</v>
      </c>
      <c r="D8" s="110">
        <v>2638446</v>
      </c>
      <c r="E8" s="110">
        <v>2667749.86</v>
      </c>
      <c r="F8" s="110" t="e">
        <v>#REF!</v>
      </c>
      <c r="G8" s="110" t="e">
        <v>#REF!</v>
      </c>
      <c r="H8" s="184">
        <v>101.11064846504343</v>
      </c>
      <c r="I8" s="184">
        <v>108.73042312246157</v>
      </c>
      <c r="J8" s="190"/>
    </row>
    <row r="9" spans="1:10" s="20" customFormat="1" ht="15" customHeight="1">
      <c r="A9" s="77">
        <v>3133</v>
      </c>
      <c r="B9" s="76" t="s">
        <v>1447</v>
      </c>
      <c r="C9" s="110">
        <v>269098</v>
      </c>
      <c r="D9" s="110">
        <v>22201</v>
      </c>
      <c r="E9" s="110">
        <v>22200.63</v>
      </c>
      <c r="F9" s="110">
        <v>0</v>
      </c>
      <c r="G9" s="110">
        <v>0</v>
      </c>
      <c r="H9" s="184">
        <v>99.998333408405031</v>
      </c>
      <c r="I9" s="184">
        <v>8.2500167225323118</v>
      </c>
      <c r="J9" s="190"/>
    </row>
    <row r="10" spans="1:10" s="20" customFormat="1" ht="15" customHeight="1">
      <c r="A10" s="77">
        <v>3212</v>
      </c>
      <c r="B10" s="76" t="s">
        <v>1265</v>
      </c>
      <c r="C10" s="110">
        <v>352632</v>
      </c>
      <c r="D10" s="110">
        <v>365615</v>
      </c>
      <c r="E10" s="110">
        <v>354755.51</v>
      </c>
      <c r="F10" s="110">
        <v>367900</v>
      </c>
      <c r="G10" s="110">
        <v>370000</v>
      </c>
      <c r="H10" s="184">
        <v>97.029801840734109</v>
      </c>
      <c r="I10" s="184">
        <v>100.60218868395381</v>
      </c>
      <c r="J10" s="190"/>
    </row>
    <row r="11" spans="1:10" s="20" customFormat="1" ht="15" customHeight="1">
      <c r="A11" s="77">
        <v>3236</v>
      </c>
      <c r="B11" s="76" t="s">
        <v>1277</v>
      </c>
      <c r="C11" s="110">
        <v>8000</v>
      </c>
      <c r="D11" s="110">
        <v>8000</v>
      </c>
      <c r="E11" s="110">
        <v>8000</v>
      </c>
      <c r="F11" s="110">
        <v>8000</v>
      </c>
      <c r="G11" s="110">
        <v>8000</v>
      </c>
      <c r="H11" s="184">
        <v>100</v>
      </c>
      <c r="I11" s="184">
        <v>100</v>
      </c>
      <c r="J11" s="190"/>
    </row>
    <row r="12" spans="1:10" s="20" customFormat="1" ht="15" customHeight="1">
      <c r="A12" s="77">
        <v>3295</v>
      </c>
      <c r="B12" s="76" t="s">
        <v>1284</v>
      </c>
      <c r="C12" s="110">
        <v>37002</v>
      </c>
      <c r="D12" s="110">
        <v>40221</v>
      </c>
      <c r="E12" s="110">
        <v>40220.82</v>
      </c>
      <c r="F12" s="110">
        <v>43800</v>
      </c>
      <c r="G12" s="110">
        <v>45000</v>
      </c>
      <c r="H12" s="184">
        <v>99.999552472588945</v>
      </c>
      <c r="I12" s="184">
        <v>108.69904329495704</v>
      </c>
      <c r="J12" s="191"/>
    </row>
    <row r="13" spans="1:10" s="20" customFormat="1" ht="30" customHeight="1">
      <c r="A13" s="120"/>
      <c r="B13" s="120" t="s">
        <v>1652</v>
      </c>
      <c r="C13" s="121">
        <v>3515643</v>
      </c>
      <c r="D13" s="121">
        <v>3475751</v>
      </c>
      <c r="E13" s="121">
        <v>3551509.7100000004</v>
      </c>
      <c r="F13" s="185">
        <v>3465400</v>
      </c>
      <c r="G13" s="185">
        <v>3542000</v>
      </c>
      <c r="H13" s="122">
        <v>102.17963571038318</v>
      </c>
      <c r="I13" s="122">
        <v>101.02020341655853</v>
      </c>
      <c r="J13" s="21"/>
    </row>
    <row r="14" spans="1:10" s="20" customFormat="1" ht="15" customHeight="1">
      <c r="A14" s="64"/>
      <c r="B14" s="64" t="s">
        <v>1261</v>
      </c>
      <c r="C14" s="69">
        <v>3515643</v>
      </c>
      <c r="D14" s="69">
        <v>3475751</v>
      </c>
      <c r="E14" s="69">
        <v>3551509.7100000004</v>
      </c>
      <c r="F14" s="183">
        <v>3465400</v>
      </c>
      <c r="G14" s="183">
        <v>3542000</v>
      </c>
      <c r="H14" s="87">
        <v>102.17963571038318</v>
      </c>
      <c r="I14" s="87">
        <v>101.02020341655853</v>
      </c>
    </row>
    <row r="15" spans="1:10" s="20" customFormat="1" ht="15" customHeight="1">
      <c r="A15" s="77">
        <v>3111</v>
      </c>
      <c r="B15" s="76" t="s">
        <v>1446</v>
      </c>
      <c r="C15" s="110">
        <v>857082</v>
      </c>
      <c r="D15" s="110">
        <v>1220000</v>
      </c>
      <c r="E15" s="110">
        <v>0</v>
      </c>
      <c r="F15" s="110">
        <v>0</v>
      </c>
      <c r="G15" s="110">
        <v>0</v>
      </c>
      <c r="H15" s="184">
        <v>0</v>
      </c>
      <c r="I15" s="184">
        <v>0</v>
      </c>
    </row>
    <row r="16" spans="1:10" s="20" customFormat="1" ht="15" customHeight="1">
      <c r="A16" s="77">
        <v>3112</v>
      </c>
      <c r="B16" s="76" t="s">
        <v>1476</v>
      </c>
      <c r="C16" s="110">
        <v>3502</v>
      </c>
      <c r="D16" s="110">
        <v>1000</v>
      </c>
      <c r="E16" s="110">
        <v>0</v>
      </c>
      <c r="F16" s="110">
        <v>3500</v>
      </c>
      <c r="G16" s="110">
        <v>3500</v>
      </c>
      <c r="H16" s="184">
        <v>0</v>
      </c>
      <c r="I16" s="184">
        <v>0</v>
      </c>
    </row>
    <row r="17" spans="1:9" s="20" customFormat="1" ht="15" customHeight="1">
      <c r="A17" s="77">
        <v>3113</v>
      </c>
      <c r="B17" s="76" t="s">
        <v>1564</v>
      </c>
      <c r="C17" s="110">
        <v>0</v>
      </c>
      <c r="D17" s="110">
        <v>0</v>
      </c>
      <c r="E17" s="110">
        <v>0</v>
      </c>
      <c r="F17" s="110">
        <v>700000</v>
      </c>
      <c r="G17" s="110">
        <v>700000</v>
      </c>
      <c r="H17" s="184" t="e">
        <v>#DIV/0!</v>
      </c>
      <c r="I17" s="184" t="e">
        <v>#DIV/0!</v>
      </c>
    </row>
    <row r="18" spans="1:9" s="20" customFormat="1" ht="15" customHeight="1">
      <c r="A18" s="77">
        <v>3132</v>
      </c>
      <c r="B18" s="76" t="s">
        <v>1392</v>
      </c>
      <c r="C18" s="110">
        <v>133911</v>
      </c>
      <c r="D18" s="110">
        <v>200000</v>
      </c>
      <c r="E18" s="110">
        <v>0</v>
      </c>
      <c r="F18" s="110">
        <v>148500</v>
      </c>
      <c r="G18" s="110">
        <v>151500</v>
      </c>
      <c r="H18" s="184">
        <v>0</v>
      </c>
      <c r="I18" s="184">
        <v>0</v>
      </c>
    </row>
    <row r="19" spans="1:9" s="20" customFormat="1" ht="15" customHeight="1">
      <c r="A19" s="77">
        <v>3133</v>
      </c>
      <c r="B19" s="76" t="s">
        <v>1447</v>
      </c>
      <c r="C19" s="110">
        <v>14570</v>
      </c>
      <c r="D19" s="110">
        <v>0</v>
      </c>
      <c r="E19" s="110">
        <v>0</v>
      </c>
      <c r="F19" s="110">
        <v>0</v>
      </c>
      <c r="G19" s="110">
        <v>0</v>
      </c>
      <c r="H19" s="184" t="e">
        <v>#DIV/0!</v>
      </c>
      <c r="I19" s="184">
        <v>0</v>
      </c>
    </row>
    <row r="20" spans="1:9" s="20" customFormat="1" ht="15" customHeight="1">
      <c r="A20" s="77">
        <v>3211</v>
      </c>
      <c r="B20" s="76" t="s">
        <v>1264</v>
      </c>
      <c r="C20" s="110">
        <v>91141</v>
      </c>
      <c r="D20" s="110">
        <v>190000</v>
      </c>
      <c r="E20" s="110">
        <v>169604.72</v>
      </c>
      <c r="F20" s="110">
        <v>160000</v>
      </c>
      <c r="G20" s="110">
        <v>162000</v>
      </c>
      <c r="H20" s="184">
        <v>89.265642105263154</v>
      </c>
      <c r="I20" s="184">
        <v>186.0904751977705</v>
      </c>
    </row>
    <row r="21" spans="1:9" s="20" customFormat="1" ht="15" customHeight="1">
      <c r="A21" s="77">
        <v>3213</v>
      </c>
      <c r="B21" s="76" t="s">
        <v>1266</v>
      </c>
      <c r="C21" s="110">
        <v>79425</v>
      </c>
      <c r="D21" s="110">
        <v>50000</v>
      </c>
      <c r="E21" s="110">
        <v>40184.22</v>
      </c>
      <c r="F21" s="110">
        <v>95000</v>
      </c>
      <c r="G21" s="110">
        <v>96900</v>
      </c>
      <c r="H21" s="184">
        <v>80.368440000000007</v>
      </c>
      <c r="I21" s="184">
        <v>50.593918791312561</v>
      </c>
    </row>
    <row r="22" spans="1:9" s="20" customFormat="1" ht="15" customHeight="1">
      <c r="A22" s="77">
        <v>3221</v>
      </c>
      <c r="B22" s="76" t="s">
        <v>1267</v>
      </c>
      <c r="C22" s="110">
        <v>254432</v>
      </c>
      <c r="D22" s="110">
        <v>172500</v>
      </c>
      <c r="E22" s="110">
        <v>206382.22</v>
      </c>
      <c r="F22" s="110">
        <v>251000</v>
      </c>
      <c r="G22" s="110">
        <v>256000</v>
      </c>
      <c r="H22" s="184">
        <v>119.64186666666667</v>
      </c>
      <c r="I22" s="184">
        <v>81.114883348006543</v>
      </c>
    </row>
    <row r="23" spans="1:9" s="20" customFormat="1" ht="15" customHeight="1">
      <c r="A23" s="77">
        <v>3222</v>
      </c>
      <c r="B23" s="76" t="s">
        <v>1268</v>
      </c>
      <c r="C23" s="110">
        <v>8412</v>
      </c>
      <c r="D23" s="110">
        <v>25000</v>
      </c>
      <c r="E23" s="110">
        <v>46240.65</v>
      </c>
      <c r="F23" s="110">
        <v>30000</v>
      </c>
      <c r="G23" s="110">
        <v>30600</v>
      </c>
      <c r="H23" s="184">
        <v>184.96260000000001</v>
      </c>
      <c r="I23" s="184">
        <v>549.69864479315265</v>
      </c>
    </row>
    <row r="24" spans="1:9" s="20" customFormat="1" ht="15" customHeight="1">
      <c r="A24" s="77">
        <v>3223</v>
      </c>
      <c r="B24" s="76" t="s">
        <v>1269</v>
      </c>
      <c r="C24" s="110">
        <v>330531</v>
      </c>
      <c r="D24" s="110">
        <v>276000</v>
      </c>
      <c r="E24" s="110">
        <v>337885.29</v>
      </c>
      <c r="F24" s="110">
        <v>300000</v>
      </c>
      <c r="G24" s="110">
        <v>306000</v>
      </c>
      <c r="H24" s="184">
        <v>122.42220652173911</v>
      </c>
      <c r="I24" s="184">
        <v>102.2249925120488</v>
      </c>
    </row>
    <row r="25" spans="1:9" s="20" customFormat="1" ht="15" customHeight="1">
      <c r="A25" s="77">
        <v>3224</v>
      </c>
      <c r="B25" s="76" t="s">
        <v>1270</v>
      </c>
      <c r="C25" s="110">
        <v>100771</v>
      </c>
      <c r="D25" s="110">
        <v>85000</v>
      </c>
      <c r="E25" s="110">
        <v>148351.89000000001</v>
      </c>
      <c r="F25" s="110">
        <v>100000</v>
      </c>
      <c r="G25" s="110">
        <v>102000</v>
      </c>
      <c r="H25" s="184">
        <v>174.53163529411765</v>
      </c>
      <c r="I25" s="184">
        <v>147.21684810114022</v>
      </c>
    </row>
    <row r="26" spans="1:9" s="20" customFormat="1" ht="15" customHeight="1">
      <c r="A26" s="77">
        <v>3227</v>
      </c>
      <c r="B26" s="76" t="s">
        <v>1339</v>
      </c>
      <c r="C26" s="110">
        <v>17948</v>
      </c>
      <c r="D26" s="110">
        <v>10000</v>
      </c>
      <c r="E26" s="110">
        <v>43044.77</v>
      </c>
      <c r="F26" s="110">
        <v>20000</v>
      </c>
      <c r="G26" s="110">
        <v>20400</v>
      </c>
      <c r="H26" s="184">
        <v>430.44769999999994</v>
      </c>
      <c r="I26" s="184">
        <v>239.83045464675729</v>
      </c>
    </row>
    <row r="27" spans="1:9" s="20" customFormat="1" ht="15" customHeight="1">
      <c r="A27" s="77">
        <v>3231</v>
      </c>
      <c r="B27" s="76" t="s">
        <v>1272</v>
      </c>
      <c r="C27" s="110">
        <v>45758</v>
      </c>
      <c r="D27" s="110">
        <v>55000</v>
      </c>
      <c r="E27" s="110">
        <v>26965.93</v>
      </c>
      <c r="F27" s="110">
        <v>50000</v>
      </c>
      <c r="G27" s="110">
        <v>51000</v>
      </c>
      <c r="H27" s="184">
        <v>49.028963636363635</v>
      </c>
      <c r="I27" s="184">
        <v>58.931618514795225</v>
      </c>
    </row>
    <row r="28" spans="1:9" s="20" customFormat="1" ht="15" customHeight="1">
      <c r="A28" s="77">
        <v>3232</v>
      </c>
      <c r="B28" s="76" t="s">
        <v>1273</v>
      </c>
      <c r="C28" s="110">
        <v>50575</v>
      </c>
      <c r="D28" s="110">
        <v>40000</v>
      </c>
      <c r="E28" s="110">
        <v>892284.93</v>
      </c>
      <c r="F28" s="110">
        <v>50000</v>
      </c>
      <c r="G28" s="110">
        <v>51000</v>
      </c>
      <c r="H28" s="184">
        <v>2230.712325</v>
      </c>
      <c r="I28" s="184">
        <v>1764.2806327236776</v>
      </c>
    </row>
    <row r="29" spans="1:9" s="20" customFormat="1" ht="15" customHeight="1">
      <c r="A29" s="77">
        <v>3233</v>
      </c>
      <c r="B29" s="76" t="s">
        <v>1274</v>
      </c>
      <c r="C29" s="110">
        <v>129860</v>
      </c>
      <c r="D29" s="110">
        <v>100000</v>
      </c>
      <c r="E29" s="110">
        <v>70567.98</v>
      </c>
      <c r="F29" s="110">
        <v>109400</v>
      </c>
      <c r="G29" s="110">
        <v>112000</v>
      </c>
      <c r="H29" s="184">
        <v>70.567979999999991</v>
      </c>
      <c r="I29" s="184">
        <v>54.341583243492984</v>
      </c>
    </row>
    <row r="30" spans="1:9" s="20" customFormat="1" ht="15" customHeight="1">
      <c r="A30" s="77">
        <v>3234</v>
      </c>
      <c r="B30" s="76" t="s">
        <v>1275</v>
      </c>
      <c r="C30" s="110">
        <v>263354</v>
      </c>
      <c r="D30" s="110">
        <v>154000</v>
      </c>
      <c r="E30" s="110">
        <v>231662.21</v>
      </c>
      <c r="F30" s="110">
        <v>270000</v>
      </c>
      <c r="G30" s="110">
        <v>275400</v>
      </c>
      <c r="H30" s="184">
        <v>150.43000649350648</v>
      </c>
      <c r="I30" s="184">
        <v>87.966087471616149</v>
      </c>
    </row>
    <row r="31" spans="1:9" s="20" customFormat="1" ht="15" customHeight="1">
      <c r="A31" s="77">
        <v>3235</v>
      </c>
      <c r="B31" s="76" t="s">
        <v>1276</v>
      </c>
      <c r="C31" s="110">
        <v>308882</v>
      </c>
      <c r="D31" s="110">
        <v>170000</v>
      </c>
      <c r="E31" s="110">
        <v>379984.54</v>
      </c>
      <c r="F31" s="110">
        <v>216000</v>
      </c>
      <c r="G31" s="110">
        <v>220400</v>
      </c>
      <c r="H31" s="184">
        <v>223.52031764705882</v>
      </c>
      <c r="I31" s="184">
        <v>123.01932129421591</v>
      </c>
    </row>
    <row r="32" spans="1:9" s="20" customFormat="1" ht="15" customHeight="1">
      <c r="A32" s="77">
        <v>3237</v>
      </c>
      <c r="B32" s="76" t="s">
        <v>1278</v>
      </c>
      <c r="C32" s="110">
        <v>532608</v>
      </c>
      <c r="D32" s="110">
        <v>416000</v>
      </c>
      <c r="E32" s="110">
        <v>719950.74</v>
      </c>
      <c r="F32" s="110">
        <v>550000</v>
      </c>
      <c r="G32" s="110">
        <v>561000</v>
      </c>
      <c r="H32" s="184">
        <v>173.06508173076921</v>
      </c>
      <c r="I32" s="184">
        <v>135.17460120764241</v>
      </c>
    </row>
    <row r="33" spans="1:10" s="20" customFormat="1" ht="15" customHeight="1">
      <c r="A33" s="77">
        <v>3238</v>
      </c>
      <c r="B33" s="76" t="s">
        <v>1279</v>
      </c>
      <c r="C33" s="110">
        <v>70003</v>
      </c>
      <c r="D33" s="110">
        <v>100000</v>
      </c>
      <c r="E33" s="110">
        <v>65625.95</v>
      </c>
      <c r="F33" s="110">
        <v>75000</v>
      </c>
      <c r="G33" s="110">
        <v>76500</v>
      </c>
      <c r="H33" s="184">
        <v>65.625950000000003</v>
      </c>
      <c r="I33" s="184">
        <v>93.74733939974</v>
      </c>
    </row>
    <row r="34" spans="1:10" s="20" customFormat="1" ht="15" customHeight="1">
      <c r="A34" s="77">
        <v>3239</v>
      </c>
      <c r="B34" s="76" t="s">
        <v>1280</v>
      </c>
      <c r="C34" s="110">
        <v>59801</v>
      </c>
      <c r="D34" s="110">
        <v>80000</v>
      </c>
      <c r="E34" s="110">
        <v>68968.56</v>
      </c>
      <c r="F34" s="110">
        <v>139500</v>
      </c>
      <c r="G34" s="110">
        <v>140600</v>
      </c>
      <c r="H34" s="184">
        <v>86.210700000000003</v>
      </c>
      <c r="I34" s="184">
        <v>115.33011153659638</v>
      </c>
    </row>
    <row r="35" spans="1:10" s="20" customFormat="1" ht="15" customHeight="1">
      <c r="A35" s="77">
        <v>3241</v>
      </c>
      <c r="B35" s="76" t="s">
        <v>1484</v>
      </c>
      <c r="C35" s="110">
        <v>1572</v>
      </c>
      <c r="D35" s="110">
        <v>6000</v>
      </c>
      <c r="E35" s="110">
        <v>6207.8</v>
      </c>
      <c r="F35" s="110">
        <v>4000</v>
      </c>
      <c r="G35" s="110">
        <v>4000</v>
      </c>
      <c r="H35" s="184">
        <v>103.46333333333332</v>
      </c>
      <c r="I35" s="184">
        <v>394.89821882951657</v>
      </c>
    </row>
    <row r="36" spans="1:10" s="20" customFormat="1" ht="15" customHeight="1">
      <c r="A36" s="77">
        <v>3292</v>
      </c>
      <c r="B36" s="76" t="s">
        <v>1281</v>
      </c>
      <c r="C36" s="110">
        <v>36070</v>
      </c>
      <c r="D36" s="110">
        <v>40000</v>
      </c>
      <c r="E36" s="110">
        <v>26831.79</v>
      </c>
      <c r="F36" s="110">
        <v>36000</v>
      </c>
      <c r="G36" s="110">
        <v>36500</v>
      </c>
      <c r="H36" s="184">
        <v>67.079475000000002</v>
      </c>
      <c r="I36" s="184">
        <v>74.38810645966177</v>
      </c>
    </row>
    <row r="37" spans="1:10" s="20" customFormat="1" ht="15" customHeight="1">
      <c r="A37" s="77">
        <v>3293</v>
      </c>
      <c r="B37" s="76" t="s">
        <v>1326</v>
      </c>
      <c r="C37" s="110">
        <v>12250</v>
      </c>
      <c r="D37" s="110">
        <v>15000</v>
      </c>
      <c r="E37" s="110">
        <v>10639</v>
      </c>
      <c r="F37" s="110">
        <v>15000</v>
      </c>
      <c r="G37" s="110">
        <v>15300</v>
      </c>
      <c r="H37" s="184">
        <v>70.926666666666677</v>
      </c>
      <c r="I37" s="184">
        <v>86.848979591836738</v>
      </c>
    </row>
    <row r="38" spans="1:10" s="20" customFormat="1" ht="15" customHeight="1">
      <c r="A38" s="77">
        <v>3294</v>
      </c>
      <c r="B38" s="76" t="s">
        <v>1283</v>
      </c>
      <c r="C38" s="110">
        <v>5000</v>
      </c>
      <c r="D38" s="110">
        <v>15000</v>
      </c>
      <c r="E38" s="110">
        <v>11934.41</v>
      </c>
      <c r="F38" s="110">
        <v>5000</v>
      </c>
      <c r="G38" s="110">
        <v>5000</v>
      </c>
      <c r="H38" s="184">
        <v>79.562733333333341</v>
      </c>
      <c r="I38" s="184">
        <v>238.68819999999999</v>
      </c>
    </row>
    <row r="39" spans="1:10" s="20" customFormat="1" ht="15" customHeight="1">
      <c r="A39" s="77">
        <v>3295</v>
      </c>
      <c r="B39" s="76" t="s">
        <v>1284</v>
      </c>
      <c r="C39" s="110">
        <v>3324</v>
      </c>
      <c r="D39" s="110">
        <v>6251</v>
      </c>
      <c r="E39" s="110">
        <v>5403.2</v>
      </c>
      <c r="F39" s="110">
        <v>6000</v>
      </c>
      <c r="G39" s="110">
        <v>6000</v>
      </c>
      <c r="H39" s="184">
        <v>86.437370020796664</v>
      </c>
      <c r="I39" s="184">
        <v>162.55114320096268</v>
      </c>
    </row>
    <row r="40" spans="1:10" s="20" customFormat="1" ht="15" customHeight="1">
      <c r="A40" s="77">
        <v>3296</v>
      </c>
      <c r="B40" s="76" t="s">
        <v>1501</v>
      </c>
      <c r="C40" s="110">
        <v>0</v>
      </c>
      <c r="D40" s="110">
        <v>0</v>
      </c>
      <c r="E40" s="110">
        <v>0</v>
      </c>
      <c r="F40" s="110">
        <v>30000</v>
      </c>
      <c r="G40" s="110">
        <v>30600</v>
      </c>
      <c r="H40" s="184" t="e">
        <v>#DIV/0!</v>
      </c>
      <c r="I40" s="184" t="e">
        <v>#DIV/0!</v>
      </c>
    </row>
    <row r="41" spans="1:10" s="20" customFormat="1" ht="15" customHeight="1">
      <c r="A41" s="77">
        <v>3299</v>
      </c>
      <c r="B41" s="76" t="s">
        <v>1456</v>
      </c>
      <c r="C41" s="110">
        <v>66507</v>
      </c>
      <c r="D41" s="110">
        <v>15000</v>
      </c>
      <c r="E41" s="110">
        <v>15356.26</v>
      </c>
      <c r="F41" s="110">
        <v>70000</v>
      </c>
      <c r="G41" s="110">
        <v>71400</v>
      </c>
      <c r="H41" s="184">
        <v>102.37506666666667</v>
      </c>
      <c r="I41" s="184">
        <v>23.089689807087975</v>
      </c>
    </row>
    <row r="42" spans="1:10" s="20" customFormat="1" ht="15" customHeight="1">
      <c r="A42" s="77">
        <v>3431</v>
      </c>
      <c r="B42" s="76" t="s">
        <v>1286</v>
      </c>
      <c r="C42" s="110">
        <v>18145</v>
      </c>
      <c r="D42" s="110">
        <v>25000</v>
      </c>
      <c r="E42" s="110">
        <v>19121.830000000002</v>
      </c>
      <c r="F42" s="110">
        <v>20000</v>
      </c>
      <c r="G42" s="110">
        <v>20400</v>
      </c>
      <c r="H42" s="184">
        <v>76.487319999999997</v>
      </c>
      <c r="I42" s="184">
        <v>105.38346651970241</v>
      </c>
    </row>
    <row r="43" spans="1:10" s="20" customFormat="1" ht="15" customHeight="1">
      <c r="A43" s="77">
        <v>3432</v>
      </c>
      <c r="B43" s="76" t="s">
        <v>1328</v>
      </c>
      <c r="C43" s="110">
        <v>0</v>
      </c>
      <c r="D43" s="110">
        <v>0</v>
      </c>
      <c r="E43" s="110">
        <v>69.989999999999995</v>
      </c>
      <c r="F43" s="110">
        <v>0</v>
      </c>
      <c r="G43" s="110">
        <v>0</v>
      </c>
      <c r="H43" s="184" t="e">
        <v>#DIV/0!</v>
      </c>
      <c r="I43" s="184" t="e">
        <v>#DIV/0!</v>
      </c>
    </row>
    <row r="44" spans="1:10" s="20" customFormat="1" ht="15" customHeight="1">
      <c r="A44" s="77">
        <v>3433</v>
      </c>
      <c r="B44" s="76" t="s">
        <v>1477</v>
      </c>
      <c r="C44" s="110">
        <v>0</v>
      </c>
      <c r="D44" s="110">
        <v>0</v>
      </c>
      <c r="E44" s="110">
        <v>0.83</v>
      </c>
      <c r="F44" s="110">
        <v>0</v>
      </c>
      <c r="G44" s="110">
        <v>0</v>
      </c>
      <c r="H44" s="184" t="e">
        <v>#DIV/0!</v>
      </c>
      <c r="I44" s="184" t="e">
        <v>#DIV/0!</v>
      </c>
    </row>
    <row r="45" spans="1:10" s="20" customFormat="1" ht="15" customHeight="1">
      <c r="A45" s="77">
        <v>4221</v>
      </c>
      <c r="B45" s="76" t="s">
        <v>1287</v>
      </c>
      <c r="C45" s="110">
        <v>20209</v>
      </c>
      <c r="D45" s="110">
        <v>8000</v>
      </c>
      <c r="E45" s="110">
        <v>7350</v>
      </c>
      <c r="F45" s="110">
        <v>11500</v>
      </c>
      <c r="G45" s="110">
        <v>9000</v>
      </c>
      <c r="H45" s="184">
        <v>91.875</v>
      </c>
      <c r="I45" s="184">
        <v>36.369934187738131</v>
      </c>
    </row>
    <row r="46" spans="1:10" s="20" customFormat="1" ht="15" customHeight="1">
      <c r="A46" s="77">
        <v>4223</v>
      </c>
      <c r="B46" s="76" t="s">
        <v>1343</v>
      </c>
      <c r="C46" s="110">
        <v>0</v>
      </c>
      <c r="D46" s="110">
        <v>1000</v>
      </c>
      <c r="E46" s="110">
        <v>890</v>
      </c>
      <c r="F46" s="110">
        <v>0</v>
      </c>
      <c r="G46" s="110">
        <v>27000</v>
      </c>
      <c r="H46" s="184">
        <v>89</v>
      </c>
      <c r="I46" s="184" t="e">
        <v>#DIV/0!</v>
      </c>
    </row>
    <row r="47" spans="1:10" s="20" customFormat="1" ht="15" customHeight="1">
      <c r="A47" s="77">
        <v>4227</v>
      </c>
      <c r="B47" s="76" t="s">
        <v>1288</v>
      </c>
      <c r="C47" s="110">
        <v>0</v>
      </c>
      <c r="D47" s="110">
        <v>0</v>
      </c>
      <c r="E47" s="110">
        <v>0</v>
      </c>
      <c r="F47" s="110">
        <v>0</v>
      </c>
      <c r="G47" s="110">
        <v>0</v>
      </c>
      <c r="H47" s="184" t="e">
        <v>#DIV/0!</v>
      </c>
      <c r="I47" s="184" t="e">
        <v>#DIV/0!</v>
      </c>
    </row>
    <row r="48" spans="1:10" s="20" customFormat="1" ht="30" customHeight="1">
      <c r="A48" s="120"/>
      <c r="B48" s="120" t="s">
        <v>1541</v>
      </c>
      <c r="C48" s="121">
        <v>539487</v>
      </c>
      <c r="D48" s="121">
        <v>4157800</v>
      </c>
      <c r="E48" s="121">
        <v>3481824.2199999997</v>
      </c>
      <c r="F48" s="185">
        <v>3607250</v>
      </c>
      <c r="G48" s="185">
        <v>1241000</v>
      </c>
      <c r="H48" s="122">
        <v>83.741984222425316</v>
      </c>
      <c r="I48" s="122">
        <v>645.39538858211586</v>
      </c>
      <c r="J48" s="21"/>
    </row>
    <row r="49" spans="1:9" s="20" customFormat="1" ht="15" customHeight="1">
      <c r="A49" s="64"/>
      <c r="B49" s="64" t="s">
        <v>1263</v>
      </c>
      <c r="C49" s="69">
        <v>0</v>
      </c>
      <c r="D49" s="69">
        <v>0</v>
      </c>
      <c r="E49" s="69">
        <v>60294.630000000005</v>
      </c>
      <c r="F49" s="183"/>
      <c r="G49" s="183"/>
      <c r="H49" s="87" t="e">
        <v>#DIV/0!</v>
      </c>
      <c r="I49" s="87" t="e">
        <v>#DIV/0!</v>
      </c>
    </row>
    <row r="50" spans="1:9" s="20" customFormat="1" ht="15" customHeight="1">
      <c r="A50" s="77">
        <v>3111</v>
      </c>
      <c r="B50" s="76" t="s">
        <v>1446</v>
      </c>
      <c r="C50" s="110">
        <v>0</v>
      </c>
      <c r="D50" s="110">
        <v>0</v>
      </c>
      <c r="E50" s="110">
        <v>48573</v>
      </c>
      <c r="F50" s="110">
        <v>0</v>
      </c>
      <c r="G50" s="110">
        <v>0</v>
      </c>
      <c r="H50" s="184" t="e">
        <v>#DIV/0!</v>
      </c>
      <c r="I50" s="184" t="e">
        <v>#DIV/0!</v>
      </c>
    </row>
    <row r="51" spans="1:9" s="20" customFormat="1" ht="15" customHeight="1">
      <c r="A51" s="77">
        <v>3121</v>
      </c>
      <c r="B51" s="76" t="s">
        <v>1322</v>
      </c>
      <c r="C51" s="110">
        <v>0</v>
      </c>
      <c r="D51" s="110">
        <v>0</v>
      </c>
      <c r="E51" s="110">
        <v>0</v>
      </c>
      <c r="F51" s="110">
        <v>0</v>
      </c>
      <c r="G51" s="110">
        <v>0</v>
      </c>
      <c r="H51" s="184" t="e">
        <v>#DIV/0!</v>
      </c>
      <c r="I51" s="184" t="e">
        <v>#DIV/0!</v>
      </c>
    </row>
    <row r="52" spans="1:9" s="20" customFormat="1" ht="15" customHeight="1">
      <c r="A52" s="77">
        <v>3132</v>
      </c>
      <c r="B52" s="76" t="s">
        <v>1392</v>
      </c>
      <c r="C52" s="110">
        <v>0</v>
      </c>
      <c r="D52" s="110">
        <v>0</v>
      </c>
      <c r="E52" s="110">
        <v>8015</v>
      </c>
      <c r="F52" s="110">
        <v>0</v>
      </c>
      <c r="G52" s="110">
        <v>0</v>
      </c>
      <c r="H52" s="184" t="e">
        <v>#DIV/0!</v>
      </c>
      <c r="I52" s="184" t="e">
        <v>#DIV/0!</v>
      </c>
    </row>
    <row r="53" spans="1:9" s="20" customFormat="1" ht="15" customHeight="1">
      <c r="A53" s="77">
        <v>3133</v>
      </c>
      <c r="B53" s="76" t="s">
        <v>1447</v>
      </c>
      <c r="C53" s="110">
        <v>0</v>
      </c>
      <c r="D53" s="110">
        <v>0</v>
      </c>
      <c r="E53" s="110">
        <v>0</v>
      </c>
      <c r="F53" s="110">
        <v>0</v>
      </c>
      <c r="G53" s="110">
        <v>0</v>
      </c>
      <c r="H53" s="184" t="e">
        <v>#DIV/0!</v>
      </c>
      <c r="I53" s="184" t="e">
        <v>#DIV/0!</v>
      </c>
    </row>
    <row r="54" spans="1:9" s="20" customFormat="1" ht="15" customHeight="1">
      <c r="A54" s="77">
        <v>3211</v>
      </c>
      <c r="B54" s="76" t="s">
        <v>1264</v>
      </c>
      <c r="C54" s="110">
        <v>0</v>
      </c>
      <c r="D54" s="110">
        <v>0</v>
      </c>
      <c r="E54" s="110">
        <v>0</v>
      </c>
      <c r="F54" s="110">
        <v>0</v>
      </c>
      <c r="G54" s="110">
        <v>0</v>
      </c>
      <c r="H54" s="184" t="e">
        <v>#DIV/0!</v>
      </c>
      <c r="I54" s="184" t="e">
        <v>#DIV/0!</v>
      </c>
    </row>
    <row r="55" spans="1:9" s="20" customFormat="1" ht="15" customHeight="1">
      <c r="A55" s="77">
        <v>3212</v>
      </c>
      <c r="B55" s="76" t="s">
        <v>1484</v>
      </c>
      <c r="C55" s="110">
        <v>0</v>
      </c>
      <c r="D55" s="110">
        <v>0</v>
      </c>
      <c r="E55" s="110">
        <v>1454.05</v>
      </c>
      <c r="F55" s="110">
        <v>0</v>
      </c>
      <c r="G55" s="110">
        <v>0</v>
      </c>
      <c r="H55" s="184" t="e">
        <v>#DIV/0!</v>
      </c>
      <c r="I55" s="184" t="e">
        <v>#DIV/0!</v>
      </c>
    </row>
    <row r="56" spans="1:9" s="20" customFormat="1" ht="15" customHeight="1">
      <c r="A56" s="77">
        <v>3223</v>
      </c>
      <c r="B56" s="76" t="s">
        <v>1269</v>
      </c>
      <c r="C56" s="110">
        <v>0</v>
      </c>
      <c r="D56" s="110">
        <v>0</v>
      </c>
      <c r="E56" s="110">
        <v>2252.58</v>
      </c>
      <c r="F56" s="110"/>
      <c r="G56" s="110"/>
      <c r="H56" s="184"/>
      <c r="I56" s="184" t="e">
        <v>#DIV/0!</v>
      </c>
    </row>
    <row r="57" spans="1:9" s="20" customFormat="1" ht="15" customHeight="1">
      <c r="A57" s="77">
        <v>3237</v>
      </c>
      <c r="B57" s="76" t="s">
        <v>1278</v>
      </c>
      <c r="C57" s="110">
        <v>0</v>
      </c>
      <c r="D57" s="110">
        <v>0</v>
      </c>
      <c r="E57" s="110">
        <v>0</v>
      </c>
      <c r="F57" s="110">
        <v>0</v>
      </c>
      <c r="G57" s="110">
        <v>0</v>
      </c>
      <c r="H57" s="184" t="e">
        <v>#DIV/0!</v>
      </c>
      <c r="I57" s="184" t="e">
        <v>#DIV/0!</v>
      </c>
    </row>
    <row r="58" spans="1:9" s="20" customFormat="1" ht="15" customHeight="1">
      <c r="A58" s="77">
        <v>4221</v>
      </c>
      <c r="B58" s="76" t="s">
        <v>1287</v>
      </c>
      <c r="C58" s="110">
        <v>0</v>
      </c>
      <c r="D58" s="110">
        <v>0</v>
      </c>
      <c r="E58" s="110">
        <v>0</v>
      </c>
      <c r="F58" s="110">
        <v>0</v>
      </c>
      <c r="G58" s="110">
        <v>0</v>
      </c>
      <c r="H58" s="184" t="e">
        <v>#DIV/0!</v>
      </c>
      <c r="I58" s="184" t="e">
        <v>#DIV/0!</v>
      </c>
    </row>
    <row r="59" spans="1:9" s="20" customFormat="1" ht="15" customHeight="1">
      <c r="A59" s="64"/>
      <c r="B59" s="64" t="s">
        <v>1262</v>
      </c>
      <c r="C59" s="69">
        <v>0</v>
      </c>
      <c r="D59" s="69">
        <v>0</v>
      </c>
      <c r="E59" s="69">
        <v>230725.08</v>
      </c>
      <c r="F59" s="183">
        <v>0</v>
      </c>
      <c r="G59" s="183">
        <v>0</v>
      </c>
      <c r="H59" s="87" t="e">
        <v>#DIV/0!</v>
      </c>
      <c r="I59" s="87" t="e">
        <v>#DIV/0!</v>
      </c>
    </row>
    <row r="60" spans="1:9" s="20" customFormat="1" ht="15" customHeight="1">
      <c r="A60" s="131" t="s">
        <v>1506</v>
      </c>
      <c r="B60" s="76" t="s">
        <v>1321</v>
      </c>
      <c r="C60" s="110">
        <v>0</v>
      </c>
      <c r="D60" s="110">
        <v>0</v>
      </c>
      <c r="E60" s="110">
        <v>132485.82</v>
      </c>
      <c r="F60" s="110"/>
      <c r="G60" s="110"/>
      <c r="H60" s="184" t="e">
        <v>#DIV/0!</v>
      </c>
      <c r="I60" s="184" t="e">
        <v>#DIV/0!</v>
      </c>
    </row>
    <row r="61" spans="1:9" s="20" customFormat="1" ht="15" customHeight="1">
      <c r="A61" s="131" t="s">
        <v>1514</v>
      </c>
      <c r="B61" s="76" t="s">
        <v>1322</v>
      </c>
      <c r="C61" s="110">
        <v>0</v>
      </c>
      <c r="D61" s="110">
        <v>0</v>
      </c>
      <c r="E61" s="110">
        <v>21860.16</v>
      </c>
      <c r="F61" s="110"/>
      <c r="G61" s="110"/>
      <c r="H61" s="184" t="e">
        <v>#DIV/0!</v>
      </c>
      <c r="I61" s="184" t="e">
        <v>#DIV/0!</v>
      </c>
    </row>
    <row r="62" spans="1:9" s="20" customFormat="1" ht="15" customHeight="1">
      <c r="A62" s="131" t="s">
        <v>1507</v>
      </c>
      <c r="B62" s="76" t="s">
        <v>1653</v>
      </c>
      <c r="C62" s="110">
        <v>0</v>
      </c>
      <c r="D62" s="110">
        <v>0</v>
      </c>
      <c r="E62" s="110">
        <v>15468.18</v>
      </c>
      <c r="F62" s="110"/>
      <c r="G62" s="110"/>
      <c r="H62" s="184" t="e">
        <v>#DIV/0!</v>
      </c>
      <c r="I62" s="184" t="e">
        <v>#DIV/0!</v>
      </c>
    </row>
    <row r="63" spans="1:9" s="20" customFormat="1" ht="15" customHeight="1">
      <c r="A63" s="131" t="s">
        <v>1508</v>
      </c>
      <c r="B63" s="76" t="s">
        <v>1548</v>
      </c>
      <c r="C63" s="110">
        <v>0</v>
      </c>
      <c r="D63" s="110">
        <v>0</v>
      </c>
      <c r="E63" s="110">
        <v>0</v>
      </c>
      <c r="F63" s="110"/>
      <c r="G63" s="110"/>
      <c r="H63" s="184" t="e">
        <v>#DIV/0!</v>
      </c>
      <c r="I63" s="184" t="e">
        <v>#DIV/0!</v>
      </c>
    </row>
    <row r="64" spans="1:9" s="20" customFormat="1" ht="15" customHeight="1">
      <c r="A64" s="131">
        <v>3212</v>
      </c>
      <c r="B64" s="76" t="s">
        <v>1265</v>
      </c>
      <c r="C64" s="110">
        <v>0</v>
      </c>
      <c r="D64" s="110">
        <v>0</v>
      </c>
      <c r="E64" s="110">
        <v>2573.3000000000002</v>
      </c>
      <c r="F64" s="132"/>
      <c r="G64" s="132"/>
      <c r="H64" s="184" t="e">
        <v>#DIV/0!</v>
      </c>
      <c r="I64" s="184" t="e">
        <v>#DIV/0!</v>
      </c>
    </row>
    <row r="65" spans="1:9" s="20" customFormat="1" ht="15" customHeight="1">
      <c r="A65" s="131">
        <v>3211</v>
      </c>
      <c r="B65" s="76" t="s">
        <v>1264</v>
      </c>
      <c r="C65" s="110">
        <v>0</v>
      </c>
      <c r="D65" s="110">
        <v>0</v>
      </c>
      <c r="E65" s="110">
        <v>0</v>
      </c>
      <c r="F65" s="110"/>
      <c r="G65" s="110"/>
      <c r="H65" s="184" t="e">
        <v>#DIV/0!</v>
      </c>
      <c r="I65" s="184" t="e">
        <v>#DIV/0!</v>
      </c>
    </row>
    <row r="66" spans="1:9" s="20" customFormat="1" ht="15" customHeight="1">
      <c r="A66" s="131" t="s">
        <v>1509</v>
      </c>
      <c r="B66" s="76" t="s">
        <v>1552</v>
      </c>
      <c r="C66" s="110">
        <v>0</v>
      </c>
      <c r="D66" s="110">
        <v>0</v>
      </c>
      <c r="E66" s="110">
        <v>0</v>
      </c>
      <c r="F66" s="110"/>
      <c r="G66" s="110"/>
      <c r="H66" s="184" t="e">
        <v>#DIV/0!</v>
      </c>
      <c r="I66" s="184" t="e">
        <v>#DIV/0!</v>
      </c>
    </row>
    <row r="67" spans="1:9" s="20" customFormat="1" ht="15" customHeight="1">
      <c r="A67" s="131" t="s">
        <v>1515</v>
      </c>
      <c r="B67" s="76" t="s">
        <v>1553</v>
      </c>
      <c r="C67" s="110">
        <v>0</v>
      </c>
      <c r="D67" s="110">
        <v>0</v>
      </c>
      <c r="E67" s="110">
        <v>9</v>
      </c>
      <c r="F67" s="110"/>
      <c r="G67" s="110"/>
      <c r="H67" s="184" t="e">
        <v>#DIV/0!</v>
      </c>
      <c r="I67" s="184" t="e">
        <v>#DIV/0!</v>
      </c>
    </row>
    <row r="68" spans="1:9" s="20" customFormat="1" ht="15" customHeight="1">
      <c r="A68" s="131" t="s">
        <v>1516</v>
      </c>
      <c r="B68" s="76" t="s">
        <v>1268</v>
      </c>
      <c r="C68" s="110">
        <v>0</v>
      </c>
      <c r="D68" s="110">
        <v>0</v>
      </c>
      <c r="E68" s="110">
        <v>85</v>
      </c>
      <c r="F68" s="110"/>
      <c r="G68" s="110"/>
      <c r="H68" s="184" t="e">
        <v>#DIV/0!</v>
      </c>
      <c r="I68" s="184" t="e">
        <v>#DIV/0!</v>
      </c>
    </row>
    <row r="69" spans="1:9" s="20" customFormat="1" ht="15" customHeight="1">
      <c r="A69" s="131" t="s">
        <v>1518</v>
      </c>
      <c r="B69" s="76" t="s">
        <v>1270</v>
      </c>
      <c r="C69" s="110">
        <v>0</v>
      </c>
      <c r="D69" s="110">
        <v>0</v>
      </c>
      <c r="E69" s="110">
        <v>116.7</v>
      </c>
      <c r="F69" s="110"/>
      <c r="G69" s="110"/>
      <c r="H69" s="184" t="e">
        <v>#DIV/0!</v>
      </c>
      <c r="I69" s="184" t="e">
        <v>#DIV/0!</v>
      </c>
    </row>
    <row r="70" spans="1:9" s="20" customFormat="1" ht="15" customHeight="1">
      <c r="A70" s="131" t="s">
        <v>1519</v>
      </c>
      <c r="B70" s="76" t="s">
        <v>1654</v>
      </c>
      <c r="C70" s="110">
        <v>0</v>
      </c>
      <c r="D70" s="110">
        <v>0</v>
      </c>
      <c r="E70" s="110">
        <v>406.87</v>
      </c>
      <c r="F70" s="110"/>
      <c r="G70" s="110"/>
      <c r="H70" s="184" t="e">
        <v>#DIV/0!</v>
      </c>
      <c r="I70" s="184" t="e">
        <v>#DIV/0!</v>
      </c>
    </row>
    <row r="71" spans="1:9" s="20" customFormat="1" ht="15" customHeight="1">
      <c r="A71" s="131" t="s">
        <v>1521</v>
      </c>
      <c r="B71" s="76" t="s">
        <v>1556</v>
      </c>
      <c r="C71" s="110">
        <v>0</v>
      </c>
      <c r="D71" s="110">
        <v>0</v>
      </c>
      <c r="E71" s="110">
        <v>111.84</v>
      </c>
      <c r="F71" s="110"/>
      <c r="G71" s="110"/>
      <c r="H71" s="184" t="e">
        <v>#DIV/0!</v>
      </c>
      <c r="I71" s="184" t="e">
        <v>#DIV/0!</v>
      </c>
    </row>
    <row r="72" spans="1:9" s="20" customFormat="1" ht="15" customHeight="1">
      <c r="A72" s="131" t="s">
        <v>1522</v>
      </c>
      <c r="B72" s="76" t="s">
        <v>1276</v>
      </c>
      <c r="C72" s="110">
        <v>0</v>
      </c>
      <c r="D72" s="110">
        <v>0</v>
      </c>
      <c r="E72" s="110">
        <v>1116.8</v>
      </c>
      <c r="F72" s="110"/>
      <c r="G72" s="110"/>
      <c r="H72" s="136" t="e">
        <v>#DIV/0!</v>
      </c>
      <c r="I72" s="136" t="e">
        <v>#DIV/0!</v>
      </c>
    </row>
    <row r="73" spans="1:9" s="20" customFormat="1" ht="15" customHeight="1">
      <c r="A73" s="131">
        <v>3237</v>
      </c>
      <c r="B73" s="76" t="s">
        <v>1278</v>
      </c>
      <c r="C73" s="110">
        <v>0</v>
      </c>
      <c r="D73" s="110">
        <v>0</v>
      </c>
      <c r="E73" s="110">
        <v>19578.75</v>
      </c>
      <c r="F73" s="110"/>
      <c r="G73" s="110"/>
      <c r="H73" s="184" t="e">
        <v>#DIV/0!</v>
      </c>
      <c r="I73" s="184" t="e">
        <v>#DIV/0!</v>
      </c>
    </row>
    <row r="74" spans="1:9" s="20" customFormat="1" ht="15" customHeight="1">
      <c r="A74" s="131" t="s">
        <v>1525</v>
      </c>
      <c r="B74" s="76" t="s">
        <v>1554</v>
      </c>
      <c r="C74" s="110">
        <v>0</v>
      </c>
      <c r="D74" s="110">
        <v>0</v>
      </c>
      <c r="E74" s="110">
        <v>229.12</v>
      </c>
      <c r="F74" s="110"/>
      <c r="G74" s="110"/>
      <c r="H74" s="184" t="e">
        <v>#DIV/0!</v>
      </c>
      <c r="I74" s="184" t="e">
        <v>#DIV/0!</v>
      </c>
    </row>
    <row r="75" spans="1:9" s="20" customFormat="1" ht="15" customHeight="1">
      <c r="A75" s="131" t="s">
        <v>1526</v>
      </c>
      <c r="B75" s="76" t="s">
        <v>1326</v>
      </c>
      <c r="C75" s="110">
        <v>0</v>
      </c>
      <c r="D75" s="110">
        <v>0</v>
      </c>
      <c r="E75" s="110">
        <v>2942.03</v>
      </c>
      <c r="F75" s="110"/>
      <c r="G75" s="110"/>
      <c r="H75" s="184" t="e">
        <v>#DIV/0!</v>
      </c>
      <c r="I75" s="184" t="e">
        <v>#DIV/0!</v>
      </c>
    </row>
    <row r="76" spans="1:9" s="20" customFormat="1" ht="15" customHeight="1">
      <c r="A76" s="131" t="s">
        <v>1533</v>
      </c>
      <c r="B76" s="76" t="s">
        <v>1655</v>
      </c>
      <c r="C76" s="110">
        <v>0</v>
      </c>
      <c r="D76" s="110">
        <v>0</v>
      </c>
      <c r="E76" s="110">
        <v>11360.61</v>
      </c>
      <c r="F76" s="110"/>
      <c r="G76" s="110"/>
      <c r="H76" s="184" t="e">
        <v>#DIV/0!</v>
      </c>
      <c r="I76" s="184" t="e">
        <v>#DIV/0!</v>
      </c>
    </row>
    <row r="77" spans="1:9" s="20" customFormat="1" ht="11.25" customHeight="1">
      <c r="A77" s="131">
        <v>4227</v>
      </c>
      <c r="B77" s="76" t="s">
        <v>1656</v>
      </c>
      <c r="C77" s="110">
        <v>0</v>
      </c>
      <c r="D77" s="110">
        <v>0</v>
      </c>
      <c r="E77" s="110">
        <v>22380.9</v>
      </c>
      <c r="F77" s="110"/>
      <c r="G77" s="110"/>
      <c r="H77" s="184" t="e">
        <v>#DIV/0!</v>
      </c>
      <c r="I77" s="184" t="e">
        <v>#DIV/0!</v>
      </c>
    </row>
    <row r="78" spans="1:9" s="20" customFormat="1" ht="15" customHeight="1">
      <c r="A78" s="64"/>
      <c r="B78" s="64" t="s">
        <v>18</v>
      </c>
      <c r="C78" s="69">
        <v>539487</v>
      </c>
      <c r="D78" s="69">
        <v>4045800</v>
      </c>
      <c r="E78" s="69">
        <v>3092546.3</v>
      </c>
      <c r="F78" s="183">
        <v>3443250</v>
      </c>
      <c r="G78" s="183">
        <v>1145000</v>
      </c>
      <c r="H78" s="87">
        <v>76.438437391863161</v>
      </c>
      <c r="I78" s="87">
        <v>573.23833567815348</v>
      </c>
    </row>
    <row r="79" spans="1:9" s="20" customFormat="1" ht="15" customHeight="1">
      <c r="A79" s="77">
        <v>3111</v>
      </c>
      <c r="B79" s="76" t="s">
        <v>1446</v>
      </c>
      <c r="C79" s="110">
        <v>329270</v>
      </c>
      <c r="D79" s="110">
        <v>2243000</v>
      </c>
      <c r="E79" s="110">
        <v>2117203.1800000002</v>
      </c>
      <c r="F79" s="110">
        <v>1876000</v>
      </c>
      <c r="G79" s="110">
        <v>567000</v>
      </c>
      <c r="H79" s="184">
        <v>94.391581810075792</v>
      </c>
      <c r="I79" s="184">
        <v>642.99911318978354</v>
      </c>
    </row>
    <row r="80" spans="1:9" s="20" customFormat="1" ht="15" customHeight="1">
      <c r="A80" s="77">
        <v>3121</v>
      </c>
      <c r="B80" s="76" t="s">
        <v>1322</v>
      </c>
      <c r="C80" s="110">
        <v>2500</v>
      </c>
      <c r="D80" s="110">
        <v>31000</v>
      </c>
      <c r="E80" s="110">
        <v>23475.16</v>
      </c>
      <c r="F80" s="110">
        <v>17000</v>
      </c>
      <c r="G80" s="110">
        <v>14000</v>
      </c>
      <c r="H80" s="184">
        <v>75.72632258064516</v>
      </c>
      <c r="I80" s="184">
        <v>939.0064000000001</v>
      </c>
    </row>
    <row r="81" spans="1:9" s="20" customFormat="1" ht="15" customHeight="1">
      <c r="A81" s="77">
        <v>3132</v>
      </c>
      <c r="B81" s="76" t="s">
        <v>1392</v>
      </c>
      <c r="C81" s="110">
        <v>51037</v>
      </c>
      <c r="D81" s="110">
        <v>371000</v>
      </c>
      <c r="E81" s="110">
        <v>349338.6</v>
      </c>
      <c r="F81" s="110">
        <v>295000</v>
      </c>
      <c r="G81" s="110">
        <v>93000</v>
      </c>
      <c r="H81" s="184">
        <v>94.161347708894866</v>
      </c>
      <c r="I81" s="184">
        <v>684.48106275839086</v>
      </c>
    </row>
    <row r="82" spans="1:9" s="20" customFormat="1" ht="15" customHeight="1">
      <c r="A82" s="77">
        <v>3133</v>
      </c>
      <c r="B82" s="76" t="s">
        <v>1447</v>
      </c>
      <c r="C82" s="110">
        <v>5598</v>
      </c>
      <c r="D82" s="110">
        <v>0</v>
      </c>
      <c r="E82" s="110">
        <v>0</v>
      </c>
      <c r="F82" s="110">
        <v>0</v>
      </c>
      <c r="G82" s="110">
        <v>0</v>
      </c>
      <c r="H82" s="184" t="e">
        <v>#DIV/0!</v>
      </c>
      <c r="I82" s="184">
        <v>0</v>
      </c>
    </row>
    <row r="83" spans="1:9" s="20" customFormat="1" ht="15" customHeight="1">
      <c r="A83" s="77">
        <v>3211</v>
      </c>
      <c r="B83" s="76" t="s">
        <v>1264</v>
      </c>
      <c r="C83" s="110">
        <v>55008</v>
      </c>
      <c r="D83" s="110">
        <v>211500</v>
      </c>
      <c r="E83" s="110">
        <v>176977.55</v>
      </c>
      <c r="F83" s="110">
        <v>260000</v>
      </c>
      <c r="G83" s="110">
        <v>99000</v>
      </c>
      <c r="H83" s="184">
        <v>83.677328605200941</v>
      </c>
      <c r="I83" s="184">
        <v>321.73056646305992</v>
      </c>
    </row>
    <row r="84" spans="1:9" s="20" customFormat="1" ht="15" customHeight="1">
      <c r="A84" s="77">
        <v>3212</v>
      </c>
      <c r="B84" s="76" t="s">
        <v>1265</v>
      </c>
      <c r="C84" s="110">
        <v>2331</v>
      </c>
      <c r="D84" s="110">
        <v>17000</v>
      </c>
      <c r="E84" s="110">
        <v>15469.07</v>
      </c>
      <c r="F84" s="110">
        <v>16000</v>
      </c>
      <c r="G84" s="110">
        <v>10000</v>
      </c>
      <c r="H84" s="184">
        <v>90.994529411764702</v>
      </c>
      <c r="I84" s="184">
        <v>663.62376662376664</v>
      </c>
    </row>
    <row r="85" spans="1:9" s="20" customFormat="1" ht="15" customHeight="1">
      <c r="A85" s="77">
        <v>3213</v>
      </c>
      <c r="B85" s="76" t="s">
        <v>1266</v>
      </c>
      <c r="C85" s="110">
        <v>0</v>
      </c>
      <c r="D85" s="110">
        <v>6000</v>
      </c>
      <c r="E85" s="110">
        <v>371.23</v>
      </c>
      <c r="F85" s="110">
        <v>19000</v>
      </c>
      <c r="G85" s="110">
        <v>0</v>
      </c>
      <c r="H85" s="184">
        <v>6.1871666666666671</v>
      </c>
      <c r="I85" s="184" t="e">
        <v>#DIV/0!</v>
      </c>
    </row>
    <row r="86" spans="1:9" s="20" customFormat="1" ht="15" customHeight="1">
      <c r="A86" s="77">
        <v>3221</v>
      </c>
      <c r="B86" s="76" t="s">
        <v>1267</v>
      </c>
      <c r="C86" s="110">
        <v>0</v>
      </c>
      <c r="D86" s="110">
        <v>25000</v>
      </c>
      <c r="E86" s="110">
        <v>53.72</v>
      </c>
      <c r="F86" s="110">
        <v>38000</v>
      </c>
      <c r="G86" s="110">
        <v>16000</v>
      </c>
      <c r="H86" s="184">
        <v>0.21487999999999999</v>
      </c>
      <c r="I86" s="184" t="e">
        <v>#DIV/0!</v>
      </c>
    </row>
    <row r="87" spans="1:9" s="20" customFormat="1" ht="15" customHeight="1">
      <c r="A87" s="77">
        <v>3222</v>
      </c>
      <c r="B87" s="76" t="s">
        <v>1268</v>
      </c>
      <c r="C87" s="110">
        <v>0</v>
      </c>
      <c r="D87" s="110">
        <v>0</v>
      </c>
      <c r="E87" s="110">
        <v>483.65</v>
      </c>
      <c r="F87" s="110">
        <v>0</v>
      </c>
      <c r="G87" s="110">
        <v>0</v>
      </c>
      <c r="H87" s="184" t="e">
        <v>#DIV/0!</v>
      </c>
      <c r="I87" s="184" t="e">
        <v>#DIV/0!</v>
      </c>
    </row>
    <row r="88" spans="1:9" s="20" customFormat="1" ht="15" customHeight="1">
      <c r="A88" s="77">
        <v>3223</v>
      </c>
      <c r="B88" s="76" t="s">
        <v>1269</v>
      </c>
      <c r="C88" s="110">
        <v>0</v>
      </c>
      <c r="D88" s="110">
        <v>132000</v>
      </c>
      <c r="E88" s="110">
        <v>12764.63</v>
      </c>
      <c r="F88" s="110">
        <v>100000</v>
      </c>
      <c r="G88" s="110">
        <v>80000</v>
      </c>
      <c r="H88" s="184">
        <v>9.6701742424242418</v>
      </c>
      <c r="I88" s="184" t="e">
        <v>#DIV/0!</v>
      </c>
    </row>
    <row r="89" spans="1:9" s="20" customFormat="1" ht="15" customHeight="1">
      <c r="A89" s="77">
        <v>3224</v>
      </c>
      <c r="B89" s="76" t="s">
        <v>1270</v>
      </c>
      <c r="C89" s="110">
        <v>0</v>
      </c>
      <c r="D89" s="110">
        <v>0</v>
      </c>
      <c r="E89" s="110">
        <v>661.3</v>
      </c>
      <c r="F89" s="110">
        <v>0</v>
      </c>
      <c r="G89" s="110">
        <v>0</v>
      </c>
      <c r="H89" s="136" t="e">
        <v>#DIV/0!</v>
      </c>
      <c r="I89" s="136" t="e">
        <v>#DIV/0!</v>
      </c>
    </row>
    <row r="90" spans="1:9" s="20" customFormat="1" ht="15" customHeight="1">
      <c r="A90" s="77">
        <v>3231</v>
      </c>
      <c r="B90" s="76" t="s">
        <v>1272</v>
      </c>
      <c r="C90" s="110">
        <v>43</v>
      </c>
      <c r="D90" s="110">
        <v>2000</v>
      </c>
      <c r="E90" s="110">
        <v>3463.38</v>
      </c>
      <c r="F90" s="110">
        <v>2000</v>
      </c>
      <c r="G90" s="110">
        <v>2000</v>
      </c>
      <c r="H90" s="136">
        <v>173.16899999999998</v>
      </c>
      <c r="I90" s="136">
        <v>8054.3720930232566</v>
      </c>
    </row>
    <row r="91" spans="1:9" s="20" customFormat="1" ht="15" customHeight="1">
      <c r="A91" s="77">
        <v>3232</v>
      </c>
      <c r="B91" s="76" t="s">
        <v>1566</v>
      </c>
      <c r="C91" s="110">
        <v>0</v>
      </c>
      <c r="D91" s="110">
        <v>85000</v>
      </c>
      <c r="E91" s="110">
        <v>0</v>
      </c>
      <c r="F91" s="110">
        <v>60000</v>
      </c>
      <c r="G91" s="110">
        <v>60000</v>
      </c>
      <c r="H91" s="136">
        <v>0</v>
      </c>
      <c r="I91" s="136" t="e">
        <v>#DIV/0!</v>
      </c>
    </row>
    <row r="92" spans="1:9" s="20" customFormat="1" ht="15" customHeight="1">
      <c r="A92" s="77">
        <v>3233</v>
      </c>
      <c r="B92" s="76" t="s">
        <v>1274</v>
      </c>
      <c r="C92" s="110">
        <v>0</v>
      </c>
      <c r="D92" s="110">
        <v>0</v>
      </c>
      <c r="E92" s="110">
        <v>633.79</v>
      </c>
      <c r="F92" s="110">
        <v>0</v>
      </c>
      <c r="G92" s="110">
        <v>0</v>
      </c>
      <c r="H92" s="136" t="e">
        <v>#DIV/0!</v>
      </c>
      <c r="I92" s="136" t="e">
        <v>#DIV/0!</v>
      </c>
    </row>
    <row r="93" spans="1:9" s="20" customFormat="1" ht="15" customHeight="1">
      <c r="A93" s="77">
        <v>3234</v>
      </c>
      <c r="B93" s="76" t="s">
        <v>1275</v>
      </c>
      <c r="C93" s="110">
        <v>0</v>
      </c>
      <c r="D93" s="110">
        <v>85000</v>
      </c>
      <c r="E93" s="110">
        <v>0</v>
      </c>
      <c r="F93" s="110">
        <v>60000</v>
      </c>
      <c r="G93" s="110">
        <v>60000</v>
      </c>
      <c r="H93" s="136">
        <v>0</v>
      </c>
      <c r="I93" s="136" t="e">
        <v>#DIV/0!</v>
      </c>
    </row>
    <row r="94" spans="1:9" s="20" customFormat="1" ht="15" customHeight="1">
      <c r="A94" s="77">
        <v>3235</v>
      </c>
      <c r="B94" s="76" t="s">
        <v>1276</v>
      </c>
      <c r="C94" s="110">
        <v>0</v>
      </c>
      <c r="D94" s="110">
        <v>90000</v>
      </c>
      <c r="E94" s="110">
        <v>6332.95</v>
      </c>
      <c r="F94" s="110">
        <v>100000</v>
      </c>
      <c r="G94" s="110">
        <v>48000</v>
      </c>
      <c r="H94" s="184">
        <v>7.0366111111111111</v>
      </c>
      <c r="I94" s="184" t="e">
        <v>#DIV/0!</v>
      </c>
    </row>
    <row r="95" spans="1:9" s="20" customFormat="1" ht="15" customHeight="1">
      <c r="A95" s="77">
        <v>3237</v>
      </c>
      <c r="B95" s="76" t="s">
        <v>1278</v>
      </c>
      <c r="C95" s="110">
        <v>93700</v>
      </c>
      <c r="D95" s="110">
        <v>271000</v>
      </c>
      <c r="E95" s="110">
        <v>176146.25</v>
      </c>
      <c r="F95" s="110">
        <v>385250</v>
      </c>
      <c r="G95" s="110">
        <v>77000</v>
      </c>
      <c r="H95" s="184">
        <v>64.998616236162363</v>
      </c>
      <c r="I95" s="184">
        <v>187.98959445037354</v>
      </c>
    </row>
    <row r="96" spans="1:9" s="20" customFormat="1" ht="15" customHeight="1">
      <c r="A96" s="77">
        <v>3239</v>
      </c>
      <c r="B96" s="76" t="s">
        <v>1280</v>
      </c>
      <c r="C96" s="110">
        <v>0</v>
      </c>
      <c r="D96" s="110">
        <v>24000</v>
      </c>
      <c r="E96" s="110">
        <v>1298.4000000000001</v>
      </c>
      <c r="F96" s="110">
        <v>20000</v>
      </c>
      <c r="G96" s="110">
        <v>6000</v>
      </c>
      <c r="H96" s="184">
        <v>5.41</v>
      </c>
      <c r="I96" s="184" t="e">
        <v>#DIV/0!</v>
      </c>
    </row>
    <row r="97" spans="1:9" s="20" customFormat="1" ht="15" customHeight="1">
      <c r="A97" s="77">
        <v>3293</v>
      </c>
      <c r="B97" s="76" t="s">
        <v>1326</v>
      </c>
      <c r="C97" s="110">
        <v>0</v>
      </c>
      <c r="D97" s="110">
        <v>12000</v>
      </c>
      <c r="E97" s="110">
        <v>16671.46</v>
      </c>
      <c r="F97" s="110">
        <v>0</v>
      </c>
      <c r="G97" s="110">
        <v>0</v>
      </c>
      <c r="H97" s="184">
        <v>138.92883333333333</v>
      </c>
      <c r="I97" s="184" t="e">
        <v>#DIV/0!</v>
      </c>
    </row>
    <row r="98" spans="1:9" s="20" customFormat="1" ht="15" customHeight="1">
      <c r="A98" s="77">
        <v>3295</v>
      </c>
      <c r="B98" s="76" t="s">
        <v>1284</v>
      </c>
      <c r="C98" s="110">
        <v>0</v>
      </c>
      <c r="D98" s="110">
        <v>0</v>
      </c>
      <c r="E98" s="110">
        <v>0</v>
      </c>
      <c r="F98" s="110">
        <v>0</v>
      </c>
      <c r="G98" s="110">
        <v>0</v>
      </c>
      <c r="H98" s="184" t="e">
        <v>#DIV/0!</v>
      </c>
      <c r="I98" s="184" t="e">
        <v>#DIV/0!</v>
      </c>
    </row>
    <row r="99" spans="1:9" s="20" customFormat="1" ht="29.25" customHeight="1">
      <c r="A99" s="77">
        <v>3432</v>
      </c>
      <c r="B99" s="113" t="s">
        <v>1328</v>
      </c>
      <c r="C99" s="110">
        <v>0</v>
      </c>
      <c r="D99" s="110">
        <v>0</v>
      </c>
      <c r="E99" s="110">
        <v>0</v>
      </c>
      <c r="F99" s="110">
        <v>0</v>
      </c>
      <c r="G99" s="110">
        <v>0</v>
      </c>
      <c r="H99" s="184" t="e">
        <v>#DIV/0!</v>
      </c>
      <c r="I99" s="184" t="e">
        <v>#DIV/0!</v>
      </c>
    </row>
    <row r="100" spans="1:9" s="20" customFormat="1" ht="15" customHeight="1">
      <c r="A100" s="77">
        <v>4221</v>
      </c>
      <c r="B100" s="76" t="s">
        <v>1287</v>
      </c>
      <c r="C100" s="110">
        <v>0</v>
      </c>
      <c r="D100" s="110">
        <v>195300</v>
      </c>
      <c r="E100" s="110">
        <v>64376.89</v>
      </c>
      <c r="F100" s="110">
        <v>84000</v>
      </c>
      <c r="G100" s="110">
        <v>13000</v>
      </c>
      <c r="H100" s="184">
        <v>32.963077316948286</v>
      </c>
      <c r="I100" s="184" t="e">
        <v>#DIV/0!</v>
      </c>
    </row>
    <row r="101" spans="1:9" s="20" customFormat="1" ht="15" customHeight="1">
      <c r="A101" s="77">
        <v>4227</v>
      </c>
      <c r="B101" s="76" t="s">
        <v>1551</v>
      </c>
      <c r="C101" s="110">
        <v>0</v>
      </c>
      <c r="D101" s="110">
        <v>245000</v>
      </c>
      <c r="E101" s="110">
        <v>126825.09</v>
      </c>
      <c r="F101" s="110">
        <v>111000</v>
      </c>
      <c r="G101" s="110">
        <v>0</v>
      </c>
      <c r="H101" s="184">
        <v>51.765342857142862</v>
      </c>
      <c r="I101" s="184" t="e">
        <v>#DIV/0!</v>
      </c>
    </row>
    <row r="102" spans="1:9" s="20" customFormat="1" ht="15" customHeight="1">
      <c r="A102" s="64"/>
      <c r="B102" s="64" t="s">
        <v>1544</v>
      </c>
      <c r="C102" s="69">
        <v>0</v>
      </c>
      <c r="D102" s="69">
        <v>78000</v>
      </c>
      <c r="E102" s="69">
        <v>77318.760000000009</v>
      </c>
      <c r="F102" s="183">
        <v>164000</v>
      </c>
      <c r="G102" s="183">
        <v>96000</v>
      </c>
      <c r="H102" s="87">
        <v>99.126615384615405</v>
      </c>
      <c r="I102" s="87" t="e">
        <v>#DIV/0!</v>
      </c>
    </row>
    <row r="103" spans="1:9" s="20" customFormat="1" ht="15" customHeight="1">
      <c r="A103" s="77">
        <v>3111</v>
      </c>
      <c r="B103" s="76" t="s">
        <v>1446</v>
      </c>
      <c r="C103" s="110">
        <v>0</v>
      </c>
      <c r="D103" s="110">
        <v>64000</v>
      </c>
      <c r="E103" s="110">
        <v>61447.79</v>
      </c>
      <c r="F103" s="110">
        <v>94000</v>
      </c>
      <c r="G103" s="110">
        <v>79000</v>
      </c>
      <c r="H103" s="136">
        <v>96.012171874999993</v>
      </c>
      <c r="I103" s="136" t="e">
        <v>#DIV/0!</v>
      </c>
    </row>
    <row r="104" spans="1:9" s="20" customFormat="1" ht="15" customHeight="1">
      <c r="A104" s="77">
        <v>3121</v>
      </c>
      <c r="B104" s="76" t="s">
        <v>1322</v>
      </c>
      <c r="C104" s="110">
        <v>0</v>
      </c>
      <c r="D104" s="110">
        <v>0</v>
      </c>
      <c r="E104" s="110">
        <v>62</v>
      </c>
      <c r="F104" s="110">
        <v>0</v>
      </c>
      <c r="G104" s="110">
        <v>0</v>
      </c>
      <c r="H104" s="184" t="e">
        <v>#DIV/0!</v>
      </c>
      <c r="I104" s="184" t="e">
        <v>#DIV/0!</v>
      </c>
    </row>
    <row r="105" spans="1:9" s="20" customFormat="1" ht="15" customHeight="1">
      <c r="A105" s="77">
        <v>3132</v>
      </c>
      <c r="B105" s="76" t="s">
        <v>1392</v>
      </c>
      <c r="C105" s="110">
        <v>0</v>
      </c>
      <c r="D105" s="110">
        <v>10000</v>
      </c>
      <c r="E105" s="110">
        <v>10138.870000000001</v>
      </c>
      <c r="F105" s="110">
        <v>15000</v>
      </c>
      <c r="G105" s="110">
        <v>13000</v>
      </c>
      <c r="H105" s="184">
        <v>101.3887</v>
      </c>
      <c r="I105" s="184" t="e">
        <v>#DIV/0!</v>
      </c>
    </row>
    <row r="106" spans="1:9" s="20" customFormat="1" ht="15" customHeight="1">
      <c r="A106" s="77">
        <v>3133</v>
      </c>
      <c r="B106" s="76" t="s">
        <v>1447</v>
      </c>
      <c r="C106" s="110">
        <v>0</v>
      </c>
      <c r="D106" s="110">
        <v>0</v>
      </c>
      <c r="E106" s="110">
        <v>0</v>
      </c>
      <c r="F106" s="110">
        <v>0</v>
      </c>
      <c r="G106" s="110">
        <v>0</v>
      </c>
      <c r="H106" s="184" t="e">
        <v>#DIV/0!</v>
      </c>
      <c r="I106" s="184" t="e">
        <v>#DIV/0!</v>
      </c>
    </row>
    <row r="107" spans="1:9" s="20" customFormat="1" ht="15" customHeight="1">
      <c r="A107" s="77">
        <v>3211</v>
      </c>
      <c r="B107" s="76" t="s">
        <v>1264</v>
      </c>
      <c r="C107" s="110">
        <v>0</v>
      </c>
      <c r="D107" s="110">
        <v>4000</v>
      </c>
      <c r="E107" s="110">
        <v>5646</v>
      </c>
      <c r="F107" s="110">
        <v>5000</v>
      </c>
      <c r="G107" s="110">
        <v>4000</v>
      </c>
      <c r="H107" s="184">
        <v>141.15</v>
      </c>
      <c r="I107" s="184" t="e">
        <v>#DIV/0!</v>
      </c>
    </row>
    <row r="108" spans="1:9" s="20" customFormat="1" ht="15" customHeight="1">
      <c r="A108" s="77">
        <v>3212</v>
      </c>
      <c r="B108" s="76" t="s">
        <v>1265</v>
      </c>
      <c r="C108" s="110">
        <v>0</v>
      </c>
      <c r="D108" s="110">
        <v>0</v>
      </c>
      <c r="E108" s="110">
        <v>0</v>
      </c>
      <c r="F108" s="110">
        <v>0</v>
      </c>
      <c r="G108" s="110">
        <v>0</v>
      </c>
      <c r="H108" s="184" t="e">
        <v>#DIV/0!</v>
      </c>
      <c r="I108" s="184" t="e">
        <v>#DIV/0!</v>
      </c>
    </row>
    <row r="109" spans="1:9" s="20" customFormat="1" ht="15" customHeight="1">
      <c r="A109" s="77">
        <v>3213</v>
      </c>
      <c r="B109" s="76" t="s">
        <v>1266</v>
      </c>
      <c r="C109" s="110">
        <v>0</v>
      </c>
      <c r="D109" s="110">
        <v>0</v>
      </c>
      <c r="E109" s="110">
        <v>0</v>
      </c>
      <c r="F109" s="110">
        <v>0</v>
      </c>
      <c r="G109" s="110">
        <v>0</v>
      </c>
      <c r="H109" s="184" t="e">
        <v>#DIV/0!</v>
      </c>
      <c r="I109" s="184" t="e">
        <v>#DIV/0!</v>
      </c>
    </row>
    <row r="110" spans="1:9" s="20" customFormat="1" ht="15" customHeight="1">
      <c r="A110" s="77">
        <v>3221</v>
      </c>
      <c r="B110" s="76" t="s">
        <v>1267</v>
      </c>
      <c r="C110" s="110">
        <v>0</v>
      </c>
      <c r="D110" s="110">
        <v>0</v>
      </c>
      <c r="E110" s="110">
        <v>0</v>
      </c>
      <c r="F110" s="110">
        <v>0</v>
      </c>
      <c r="G110" s="110">
        <v>0</v>
      </c>
      <c r="H110" s="184" t="e">
        <v>#DIV/0!</v>
      </c>
      <c r="I110" s="184" t="e">
        <v>#DIV/0!</v>
      </c>
    </row>
    <row r="111" spans="1:9" s="20" customFormat="1" ht="15" customHeight="1">
      <c r="A111" s="77">
        <v>3231</v>
      </c>
      <c r="B111" s="76" t="s">
        <v>1272</v>
      </c>
      <c r="C111" s="110">
        <v>0</v>
      </c>
      <c r="D111" s="110">
        <v>0</v>
      </c>
      <c r="E111" s="110">
        <v>24.1</v>
      </c>
      <c r="F111" s="110">
        <v>0</v>
      </c>
      <c r="G111" s="110">
        <v>0</v>
      </c>
      <c r="H111" s="184" t="e">
        <v>#DIV/0!</v>
      </c>
      <c r="I111" s="184" t="e">
        <v>#DIV/0!</v>
      </c>
    </row>
    <row r="112" spans="1:9" s="20" customFormat="1" ht="15" customHeight="1">
      <c r="A112" s="77">
        <v>3235</v>
      </c>
      <c r="B112" s="76" t="s">
        <v>1276</v>
      </c>
      <c r="C112" s="110">
        <v>0</v>
      </c>
      <c r="D112" s="110">
        <v>0</v>
      </c>
      <c r="E112" s="110">
        <v>0</v>
      </c>
      <c r="F112" s="110">
        <v>0</v>
      </c>
      <c r="G112" s="110">
        <v>0</v>
      </c>
      <c r="H112" s="184" t="e">
        <v>#DIV/0!</v>
      </c>
      <c r="I112" s="184" t="e">
        <v>#DIV/0!</v>
      </c>
    </row>
    <row r="113" spans="1:10" s="20" customFormat="1" ht="15" customHeight="1">
      <c r="A113" s="77">
        <v>3237</v>
      </c>
      <c r="B113" s="76" t="s">
        <v>1278</v>
      </c>
      <c r="C113" s="110">
        <v>0</v>
      </c>
      <c r="D113" s="110">
        <v>0</v>
      </c>
      <c r="E113" s="110">
        <v>0</v>
      </c>
      <c r="F113" s="110">
        <v>15000</v>
      </c>
      <c r="G113" s="110">
        <v>0</v>
      </c>
      <c r="H113" s="184" t="e">
        <v>#DIV/0!</v>
      </c>
      <c r="I113" s="184" t="e">
        <v>#DIV/0!</v>
      </c>
    </row>
    <row r="114" spans="1:10" s="20" customFormat="1" ht="15" customHeight="1">
      <c r="A114" s="77">
        <v>3239</v>
      </c>
      <c r="B114" s="76" t="s">
        <v>1280</v>
      </c>
      <c r="C114" s="110">
        <v>0</v>
      </c>
      <c r="D114" s="110">
        <v>0</v>
      </c>
      <c r="E114" s="110">
        <v>0</v>
      </c>
      <c r="F114" s="110">
        <v>0</v>
      </c>
      <c r="G114" s="110">
        <v>0</v>
      </c>
      <c r="H114" s="184" t="e">
        <v>#DIV/0!</v>
      </c>
      <c r="I114" s="184" t="e">
        <v>#DIV/0!</v>
      </c>
    </row>
    <row r="115" spans="1:10" s="20" customFormat="1" ht="15" customHeight="1">
      <c r="A115" s="77">
        <v>3293</v>
      </c>
      <c r="B115" s="76" t="s">
        <v>1326</v>
      </c>
      <c r="C115" s="110">
        <v>0</v>
      </c>
      <c r="D115" s="110">
        <v>0</v>
      </c>
      <c r="E115" s="110">
        <v>0</v>
      </c>
      <c r="F115" s="110">
        <v>0</v>
      </c>
      <c r="G115" s="110">
        <v>0</v>
      </c>
      <c r="H115" s="184" t="e">
        <v>#DIV/0!</v>
      </c>
      <c r="I115" s="184" t="e">
        <v>#DIV/0!</v>
      </c>
    </row>
    <row r="116" spans="1:10" s="20" customFormat="1" ht="15" customHeight="1">
      <c r="A116" s="77">
        <v>3295</v>
      </c>
      <c r="B116" s="76" t="s">
        <v>1284</v>
      </c>
      <c r="C116" s="110">
        <v>0</v>
      </c>
      <c r="D116" s="110">
        <v>0</v>
      </c>
      <c r="E116" s="110">
        <v>0</v>
      </c>
      <c r="F116" s="110">
        <v>0</v>
      </c>
      <c r="G116" s="110">
        <v>0</v>
      </c>
      <c r="H116" s="184" t="e">
        <v>#DIV/0!</v>
      </c>
      <c r="I116" s="184" t="e">
        <v>#DIV/0!</v>
      </c>
    </row>
    <row r="117" spans="1:10" s="20" customFormat="1" ht="29.25" customHeight="1">
      <c r="A117" s="77">
        <v>3432</v>
      </c>
      <c r="B117" s="113" t="s">
        <v>1328</v>
      </c>
      <c r="C117" s="110">
        <v>0</v>
      </c>
      <c r="D117" s="110">
        <v>0</v>
      </c>
      <c r="E117" s="110">
        <v>0</v>
      </c>
      <c r="F117" s="110">
        <v>0</v>
      </c>
      <c r="G117" s="110">
        <v>0</v>
      </c>
      <c r="H117" s="184" t="e">
        <v>#DIV/0!</v>
      </c>
      <c r="I117" s="184" t="e">
        <v>#DIV/0!</v>
      </c>
    </row>
    <row r="118" spans="1:10" s="20" customFormat="1" ht="15" customHeight="1">
      <c r="A118" s="77">
        <v>4221</v>
      </c>
      <c r="B118" s="76" t="s">
        <v>1287</v>
      </c>
      <c r="C118" s="110">
        <v>0</v>
      </c>
      <c r="D118" s="110">
        <v>0</v>
      </c>
      <c r="E118" s="110">
        <v>0</v>
      </c>
      <c r="F118" s="110">
        <v>0</v>
      </c>
      <c r="G118" s="110">
        <v>0</v>
      </c>
      <c r="H118" s="184" t="e">
        <v>#DIV/0!</v>
      </c>
      <c r="I118" s="184" t="e">
        <v>#DIV/0!</v>
      </c>
    </row>
    <row r="119" spans="1:10" s="20" customFormat="1" ht="15" customHeight="1">
      <c r="A119" s="77">
        <v>4262</v>
      </c>
      <c r="B119" s="76" t="s">
        <v>1555</v>
      </c>
      <c r="C119" s="110">
        <v>0</v>
      </c>
      <c r="D119" s="110">
        <v>0</v>
      </c>
      <c r="E119" s="110">
        <v>0</v>
      </c>
      <c r="F119" s="110">
        <v>35000</v>
      </c>
      <c r="G119" s="110">
        <v>0</v>
      </c>
      <c r="H119" s="136" t="e">
        <v>#DIV/0!</v>
      </c>
      <c r="I119" s="136" t="e">
        <v>#DIV/0!</v>
      </c>
    </row>
    <row r="120" spans="1:10" s="20" customFormat="1" ht="15" customHeight="1">
      <c r="A120" s="64"/>
      <c r="B120" s="64" t="s">
        <v>522</v>
      </c>
      <c r="C120" s="69">
        <v>0</v>
      </c>
      <c r="D120" s="69">
        <v>34000</v>
      </c>
      <c r="E120" s="69">
        <v>20939.45</v>
      </c>
      <c r="F120" s="183">
        <v>0</v>
      </c>
      <c r="G120" s="183">
        <v>0</v>
      </c>
      <c r="H120" s="87">
        <v>61.58661764705883</v>
      </c>
      <c r="I120" s="87" t="e">
        <v>#DIV/0!</v>
      </c>
    </row>
    <row r="121" spans="1:10" s="20" customFormat="1" ht="15" customHeight="1">
      <c r="A121" s="77">
        <v>3111</v>
      </c>
      <c r="B121" s="76" t="s">
        <v>1446</v>
      </c>
      <c r="C121" s="110">
        <v>0</v>
      </c>
      <c r="D121" s="110">
        <v>0</v>
      </c>
      <c r="E121" s="110">
        <v>554.37</v>
      </c>
      <c r="F121" s="110">
        <v>0</v>
      </c>
      <c r="G121" s="110">
        <v>0</v>
      </c>
      <c r="H121" s="184" t="e">
        <v>#DIV/0!</v>
      </c>
      <c r="I121" s="184" t="e">
        <v>#DIV/0!</v>
      </c>
    </row>
    <row r="122" spans="1:10" s="20" customFormat="1" ht="15" customHeight="1">
      <c r="A122" s="77">
        <v>3132</v>
      </c>
      <c r="B122" s="76" t="s">
        <v>1653</v>
      </c>
      <c r="C122" s="110">
        <v>0</v>
      </c>
      <c r="D122" s="110">
        <v>0</v>
      </c>
      <c r="E122" s="110">
        <v>91.47</v>
      </c>
      <c r="F122" s="110">
        <v>0</v>
      </c>
      <c r="G122" s="110">
        <v>0</v>
      </c>
      <c r="H122" s="184" t="e">
        <v>#DIV/0!</v>
      </c>
      <c r="I122" s="184" t="e">
        <v>#DIV/0!</v>
      </c>
    </row>
    <row r="123" spans="1:10" s="20" customFormat="1" ht="15" customHeight="1">
      <c r="A123" s="77">
        <v>3211</v>
      </c>
      <c r="B123" s="76" t="s">
        <v>1264</v>
      </c>
      <c r="C123" s="110">
        <v>0</v>
      </c>
      <c r="D123" s="110">
        <v>20000</v>
      </c>
      <c r="E123" s="110">
        <v>14953.39</v>
      </c>
      <c r="F123" s="110">
        <v>0</v>
      </c>
      <c r="G123" s="110">
        <v>0</v>
      </c>
      <c r="H123" s="184">
        <v>74.766949999999994</v>
      </c>
      <c r="I123" s="184" t="e">
        <v>#DIV/0!</v>
      </c>
    </row>
    <row r="124" spans="1:10" s="20" customFormat="1" ht="15" customHeight="1">
      <c r="A124" s="77">
        <v>3213</v>
      </c>
      <c r="B124" s="76" t="s">
        <v>1266</v>
      </c>
      <c r="C124" s="110">
        <v>0</v>
      </c>
      <c r="D124" s="110">
        <v>7000</v>
      </c>
      <c r="E124" s="110">
        <v>5340.22</v>
      </c>
      <c r="F124" s="110">
        <v>0</v>
      </c>
      <c r="G124" s="110">
        <v>0</v>
      </c>
      <c r="H124" s="184">
        <v>76.288857142857154</v>
      </c>
      <c r="I124" s="184" t="e">
        <v>#DIV/0!</v>
      </c>
    </row>
    <row r="125" spans="1:10" s="20" customFormat="1" ht="15" customHeight="1">
      <c r="A125" s="77">
        <v>3239</v>
      </c>
      <c r="B125" s="76" t="s">
        <v>1280</v>
      </c>
      <c r="C125" s="110">
        <v>0</v>
      </c>
      <c r="D125" s="110">
        <v>7000</v>
      </c>
      <c r="E125" s="110">
        <v>0</v>
      </c>
      <c r="F125" s="110">
        <v>0</v>
      </c>
      <c r="G125" s="110">
        <v>0</v>
      </c>
      <c r="H125" s="184">
        <v>0</v>
      </c>
      <c r="I125" s="184" t="e">
        <v>#DIV/0!</v>
      </c>
    </row>
    <row r="126" spans="1:10" s="20" customFormat="1" ht="30" customHeight="1">
      <c r="A126" s="120"/>
      <c r="B126" s="120" t="s">
        <v>1657</v>
      </c>
      <c r="C126" s="121">
        <v>0</v>
      </c>
      <c r="D126" s="121">
        <v>582500</v>
      </c>
      <c r="E126" s="121">
        <v>711503.77</v>
      </c>
      <c r="F126" s="185">
        <v>726500</v>
      </c>
      <c r="G126" s="185">
        <v>447500</v>
      </c>
      <c r="H126" s="122">
        <v>122.14656995708155</v>
      </c>
      <c r="I126" s="122" t="e">
        <v>#DIV/0!</v>
      </c>
      <c r="J126" s="21"/>
    </row>
    <row r="127" spans="1:10" s="20" customFormat="1" ht="15" customHeight="1">
      <c r="A127" s="64"/>
      <c r="B127" s="64" t="s">
        <v>1545</v>
      </c>
      <c r="C127" s="69">
        <v>0</v>
      </c>
      <c r="D127" s="69">
        <v>512500</v>
      </c>
      <c r="E127" s="69">
        <v>604778.18000000005</v>
      </c>
      <c r="F127" s="183">
        <v>726500</v>
      </c>
      <c r="G127" s="183">
        <v>447500</v>
      </c>
      <c r="H127" s="87">
        <v>118.00549853658538</v>
      </c>
      <c r="I127" s="87" t="e">
        <v>#DIV/0!</v>
      </c>
    </row>
    <row r="128" spans="1:10" s="20" customFormat="1" ht="15" customHeight="1">
      <c r="A128" s="77">
        <v>3111</v>
      </c>
      <c r="B128" s="76" t="s">
        <v>1446</v>
      </c>
      <c r="C128" s="110">
        <v>0</v>
      </c>
      <c r="D128" s="110">
        <v>291000</v>
      </c>
      <c r="E128" s="110">
        <v>313702.34000000003</v>
      </c>
      <c r="F128" s="110">
        <v>309000</v>
      </c>
      <c r="G128" s="110">
        <v>309000</v>
      </c>
      <c r="H128" s="184">
        <v>107.80149140893471</v>
      </c>
      <c r="I128" s="184" t="e">
        <v>#DIV/0!</v>
      </c>
    </row>
    <row r="129" spans="1:9" s="20" customFormat="1" ht="15" customHeight="1">
      <c r="A129" s="77">
        <v>3121</v>
      </c>
      <c r="B129" s="76" t="s">
        <v>1322</v>
      </c>
      <c r="C129" s="110">
        <v>0</v>
      </c>
      <c r="D129" s="110">
        <v>2500</v>
      </c>
      <c r="E129" s="110">
        <v>2125</v>
      </c>
      <c r="F129" s="110">
        <v>2500</v>
      </c>
      <c r="G129" s="110">
        <v>2500</v>
      </c>
      <c r="H129" s="184">
        <v>85</v>
      </c>
      <c r="I129" s="184" t="e">
        <v>#DIV/0!</v>
      </c>
    </row>
    <row r="130" spans="1:9" s="20" customFormat="1" ht="15" customHeight="1">
      <c r="A130" s="77">
        <v>3132</v>
      </c>
      <c r="B130" s="76" t="s">
        <v>1392</v>
      </c>
      <c r="C130" s="110">
        <v>0</v>
      </c>
      <c r="D130" s="110">
        <v>48000</v>
      </c>
      <c r="E130" s="110">
        <v>51760.59</v>
      </c>
      <c r="F130" s="110">
        <v>51000</v>
      </c>
      <c r="G130" s="110">
        <v>51000</v>
      </c>
      <c r="H130" s="184">
        <v>107.83456249999999</v>
      </c>
      <c r="I130" s="184" t="e">
        <v>#DIV/0!</v>
      </c>
    </row>
    <row r="131" spans="1:9" s="20" customFormat="1" ht="15" customHeight="1">
      <c r="A131" s="77">
        <v>3211</v>
      </c>
      <c r="B131" s="76" t="s">
        <v>1346</v>
      </c>
      <c r="C131" s="110">
        <v>0</v>
      </c>
      <c r="D131" s="110">
        <v>7000</v>
      </c>
      <c r="E131" s="110">
        <v>7731.22</v>
      </c>
      <c r="F131" s="110">
        <v>35000</v>
      </c>
      <c r="G131" s="110">
        <v>5000</v>
      </c>
      <c r="H131" s="184">
        <v>110.446</v>
      </c>
      <c r="I131" s="184" t="e">
        <v>#DIV/0!</v>
      </c>
    </row>
    <row r="132" spans="1:9" s="20" customFormat="1" ht="15" customHeight="1">
      <c r="A132" s="77">
        <v>3212</v>
      </c>
      <c r="B132" s="76" t="s">
        <v>1265</v>
      </c>
      <c r="C132" s="110">
        <v>0</v>
      </c>
      <c r="D132" s="110">
        <v>1000</v>
      </c>
      <c r="E132" s="110">
        <v>1395.24</v>
      </c>
      <c r="F132" s="110">
        <v>0</v>
      </c>
      <c r="G132" s="110">
        <v>0</v>
      </c>
      <c r="H132" s="184">
        <v>139.524</v>
      </c>
      <c r="I132" s="184" t="e">
        <v>#DIV/0!</v>
      </c>
    </row>
    <row r="133" spans="1:9" s="20" customFormat="1" ht="15" customHeight="1">
      <c r="A133" s="77">
        <v>3213</v>
      </c>
      <c r="B133" s="76" t="s">
        <v>1658</v>
      </c>
      <c r="C133" s="110">
        <v>0</v>
      </c>
      <c r="D133" s="110">
        <v>0</v>
      </c>
      <c r="E133" s="110">
        <v>53829.77</v>
      </c>
      <c r="F133" s="110">
        <v>0</v>
      </c>
      <c r="G133" s="110">
        <v>0</v>
      </c>
      <c r="H133" s="184" t="e">
        <v>#DIV/0!</v>
      </c>
      <c r="I133" s="184" t="e">
        <v>#DIV/0!</v>
      </c>
    </row>
    <row r="134" spans="1:9" s="20" customFormat="1" ht="15" customHeight="1">
      <c r="A134" s="77">
        <v>3221</v>
      </c>
      <c r="B134" s="76" t="s">
        <v>1267</v>
      </c>
      <c r="C134" s="110">
        <v>0</v>
      </c>
      <c r="D134" s="110">
        <v>1000</v>
      </c>
      <c r="E134" s="110">
        <v>0</v>
      </c>
      <c r="F134" s="110">
        <v>2000</v>
      </c>
      <c r="G134" s="110">
        <v>2000</v>
      </c>
      <c r="H134" s="184">
        <v>0</v>
      </c>
      <c r="I134" s="184" t="e">
        <v>#DIV/0!</v>
      </c>
    </row>
    <row r="135" spans="1:9" s="20" customFormat="1" ht="15" customHeight="1">
      <c r="A135" s="77">
        <v>3223</v>
      </c>
      <c r="B135" s="76" t="s">
        <v>1269</v>
      </c>
      <c r="C135" s="110">
        <v>0</v>
      </c>
      <c r="D135" s="110">
        <v>16000</v>
      </c>
      <c r="E135" s="110">
        <v>0</v>
      </c>
      <c r="F135" s="110">
        <v>0</v>
      </c>
      <c r="G135" s="110">
        <v>0</v>
      </c>
      <c r="H135" s="184">
        <v>0</v>
      </c>
      <c r="I135" s="184" t="e">
        <v>#DIV/0!</v>
      </c>
    </row>
    <row r="136" spans="1:9" s="20" customFormat="1" ht="15" customHeight="1">
      <c r="A136" s="77">
        <v>3231</v>
      </c>
      <c r="B136" s="76" t="s">
        <v>1272</v>
      </c>
      <c r="C136" s="110">
        <v>0</v>
      </c>
      <c r="D136" s="110">
        <v>0</v>
      </c>
      <c r="E136" s="110">
        <v>131.07</v>
      </c>
      <c r="F136" s="110">
        <v>0</v>
      </c>
      <c r="G136" s="110">
        <v>0</v>
      </c>
      <c r="H136" s="184" t="e">
        <v>#DIV/0!</v>
      </c>
      <c r="I136" s="184" t="e">
        <v>#DIV/0!</v>
      </c>
    </row>
    <row r="137" spans="1:9" s="20" customFormat="1" ht="15" customHeight="1">
      <c r="A137" s="77">
        <v>3232</v>
      </c>
      <c r="B137" s="76" t="s">
        <v>1273</v>
      </c>
      <c r="C137" s="110">
        <v>0</v>
      </c>
      <c r="D137" s="110">
        <v>15000</v>
      </c>
      <c r="E137" s="110">
        <v>0</v>
      </c>
      <c r="F137" s="110">
        <v>0</v>
      </c>
      <c r="G137" s="110">
        <v>0</v>
      </c>
      <c r="H137" s="184">
        <v>0</v>
      </c>
      <c r="I137" s="184" t="e">
        <v>#DIV/0!</v>
      </c>
    </row>
    <row r="138" spans="1:9" s="20" customFormat="1" ht="15" customHeight="1">
      <c r="A138" s="77">
        <v>3234</v>
      </c>
      <c r="B138" s="76" t="s">
        <v>1275</v>
      </c>
      <c r="C138" s="110">
        <v>0</v>
      </c>
      <c r="D138" s="110">
        <v>15000</v>
      </c>
      <c r="E138" s="110">
        <v>0</v>
      </c>
      <c r="F138" s="110">
        <v>0</v>
      </c>
      <c r="G138" s="110">
        <v>0</v>
      </c>
      <c r="H138" s="184">
        <v>0</v>
      </c>
      <c r="I138" s="184" t="e">
        <v>#DIV/0!</v>
      </c>
    </row>
    <row r="139" spans="1:9" s="20" customFormat="1" ht="15" customHeight="1">
      <c r="A139" s="77">
        <v>3235</v>
      </c>
      <c r="B139" s="76" t="s">
        <v>1276</v>
      </c>
      <c r="C139" s="110">
        <v>0</v>
      </c>
      <c r="D139" s="110">
        <v>0</v>
      </c>
      <c r="E139" s="110">
        <v>34</v>
      </c>
      <c r="F139" s="110">
        <v>0</v>
      </c>
      <c r="G139" s="110">
        <v>0</v>
      </c>
      <c r="H139" s="184" t="e">
        <v>#DIV/0!</v>
      </c>
      <c r="I139" s="184" t="e">
        <v>#DIV/0!</v>
      </c>
    </row>
    <row r="140" spans="1:9" s="20" customFormat="1" ht="15" customHeight="1">
      <c r="A140" s="77">
        <v>3237</v>
      </c>
      <c r="B140" s="76" t="s">
        <v>1278</v>
      </c>
      <c r="C140" s="110">
        <v>0</v>
      </c>
      <c r="D140" s="110">
        <v>12000</v>
      </c>
      <c r="E140" s="110">
        <v>25500</v>
      </c>
      <c r="F140" s="110">
        <v>60000</v>
      </c>
      <c r="G140" s="110">
        <v>78000</v>
      </c>
      <c r="H140" s="184">
        <v>212.5</v>
      </c>
      <c r="I140" s="184" t="e">
        <v>#DIV/0!</v>
      </c>
    </row>
    <row r="141" spans="1:9" s="20" customFormat="1" ht="15" customHeight="1">
      <c r="A141" s="77">
        <v>3293</v>
      </c>
      <c r="B141" s="76" t="s">
        <v>1326</v>
      </c>
      <c r="C141" s="110">
        <v>0</v>
      </c>
      <c r="D141" s="110">
        <v>4000</v>
      </c>
      <c r="E141" s="110">
        <v>5411.95</v>
      </c>
      <c r="F141" s="110">
        <v>7000</v>
      </c>
      <c r="G141" s="110">
        <v>0</v>
      </c>
      <c r="H141" s="184">
        <v>135.29875000000001</v>
      </c>
      <c r="I141" s="184" t="e">
        <v>#DIV/0!</v>
      </c>
    </row>
    <row r="142" spans="1:9" s="20" customFormat="1" ht="15" customHeight="1">
      <c r="A142" s="77">
        <v>4221</v>
      </c>
      <c r="B142" s="76" t="s">
        <v>1287</v>
      </c>
      <c r="C142" s="110">
        <v>0</v>
      </c>
      <c r="D142" s="110">
        <v>100000</v>
      </c>
      <c r="E142" s="110">
        <v>143157</v>
      </c>
      <c r="F142" s="110">
        <v>260000</v>
      </c>
      <c r="G142" s="110">
        <v>0</v>
      </c>
      <c r="H142" s="184">
        <v>143.15700000000001</v>
      </c>
      <c r="I142" s="184" t="e">
        <v>#DIV/0!</v>
      </c>
    </row>
    <row r="143" spans="1:9" s="20" customFormat="1" ht="15" customHeight="1">
      <c r="A143" s="77">
        <v>4225</v>
      </c>
      <c r="B143" s="76" t="s">
        <v>1344</v>
      </c>
      <c r="C143" s="110">
        <v>0</v>
      </c>
      <c r="D143" s="110">
        <v>0</v>
      </c>
      <c r="E143" s="110">
        <v>0</v>
      </c>
      <c r="F143" s="110">
        <v>0</v>
      </c>
      <c r="G143" s="110">
        <v>0</v>
      </c>
      <c r="H143" s="184" t="e">
        <v>#DIV/0!</v>
      </c>
      <c r="I143" s="184" t="e">
        <v>#DIV/0!</v>
      </c>
    </row>
    <row r="144" spans="1:9" s="20" customFormat="1" ht="15" customHeight="1">
      <c r="A144" s="64"/>
      <c r="B144" s="64" t="s">
        <v>1567</v>
      </c>
      <c r="C144" s="69">
        <v>0</v>
      </c>
      <c r="D144" s="69">
        <v>70000</v>
      </c>
      <c r="E144" s="69">
        <v>106725.59000000001</v>
      </c>
      <c r="F144" s="183">
        <v>0</v>
      </c>
      <c r="G144" s="183">
        <v>0</v>
      </c>
      <c r="H144" s="87">
        <v>152.46512857142858</v>
      </c>
      <c r="I144" s="87" t="e">
        <v>#DIV/0!</v>
      </c>
    </row>
    <row r="145" spans="1:10" s="20" customFormat="1" ht="15" customHeight="1">
      <c r="A145" s="77">
        <v>3111</v>
      </c>
      <c r="B145" s="76" t="s">
        <v>1446</v>
      </c>
      <c r="C145" s="110">
        <v>0</v>
      </c>
      <c r="D145" s="110">
        <v>0</v>
      </c>
      <c r="E145" s="110">
        <v>55359.24</v>
      </c>
      <c r="F145" s="110">
        <v>0</v>
      </c>
      <c r="G145" s="110">
        <v>0</v>
      </c>
      <c r="H145" s="184" t="e">
        <v>#DIV/0!</v>
      </c>
      <c r="I145" s="184" t="e">
        <v>#DIV/0!</v>
      </c>
    </row>
    <row r="146" spans="1:10" s="20" customFormat="1" ht="15" customHeight="1">
      <c r="A146" s="77">
        <v>3121</v>
      </c>
      <c r="B146" s="76" t="s">
        <v>1322</v>
      </c>
      <c r="C146" s="110">
        <v>0</v>
      </c>
      <c r="D146" s="110">
        <v>0</v>
      </c>
      <c r="E146" s="110">
        <v>375</v>
      </c>
      <c r="F146" s="110">
        <v>0</v>
      </c>
      <c r="G146" s="110">
        <v>0</v>
      </c>
      <c r="H146" s="184" t="e">
        <v>#DIV/0!</v>
      </c>
      <c r="I146" s="184" t="e">
        <v>#DIV/0!</v>
      </c>
    </row>
    <row r="147" spans="1:10" s="20" customFormat="1" ht="15" customHeight="1">
      <c r="A147" s="77">
        <v>3132</v>
      </c>
      <c r="B147" s="76" t="s">
        <v>1392</v>
      </c>
      <c r="C147" s="110">
        <v>0</v>
      </c>
      <c r="D147" s="110">
        <v>0</v>
      </c>
      <c r="E147" s="110">
        <v>9134.25</v>
      </c>
      <c r="F147" s="110">
        <v>0</v>
      </c>
      <c r="G147" s="110">
        <v>0</v>
      </c>
      <c r="H147" s="184" t="e">
        <v>#DIV/0!</v>
      </c>
      <c r="I147" s="184" t="e">
        <v>#DIV/0!</v>
      </c>
    </row>
    <row r="148" spans="1:10" s="20" customFormat="1" ht="15" customHeight="1">
      <c r="A148" s="77">
        <v>3211</v>
      </c>
      <c r="B148" s="76" t="s">
        <v>1346</v>
      </c>
      <c r="C148" s="110">
        <v>0</v>
      </c>
      <c r="D148" s="110">
        <v>0</v>
      </c>
      <c r="E148" s="110">
        <v>1364.34</v>
      </c>
      <c r="F148" s="110">
        <v>0</v>
      </c>
      <c r="G148" s="110">
        <v>0</v>
      </c>
      <c r="H148" s="184" t="e">
        <v>#DIV/0!</v>
      </c>
      <c r="I148" s="184" t="e">
        <v>#DIV/0!</v>
      </c>
    </row>
    <row r="149" spans="1:10" s="20" customFormat="1" ht="15" customHeight="1">
      <c r="A149" s="77">
        <v>3212</v>
      </c>
      <c r="B149" s="76" t="s">
        <v>1265</v>
      </c>
      <c r="C149" s="110">
        <v>0</v>
      </c>
      <c r="D149" s="110">
        <v>0</v>
      </c>
      <c r="E149" s="110">
        <v>246.21</v>
      </c>
      <c r="F149" s="110">
        <v>0</v>
      </c>
      <c r="G149" s="110">
        <v>0</v>
      </c>
      <c r="H149" s="184" t="e">
        <v>#DIV/0!</v>
      </c>
      <c r="I149" s="184" t="e">
        <v>#DIV/0!</v>
      </c>
    </row>
    <row r="150" spans="1:10" s="20" customFormat="1" ht="15" customHeight="1">
      <c r="A150" s="77">
        <v>3213</v>
      </c>
      <c r="B150" s="76" t="s">
        <v>1658</v>
      </c>
      <c r="C150" s="110">
        <v>0</v>
      </c>
      <c r="D150" s="110">
        <v>0</v>
      </c>
      <c r="E150" s="110">
        <v>9499.3700000000008</v>
      </c>
      <c r="F150" s="110">
        <v>0</v>
      </c>
      <c r="G150" s="110">
        <v>0</v>
      </c>
      <c r="H150" s="184" t="e">
        <v>#DIV/0!</v>
      </c>
      <c r="I150" s="184" t="e">
        <v>#DIV/0!</v>
      </c>
    </row>
    <row r="151" spans="1:10" s="20" customFormat="1" ht="15" customHeight="1">
      <c r="A151" s="77">
        <v>3221</v>
      </c>
      <c r="B151" s="76" t="s">
        <v>1267</v>
      </c>
      <c r="C151" s="110">
        <v>0</v>
      </c>
      <c r="D151" s="110">
        <v>0</v>
      </c>
      <c r="E151" s="110">
        <v>0</v>
      </c>
      <c r="F151" s="110">
        <v>0</v>
      </c>
      <c r="G151" s="110">
        <v>0</v>
      </c>
      <c r="H151" s="184" t="e">
        <v>#DIV/0!</v>
      </c>
      <c r="I151" s="184" t="e">
        <v>#DIV/0!</v>
      </c>
    </row>
    <row r="152" spans="1:10" s="20" customFormat="1" ht="15" customHeight="1">
      <c r="A152" s="77">
        <v>3223</v>
      </c>
      <c r="B152" s="76" t="s">
        <v>1269</v>
      </c>
      <c r="C152" s="110">
        <v>0</v>
      </c>
      <c r="D152" s="110">
        <v>0</v>
      </c>
      <c r="E152" s="110">
        <v>0</v>
      </c>
      <c r="F152" s="110">
        <v>0</v>
      </c>
      <c r="G152" s="110">
        <v>0</v>
      </c>
      <c r="H152" s="184" t="e">
        <v>#DIV/0!</v>
      </c>
      <c r="I152" s="184" t="e">
        <v>#DIV/0!</v>
      </c>
    </row>
    <row r="153" spans="1:10" s="20" customFormat="1" ht="15" customHeight="1">
      <c r="A153" s="77">
        <v>3231</v>
      </c>
      <c r="B153" s="76" t="s">
        <v>1272</v>
      </c>
      <c r="C153" s="110">
        <v>0</v>
      </c>
      <c r="D153" s="110">
        <v>0</v>
      </c>
      <c r="E153" s="110">
        <v>23.13</v>
      </c>
      <c r="F153" s="110">
        <v>0</v>
      </c>
      <c r="G153" s="110">
        <v>0</v>
      </c>
      <c r="H153" s="184" t="e">
        <v>#DIV/0!</v>
      </c>
      <c r="I153" s="184" t="e">
        <v>#DIV/0!</v>
      </c>
    </row>
    <row r="154" spans="1:10" s="20" customFormat="1" ht="15" customHeight="1">
      <c r="A154" s="77">
        <v>3232</v>
      </c>
      <c r="B154" s="76" t="s">
        <v>1273</v>
      </c>
      <c r="C154" s="110">
        <v>0</v>
      </c>
      <c r="D154" s="110">
        <v>0</v>
      </c>
      <c r="E154" s="110">
        <v>0</v>
      </c>
      <c r="F154" s="110">
        <v>0</v>
      </c>
      <c r="G154" s="110">
        <v>0</v>
      </c>
      <c r="H154" s="184" t="e">
        <v>#DIV/0!</v>
      </c>
      <c r="I154" s="184" t="e">
        <v>#DIV/0!</v>
      </c>
    </row>
    <row r="155" spans="1:10" s="20" customFormat="1" ht="15" customHeight="1">
      <c r="A155" s="77">
        <v>3234</v>
      </c>
      <c r="B155" s="76" t="s">
        <v>1275</v>
      </c>
      <c r="C155" s="110">
        <v>0</v>
      </c>
      <c r="D155" s="110">
        <v>0</v>
      </c>
      <c r="E155" s="110">
        <v>0</v>
      </c>
      <c r="F155" s="110">
        <v>0</v>
      </c>
      <c r="G155" s="110">
        <v>0</v>
      </c>
      <c r="H155" s="184" t="e">
        <v>#DIV/0!</v>
      </c>
      <c r="I155" s="184" t="e">
        <v>#DIV/0!</v>
      </c>
    </row>
    <row r="156" spans="1:10" s="20" customFormat="1" ht="15" customHeight="1">
      <c r="A156" s="77">
        <v>3235</v>
      </c>
      <c r="B156" s="76" t="s">
        <v>1276</v>
      </c>
      <c r="C156" s="110">
        <v>0</v>
      </c>
      <c r="D156" s="110">
        <v>0</v>
      </c>
      <c r="E156" s="110">
        <v>6</v>
      </c>
      <c r="F156" s="110">
        <v>0</v>
      </c>
      <c r="G156" s="110">
        <v>0</v>
      </c>
      <c r="H156" s="184" t="e">
        <v>#DIV/0!</v>
      </c>
      <c r="I156" s="184" t="e">
        <v>#DIV/0!</v>
      </c>
    </row>
    <row r="157" spans="1:10" s="20" customFormat="1" ht="15" customHeight="1">
      <c r="A157" s="77">
        <v>3237</v>
      </c>
      <c r="B157" s="76" t="s">
        <v>1278</v>
      </c>
      <c r="C157" s="110">
        <v>0</v>
      </c>
      <c r="D157" s="110">
        <v>0</v>
      </c>
      <c r="E157" s="110">
        <v>4500</v>
      </c>
      <c r="F157" s="110">
        <v>0</v>
      </c>
      <c r="G157" s="110">
        <v>0</v>
      </c>
      <c r="H157" s="184" t="e">
        <v>#DIV/0!</v>
      </c>
      <c r="I157" s="184" t="e">
        <v>#DIV/0!</v>
      </c>
    </row>
    <row r="158" spans="1:10" s="20" customFormat="1" ht="15" customHeight="1">
      <c r="A158" s="77">
        <v>3293</v>
      </c>
      <c r="B158" s="76" t="s">
        <v>1326</v>
      </c>
      <c r="C158" s="110">
        <v>0</v>
      </c>
      <c r="D158" s="110">
        <v>0</v>
      </c>
      <c r="E158" s="110">
        <v>955.05</v>
      </c>
      <c r="F158" s="110">
        <v>0</v>
      </c>
      <c r="G158" s="110">
        <v>0</v>
      </c>
      <c r="H158" s="184" t="e">
        <v>#DIV/0!</v>
      </c>
      <c r="I158" s="184" t="e">
        <v>#DIV/0!</v>
      </c>
    </row>
    <row r="159" spans="1:10" s="20" customFormat="1" ht="15" customHeight="1">
      <c r="A159" s="77">
        <v>4221</v>
      </c>
      <c r="B159" s="76" t="s">
        <v>1287</v>
      </c>
      <c r="C159" s="110">
        <v>0</v>
      </c>
      <c r="D159" s="110">
        <v>70000</v>
      </c>
      <c r="E159" s="110">
        <v>25263</v>
      </c>
      <c r="F159" s="110">
        <v>0</v>
      </c>
      <c r="G159" s="110">
        <v>0</v>
      </c>
      <c r="H159" s="184">
        <v>36.090000000000003</v>
      </c>
      <c r="I159" s="184" t="e">
        <v>#DIV/0!</v>
      </c>
    </row>
    <row r="160" spans="1:10" s="20" customFormat="1" ht="30" customHeight="1">
      <c r="A160" s="120"/>
      <c r="B160" s="120" t="s">
        <v>1659</v>
      </c>
      <c r="C160" s="121">
        <v>12407013.429999996</v>
      </c>
      <c r="D160" s="121">
        <v>15903843</v>
      </c>
      <c r="E160" s="121">
        <v>15240587.829999994</v>
      </c>
      <c r="F160" s="185">
        <v>13379000</v>
      </c>
      <c r="G160" s="185">
        <v>14466600</v>
      </c>
      <c r="H160" s="122">
        <v>95.829591816267268</v>
      </c>
      <c r="I160" s="122">
        <v>122.83848902064096</v>
      </c>
      <c r="J160" s="21"/>
    </row>
    <row r="161" spans="1:9" s="20" customFormat="1" ht="15" customHeight="1">
      <c r="A161" s="64"/>
      <c r="B161" s="64" t="s">
        <v>1263</v>
      </c>
      <c r="C161" s="69">
        <v>5874909.5499999989</v>
      </c>
      <c r="D161" s="69">
        <v>7598000</v>
      </c>
      <c r="E161" s="69">
        <v>7308412.1399999969</v>
      </c>
      <c r="F161" s="183">
        <v>6249000</v>
      </c>
      <c r="G161" s="183">
        <v>7859300</v>
      </c>
      <c r="H161" s="87">
        <v>96.18863042906024</v>
      </c>
      <c r="I161" s="87">
        <v>124.40041974773889</v>
      </c>
    </row>
    <row r="162" spans="1:9" s="20" customFormat="1" ht="15" customHeight="1">
      <c r="A162" s="131" t="s">
        <v>1506</v>
      </c>
      <c r="B162" s="76" t="s">
        <v>1446</v>
      </c>
      <c r="C162" s="110">
        <v>1817550.31</v>
      </c>
      <c r="D162" s="110">
        <v>2188000</v>
      </c>
      <c r="E162" s="110">
        <v>2176356.59</v>
      </c>
      <c r="F162" s="110">
        <v>1908000</v>
      </c>
      <c r="G162" s="110">
        <v>1925500</v>
      </c>
      <c r="H162" s="184">
        <v>99.467851462522844</v>
      </c>
      <c r="I162" s="184">
        <v>119.74120210185542</v>
      </c>
    </row>
    <row r="163" spans="1:9" s="20" customFormat="1" ht="15" customHeight="1">
      <c r="A163" s="131">
        <v>3112</v>
      </c>
      <c r="B163" s="76" t="s">
        <v>1547</v>
      </c>
      <c r="C163" s="110">
        <v>0</v>
      </c>
      <c r="D163" s="110">
        <v>5000</v>
      </c>
      <c r="E163" s="110">
        <v>7319.17</v>
      </c>
      <c r="F163" s="110">
        <v>0</v>
      </c>
      <c r="G163" s="110">
        <v>0</v>
      </c>
      <c r="H163" s="184">
        <v>146.38339999999999</v>
      </c>
      <c r="I163" s="184" t="e">
        <v>#DIV/0!</v>
      </c>
    </row>
    <row r="164" spans="1:9" s="20" customFormat="1" ht="15" customHeight="1">
      <c r="A164" s="131">
        <v>3113</v>
      </c>
      <c r="B164" s="76" t="s">
        <v>1564</v>
      </c>
      <c r="C164" s="110">
        <v>0</v>
      </c>
      <c r="D164" s="110">
        <v>0</v>
      </c>
      <c r="E164" s="110">
        <v>0</v>
      </c>
      <c r="F164" s="110">
        <v>30000</v>
      </c>
      <c r="G164" s="110">
        <v>30000</v>
      </c>
      <c r="H164" s="184" t="e">
        <v>#DIV/0!</v>
      </c>
      <c r="I164" s="184" t="e">
        <v>#DIV/0!</v>
      </c>
    </row>
    <row r="165" spans="1:9" s="20" customFormat="1" ht="15" customHeight="1">
      <c r="A165" s="131">
        <v>3121</v>
      </c>
      <c r="B165" s="76" t="s">
        <v>1322</v>
      </c>
      <c r="C165" s="110">
        <v>67613.100000000006</v>
      </c>
      <c r="D165" s="110">
        <v>350000</v>
      </c>
      <c r="E165" s="110">
        <v>402957.37</v>
      </c>
      <c r="F165" s="110">
        <v>900000</v>
      </c>
      <c r="G165" s="110">
        <v>900000</v>
      </c>
      <c r="H165" s="184">
        <v>115.13067714285714</v>
      </c>
      <c r="I165" s="184">
        <v>595.97529177038166</v>
      </c>
    </row>
    <row r="166" spans="1:9" s="20" customFormat="1" ht="15" customHeight="1">
      <c r="A166" s="131" t="s">
        <v>1507</v>
      </c>
      <c r="B166" s="76" t="s">
        <v>1392</v>
      </c>
      <c r="C166" s="110">
        <v>284294.31</v>
      </c>
      <c r="D166" s="110">
        <v>361050</v>
      </c>
      <c r="E166" s="110">
        <v>359098.75000000006</v>
      </c>
      <c r="F166" s="110">
        <v>312900</v>
      </c>
      <c r="G166" s="110">
        <v>315700</v>
      </c>
      <c r="H166" s="184">
        <v>99.459562387480972</v>
      </c>
      <c r="I166" s="184">
        <v>126.31232401380107</v>
      </c>
    </row>
    <row r="167" spans="1:9" s="20" customFormat="1" ht="15" customHeight="1">
      <c r="A167" s="131" t="s">
        <v>1508</v>
      </c>
      <c r="B167" s="76" t="s">
        <v>1548</v>
      </c>
      <c r="C167" s="110">
        <v>30932.86</v>
      </c>
      <c r="D167" s="110">
        <v>0</v>
      </c>
      <c r="E167" s="110">
        <v>0</v>
      </c>
      <c r="F167" s="110">
        <v>0</v>
      </c>
      <c r="G167" s="110">
        <v>0</v>
      </c>
      <c r="H167" s="184" t="e">
        <v>#DIV/0!</v>
      </c>
      <c r="I167" s="184">
        <v>0</v>
      </c>
    </row>
    <row r="168" spans="1:9" s="20" customFormat="1" ht="15" customHeight="1">
      <c r="A168" s="131" t="s">
        <v>1539</v>
      </c>
      <c r="B168" s="76" t="s">
        <v>1264</v>
      </c>
      <c r="C168" s="110">
        <v>236159.90000000002</v>
      </c>
      <c r="D168" s="110">
        <v>190000</v>
      </c>
      <c r="E168" s="110">
        <v>185220.39</v>
      </c>
      <c r="F168" s="110">
        <v>115000</v>
      </c>
      <c r="G168" s="110">
        <v>117300</v>
      </c>
      <c r="H168" s="184">
        <v>97.484415789473687</v>
      </c>
      <c r="I168" s="184">
        <v>78.43007640162449</v>
      </c>
    </row>
    <row r="169" spans="1:9" s="20" customFormat="1" ht="15" customHeight="1">
      <c r="A169" s="131">
        <v>3212</v>
      </c>
      <c r="B169" s="76" t="s">
        <v>1265</v>
      </c>
      <c r="C169" s="110">
        <v>2138.8000000000002</v>
      </c>
      <c r="D169" s="110">
        <v>4000</v>
      </c>
      <c r="E169" s="110">
        <v>8110.28</v>
      </c>
      <c r="F169" s="110">
        <v>3000</v>
      </c>
      <c r="G169" s="110">
        <v>3000</v>
      </c>
      <c r="H169" s="184">
        <v>202.75699999999998</v>
      </c>
      <c r="I169" s="184">
        <v>379.19768094258461</v>
      </c>
    </row>
    <row r="170" spans="1:9" s="20" customFormat="1" ht="15" customHeight="1">
      <c r="A170" s="131" t="s">
        <v>1509</v>
      </c>
      <c r="B170" s="76" t="s">
        <v>1266</v>
      </c>
      <c r="C170" s="110">
        <v>32056.15</v>
      </c>
      <c r="D170" s="110">
        <v>33000</v>
      </c>
      <c r="E170" s="110">
        <v>17109.25</v>
      </c>
      <c r="F170" s="110">
        <v>30000</v>
      </c>
      <c r="G170" s="110">
        <v>30600</v>
      </c>
      <c r="H170" s="184">
        <v>51.846212121212119</v>
      </c>
      <c r="I170" s="184">
        <v>53.372753746161031</v>
      </c>
    </row>
    <row r="171" spans="1:9" s="20" customFormat="1" ht="15" customHeight="1">
      <c r="A171" s="131" t="s">
        <v>1515</v>
      </c>
      <c r="B171" s="76" t="s">
        <v>1267</v>
      </c>
      <c r="C171" s="110">
        <v>10707.01</v>
      </c>
      <c r="D171" s="110">
        <v>4500</v>
      </c>
      <c r="E171" s="110">
        <v>3425.55</v>
      </c>
      <c r="F171" s="110">
        <v>5000</v>
      </c>
      <c r="G171" s="110">
        <v>5100</v>
      </c>
      <c r="H171" s="184">
        <v>76.123333333333349</v>
      </c>
      <c r="I171" s="184">
        <v>31.993525736877054</v>
      </c>
    </row>
    <row r="172" spans="1:9" s="20" customFormat="1" ht="15" customHeight="1">
      <c r="A172" s="131">
        <v>3222</v>
      </c>
      <c r="B172" s="76" t="s">
        <v>1268</v>
      </c>
      <c r="C172" s="110">
        <v>0</v>
      </c>
      <c r="D172" s="110">
        <v>2000</v>
      </c>
      <c r="E172" s="110">
        <v>2904.5</v>
      </c>
      <c r="F172" s="110">
        <v>1500</v>
      </c>
      <c r="G172" s="110">
        <v>2000</v>
      </c>
      <c r="H172" s="136">
        <v>145.22499999999999</v>
      </c>
      <c r="I172" s="136" t="e">
        <v>#DIV/0!</v>
      </c>
    </row>
    <row r="173" spans="1:9" s="20" customFormat="1" ht="15" customHeight="1">
      <c r="A173" s="131">
        <v>3223</v>
      </c>
      <c r="B173" s="76" t="s">
        <v>1269</v>
      </c>
      <c r="C173" s="110">
        <v>8934.68</v>
      </c>
      <c r="D173" s="110">
        <v>10000</v>
      </c>
      <c r="E173" s="110">
        <v>8299.76</v>
      </c>
      <c r="F173" s="110">
        <v>8000</v>
      </c>
      <c r="G173" s="110">
        <v>8000</v>
      </c>
      <c r="H173" s="184">
        <v>82.997600000000006</v>
      </c>
      <c r="I173" s="184">
        <v>92.893757806658996</v>
      </c>
    </row>
    <row r="174" spans="1:9" s="20" customFormat="1" ht="15" customHeight="1">
      <c r="A174" s="131">
        <v>3224</v>
      </c>
      <c r="B174" s="76" t="s">
        <v>1660</v>
      </c>
      <c r="C174" s="110">
        <v>3182.16</v>
      </c>
      <c r="D174" s="110">
        <v>0</v>
      </c>
      <c r="E174" s="110">
        <v>0</v>
      </c>
      <c r="F174" s="110">
        <v>0</v>
      </c>
      <c r="G174" s="110">
        <v>0</v>
      </c>
      <c r="H174" s="184" t="e">
        <v>#DIV/0!</v>
      </c>
      <c r="I174" s="184">
        <v>0</v>
      </c>
    </row>
    <row r="175" spans="1:9" s="20" customFormat="1" ht="15" customHeight="1">
      <c r="A175" s="131">
        <v>3227</v>
      </c>
      <c r="B175" s="76" t="s">
        <v>1661</v>
      </c>
      <c r="C175" s="110">
        <v>0</v>
      </c>
      <c r="D175" s="110">
        <v>500</v>
      </c>
      <c r="E175" s="110">
        <v>120</v>
      </c>
      <c r="F175" s="110">
        <v>1000</v>
      </c>
      <c r="G175" s="110">
        <v>1000</v>
      </c>
      <c r="H175" s="184">
        <v>24</v>
      </c>
      <c r="I175" s="184" t="e">
        <v>#DIV/0!</v>
      </c>
    </row>
    <row r="176" spans="1:9" s="20" customFormat="1" ht="15" customHeight="1">
      <c r="A176" s="131">
        <v>3231</v>
      </c>
      <c r="B176" s="76" t="s">
        <v>1272</v>
      </c>
      <c r="C176" s="110">
        <v>10181.959999999999</v>
      </c>
      <c r="D176" s="110">
        <v>9000</v>
      </c>
      <c r="E176" s="110">
        <v>11263.11</v>
      </c>
      <c r="F176" s="110">
        <v>10500</v>
      </c>
      <c r="G176" s="110">
        <v>10500</v>
      </c>
      <c r="H176" s="184">
        <v>125.14566666666667</v>
      </c>
      <c r="I176" s="184">
        <v>110.61828960239484</v>
      </c>
    </row>
    <row r="177" spans="1:9" s="20" customFormat="1" ht="15" customHeight="1">
      <c r="A177" s="131">
        <v>3232</v>
      </c>
      <c r="B177" s="76" t="s">
        <v>1273</v>
      </c>
      <c r="C177" s="110">
        <v>618205.81000000006</v>
      </c>
      <c r="D177" s="110">
        <v>10000</v>
      </c>
      <c r="E177" s="110">
        <v>3062.5</v>
      </c>
      <c r="F177" s="110">
        <v>300000</v>
      </c>
      <c r="G177" s="110">
        <v>306000</v>
      </c>
      <c r="H177" s="184">
        <v>30.625000000000004</v>
      </c>
      <c r="I177" s="184">
        <v>0.49538518571994655</v>
      </c>
    </row>
    <row r="178" spans="1:9" s="20" customFormat="1" ht="15" customHeight="1">
      <c r="A178" s="131">
        <v>3233</v>
      </c>
      <c r="B178" s="76" t="s">
        <v>1274</v>
      </c>
      <c r="C178" s="110">
        <v>18269.009999999998</v>
      </c>
      <c r="D178" s="110">
        <v>35000</v>
      </c>
      <c r="E178" s="110">
        <v>23612.5</v>
      </c>
      <c r="F178" s="110">
        <v>0</v>
      </c>
      <c r="G178" s="110">
        <v>0</v>
      </c>
      <c r="H178" s="184">
        <v>67.464285714285708</v>
      </c>
      <c r="I178" s="184">
        <v>129.24893029233658</v>
      </c>
    </row>
    <row r="179" spans="1:9" s="20" customFormat="1" ht="15" customHeight="1">
      <c r="A179" s="131">
        <v>3234</v>
      </c>
      <c r="B179" s="76" t="s">
        <v>1275</v>
      </c>
      <c r="C179" s="110">
        <v>0</v>
      </c>
      <c r="D179" s="110">
        <v>0</v>
      </c>
      <c r="E179" s="110">
        <v>0</v>
      </c>
      <c r="F179" s="110">
        <v>0</v>
      </c>
      <c r="G179" s="110">
        <v>0</v>
      </c>
      <c r="H179" s="184" t="e">
        <v>#DIV/0!</v>
      </c>
      <c r="I179" s="184" t="e">
        <v>#DIV/0!</v>
      </c>
    </row>
    <row r="180" spans="1:9" s="20" customFormat="1" ht="15" customHeight="1">
      <c r="A180" s="131" t="s">
        <v>1522</v>
      </c>
      <c r="B180" s="76" t="s">
        <v>1276</v>
      </c>
      <c r="C180" s="110">
        <v>142889.59</v>
      </c>
      <c r="D180" s="110">
        <v>150000</v>
      </c>
      <c r="E180" s="110">
        <v>81653.350000000006</v>
      </c>
      <c r="F180" s="110">
        <v>125000</v>
      </c>
      <c r="G180" s="110">
        <v>127500</v>
      </c>
      <c r="H180" s="184">
        <v>54.435566666666666</v>
      </c>
      <c r="I180" s="184">
        <v>57.144365800195807</v>
      </c>
    </row>
    <row r="181" spans="1:9" s="20" customFormat="1" ht="15" customHeight="1">
      <c r="A181" s="131">
        <v>3236</v>
      </c>
      <c r="B181" s="76" t="s">
        <v>1277</v>
      </c>
      <c r="C181" s="110">
        <v>1000</v>
      </c>
      <c r="D181" s="110">
        <v>1500</v>
      </c>
      <c r="E181" s="110">
        <v>1000</v>
      </c>
      <c r="F181" s="110">
        <v>1000</v>
      </c>
      <c r="G181" s="110">
        <v>1000</v>
      </c>
      <c r="H181" s="184">
        <v>66.666666666666657</v>
      </c>
      <c r="I181" s="184">
        <v>100</v>
      </c>
    </row>
    <row r="182" spans="1:9" s="20" customFormat="1" ht="15" customHeight="1">
      <c r="A182" s="131" t="s">
        <v>1510</v>
      </c>
      <c r="B182" s="76" t="s">
        <v>1278</v>
      </c>
      <c r="C182" s="110">
        <v>2120128.98</v>
      </c>
      <c r="D182" s="110">
        <v>3041850</v>
      </c>
      <c r="E182" s="110">
        <v>2885477.2899999996</v>
      </c>
      <c r="F182" s="110">
        <v>2047000</v>
      </c>
      <c r="G182" s="110">
        <v>2087900</v>
      </c>
      <c r="H182" s="184">
        <v>94.859289248319271</v>
      </c>
      <c r="I182" s="184">
        <v>136.09913911935675</v>
      </c>
    </row>
    <row r="183" spans="1:9" s="20" customFormat="1" ht="15" customHeight="1">
      <c r="A183" s="131">
        <v>3238</v>
      </c>
      <c r="B183" s="76" t="s">
        <v>1279</v>
      </c>
      <c r="C183" s="110">
        <v>2250</v>
      </c>
      <c r="D183" s="110">
        <v>0</v>
      </c>
      <c r="E183" s="110">
        <v>0</v>
      </c>
      <c r="F183" s="110">
        <v>0</v>
      </c>
      <c r="G183" s="110">
        <v>0</v>
      </c>
      <c r="H183" s="184" t="e">
        <v>#DIV/0!</v>
      </c>
      <c r="I183" s="184">
        <v>0</v>
      </c>
    </row>
    <row r="184" spans="1:9" s="20" customFormat="1" ht="15" customHeight="1">
      <c r="A184" s="131">
        <v>3239</v>
      </c>
      <c r="B184" s="76" t="s">
        <v>1280</v>
      </c>
      <c r="C184" s="110">
        <v>81427.040000000008</v>
      </c>
      <c r="D184" s="110">
        <v>55000</v>
      </c>
      <c r="E184" s="110">
        <v>9732.8799999999992</v>
      </c>
      <c r="F184" s="110">
        <v>68000</v>
      </c>
      <c r="G184" s="110">
        <v>69300</v>
      </c>
      <c r="H184" s="136">
        <v>17.696145454545452</v>
      </c>
      <c r="I184" s="136">
        <v>11.952884447230304</v>
      </c>
    </row>
    <row r="185" spans="1:9" s="20" customFormat="1" ht="15" customHeight="1">
      <c r="A185" s="131">
        <v>3241</v>
      </c>
      <c r="B185" s="76" t="s">
        <v>1484</v>
      </c>
      <c r="C185" s="110">
        <v>34836.559999999998</v>
      </c>
      <c r="D185" s="110">
        <v>15000</v>
      </c>
      <c r="E185" s="110">
        <v>14706.34</v>
      </c>
      <c r="F185" s="110">
        <v>15000</v>
      </c>
      <c r="G185" s="110">
        <v>15300</v>
      </c>
      <c r="H185" s="184">
        <v>98.042266666666663</v>
      </c>
      <c r="I185" s="184">
        <v>42.215247429711781</v>
      </c>
    </row>
    <row r="186" spans="1:9" s="20" customFormat="1" ht="15" customHeight="1">
      <c r="A186" s="131">
        <v>3292</v>
      </c>
      <c r="B186" s="76" t="s">
        <v>1281</v>
      </c>
      <c r="C186" s="110">
        <v>0</v>
      </c>
      <c r="D186" s="110">
        <v>0</v>
      </c>
      <c r="E186" s="110">
        <v>0</v>
      </c>
      <c r="F186" s="110">
        <v>0</v>
      </c>
      <c r="G186" s="110">
        <v>0</v>
      </c>
      <c r="H186" s="184" t="e">
        <v>#DIV/0!</v>
      </c>
      <c r="I186" s="184" t="e">
        <v>#DIV/0!</v>
      </c>
    </row>
    <row r="187" spans="1:9" s="20" customFormat="1" ht="15" customHeight="1">
      <c r="A187" s="131" t="s">
        <v>1526</v>
      </c>
      <c r="B187" s="76" t="s">
        <v>1326</v>
      </c>
      <c r="C187" s="110">
        <v>74352.86</v>
      </c>
      <c r="D187" s="110">
        <v>272000</v>
      </c>
      <c r="E187" s="110">
        <v>252756.18</v>
      </c>
      <c r="F187" s="110">
        <v>220000</v>
      </c>
      <c r="G187" s="110">
        <v>224400</v>
      </c>
      <c r="H187" s="184">
        <v>92.92506617647058</v>
      </c>
      <c r="I187" s="184">
        <v>339.9414360120108</v>
      </c>
    </row>
    <row r="188" spans="1:9" s="20" customFormat="1" ht="15" customHeight="1">
      <c r="A188" s="131">
        <v>3294</v>
      </c>
      <c r="B188" s="76" t="s">
        <v>1283</v>
      </c>
      <c r="C188" s="110">
        <v>11165.43</v>
      </c>
      <c r="D188" s="110">
        <v>0</v>
      </c>
      <c r="E188" s="110">
        <v>0</v>
      </c>
      <c r="F188" s="110">
        <v>10000</v>
      </c>
      <c r="G188" s="110">
        <v>10200</v>
      </c>
      <c r="H188" s="184" t="e">
        <v>#DIV/0!</v>
      </c>
      <c r="I188" s="184">
        <v>0</v>
      </c>
    </row>
    <row r="189" spans="1:9" s="20" customFormat="1" ht="15" customHeight="1">
      <c r="A189" s="131" t="s">
        <v>1527</v>
      </c>
      <c r="B189" s="76" t="s">
        <v>1284</v>
      </c>
      <c r="C189" s="110">
        <v>31240</v>
      </c>
      <c r="D189" s="110">
        <v>21100</v>
      </c>
      <c r="E189" s="110">
        <v>23425</v>
      </c>
      <c r="F189" s="110">
        <v>31000</v>
      </c>
      <c r="G189" s="110">
        <v>31600</v>
      </c>
      <c r="H189" s="184">
        <v>111.01895734597156</v>
      </c>
      <c r="I189" s="184">
        <v>74.983994878361074</v>
      </c>
    </row>
    <row r="190" spans="1:9" s="20" customFormat="1" ht="15" customHeight="1">
      <c r="A190" s="131" t="s">
        <v>1528</v>
      </c>
      <c r="B190" s="76" t="s">
        <v>1662</v>
      </c>
      <c r="C190" s="110">
        <v>15062.3</v>
      </c>
      <c r="D190" s="110">
        <v>5000</v>
      </c>
      <c r="E190" s="110">
        <v>2247.2199999999998</v>
      </c>
      <c r="F190" s="110">
        <v>4000</v>
      </c>
      <c r="G190" s="110">
        <v>21300</v>
      </c>
      <c r="H190" s="184">
        <v>44.944399999999995</v>
      </c>
      <c r="I190" s="184">
        <v>14.919501005822482</v>
      </c>
    </row>
    <row r="191" spans="1:9" s="20" customFormat="1" ht="15" customHeight="1">
      <c r="A191" s="131" t="s">
        <v>1529</v>
      </c>
      <c r="B191" s="76" t="s">
        <v>1286</v>
      </c>
      <c r="C191" s="110">
        <v>13670.990000000002</v>
      </c>
      <c r="D191" s="110">
        <v>13000</v>
      </c>
      <c r="E191" s="110">
        <v>12199.6</v>
      </c>
      <c r="F191" s="110">
        <v>12000</v>
      </c>
      <c r="G191" s="110">
        <v>12200</v>
      </c>
      <c r="H191" s="184">
        <v>93.843076923076936</v>
      </c>
      <c r="I191" s="184">
        <v>89.237136447323849</v>
      </c>
    </row>
    <row r="192" spans="1:9" s="20" customFormat="1" ht="15" customHeight="1">
      <c r="A192" s="131" t="s">
        <v>1512</v>
      </c>
      <c r="B192" s="76" t="s">
        <v>1328</v>
      </c>
      <c r="C192" s="110">
        <v>19908.55</v>
      </c>
      <c r="D192" s="110">
        <v>31500</v>
      </c>
      <c r="E192" s="110">
        <v>30935.219999999998</v>
      </c>
      <c r="F192" s="110">
        <v>26200</v>
      </c>
      <c r="G192" s="110">
        <v>26700</v>
      </c>
      <c r="H192" s="184">
        <v>98.207047619047614</v>
      </c>
      <c r="I192" s="184">
        <v>155.38660525251714</v>
      </c>
    </row>
    <row r="193" spans="1:9" s="20" customFormat="1" ht="15" customHeight="1">
      <c r="A193" s="131">
        <v>3433</v>
      </c>
      <c r="B193" s="76" t="s">
        <v>1477</v>
      </c>
      <c r="C193" s="110">
        <v>581.98</v>
      </c>
      <c r="D193" s="110">
        <v>0</v>
      </c>
      <c r="E193" s="110">
        <v>136.26</v>
      </c>
      <c r="F193" s="110">
        <v>100</v>
      </c>
      <c r="G193" s="110">
        <v>1000</v>
      </c>
      <c r="H193" s="184" t="e">
        <v>#DIV/0!</v>
      </c>
      <c r="I193" s="184">
        <v>23.413175710505513</v>
      </c>
    </row>
    <row r="194" spans="1:9" s="20" customFormat="1" ht="15" customHeight="1">
      <c r="A194" s="131">
        <v>3434</v>
      </c>
      <c r="B194" s="76" t="s">
        <v>1663</v>
      </c>
      <c r="C194" s="110">
        <v>4</v>
      </c>
      <c r="D194" s="110">
        <v>0</v>
      </c>
      <c r="E194" s="110">
        <v>0</v>
      </c>
      <c r="F194" s="110">
        <v>0</v>
      </c>
      <c r="G194" s="110">
        <v>0</v>
      </c>
      <c r="H194" s="184" t="e">
        <v>#DIV/0!</v>
      </c>
      <c r="I194" s="184">
        <v>0</v>
      </c>
    </row>
    <row r="195" spans="1:9" s="20" customFormat="1" ht="15" customHeight="1">
      <c r="A195" s="131">
        <v>3691</v>
      </c>
      <c r="B195" s="76" t="s">
        <v>1664</v>
      </c>
      <c r="C195" s="110">
        <v>0</v>
      </c>
      <c r="D195" s="110">
        <v>0</v>
      </c>
      <c r="E195" s="110">
        <v>0</v>
      </c>
      <c r="F195" s="110">
        <v>0</v>
      </c>
      <c r="G195" s="110">
        <v>0</v>
      </c>
      <c r="H195" s="184" t="e">
        <v>#DIV/0!</v>
      </c>
      <c r="I195" s="184" t="e">
        <v>#DIV/0!</v>
      </c>
    </row>
    <row r="196" spans="1:9" s="20" customFormat="1" ht="15" customHeight="1">
      <c r="A196" s="131">
        <v>3811</v>
      </c>
      <c r="B196" s="76" t="s">
        <v>1341</v>
      </c>
      <c r="C196" s="110">
        <v>68930</v>
      </c>
      <c r="D196" s="110">
        <v>35000</v>
      </c>
      <c r="E196" s="110">
        <v>35000</v>
      </c>
      <c r="F196" s="110">
        <v>30000</v>
      </c>
      <c r="G196" s="110">
        <v>30600</v>
      </c>
      <c r="H196" s="184">
        <v>100</v>
      </c>
      <c r="I196" s="184">
        <v>50.77614971710431</v>
      </c>
    </row>
    <row r="197" spans="1:9" s="20" customFormat="1" ht="15" customHeight="1">
      <c r="A197" s="131">
        <v>3812</v>
      </c>
      <c r="B197" s="76" t="s">
        <v>1464</v>
      </c>
      <c r="C197" s="110">
        <v>47824.29</v>
      </c>
      <c r="D197" s="110">
        <v>5000</v>
      </c>
      <c r="E197" s="110">
        <v>45750.27</v>
      </c>
      <c r="F197" s="110">
        <v>4800</v>
      </c>
      <c r="G197" s="110">
        <v>5000</v>
      </c>
      <c r="H197" s="184">
        <v>915.0053999999999</v>
      </c>
      <c r="I197" s="184">
        <v>95.663249783739587</v>
      </c>
    </row>
    <row r="198" spans="1:9" s="20" customFormat="1" ht="15" customHeight="1">
      <c r="A198" s="131">
        <v>4221</v>
      </c>
      <c r="B198" s="76" t="s">
        <v>1287</v>
      </c>
      <c r="C198" s="110">
        <v>55543.75</v>
      </c>
      <c r="D198" s="110">
        <v>35000</v>
      </c>
      <c r="E198" s="110">
        <v>20642.5</v>
      </c>
      <c r="F198" s="110">
        <v>30000</v>
      </c>
      <c r="G198" s="110">
        <v>30600</v>
      </c>
      <c r="H198" s="184">
        <v>58.978571428571428</v>
      </c>
      <c r="I198" s="184">
        <v>37.16439743445482</v>
      </c>
    </row>
    <row r="199" spans="1:9" s="20" customFormat="1" ht="15" customHeight="1">
      <c r="A199" s="131">
        <v>4222</v>
      </c>
      <c r="B199" s="76" t="s">
        <v>1333</v>
      </c>
      <c r="C199" s="110">
        <v>0</v>
      </c>
      <c r="D199" s="110">
        <v>0</v>
      </c>
      <c r="E199" s="110">
        <v>0</v>
      </c>
      <c r="F199" s="110">
        <v>0</v>
      </c>
      <c r="G199" s="110">
        <v>0</v>
      </c>
      <c r="H199" s="184" t="e">
        <v>#DIV/0!</v>
      </c>
      <c r="I199" s="184" t="e">
        <v>#DIV/0!</v>
      </c>
    </row>
    <row r="200" spans="1:9" s="20" customFormat="1" ht="15" customHeight="1">
      <c r="A200" s="131">
        <v>4223</v>
      </c>
      <c r="B200" s="76" t="s">
        <v>1343</v>
      </c>
      <c r="C200" s="110">
        <v>0</v>
      </c>
      <c r="D200" s="110">
        <v>0</v>
      </c>
      <c r="E200" s="110">
        <v>0</v>
      </c>
      <c r="F200" s="110">
        <v>0</v>
      </c>
      <c r="G200" s="110">
        <v>0</v>
      </c>
      <c r="H200" s="184" t="e">
        <v>#DIV/0!</v>
      </c>
      <c r="I200" s="184" t="e">
        <v>#DIV/0!</v>
      </c>
    </row>
    <row r="201" spans="1:9" s="20" customFormat="1" ht="15" customHeight="1">
      <c r="A201" s="131" t="s">
        <v>1536</v>
      </c>
      <c r="B201" s="76" t="s">
        <v>1344</v>
      </c>
      <c r="C201" s="110">
        <v>0</v>
      </c>
      <c r="D201" s="110">
        <v>715000</v>
      </c>
      <c r="E201" s="110">
        <v>683890.31</v>
      </c>
      <c r="F201" s="110">
        <v>0</v>
      </c>
      <c r="G201" s="110">
        <v>1510000</v>
      </c>
      <c r="H201" s="184">
        <v>95.648994405594408</v>
      </c>
      <c r="I201" s="184" t="e">
        <v>#DIV/0!</v>
      </c>
    </row>
    <row r="202" spans="1:9" s="20" customFormat="1" ht="15" customHeight="1">
      <c r="A202" s="131">
        <v>4262</v>
      </c>
      <c r="B202" s="58" t="s">
        <v>1480</v>
      </c>
      <c r="C202" s="110">
        <v>13867.170000000002</v>
      </c>
      <c r="D202" s="110">
        <v>0</v>
      </c>
      <c r="E202" s="110">
        <v>0</v>
      </c>
      <c r="F202" s="110"/>
      <c r="G202" s="110"/>
      <c r="H202" s="184" t="e">
        <v>#DIV/0!</v>
      </c>
      <c r="I202" s="184">
        <v>0</v>
      </c>
    </row>
    <row r="203" spans="1:9" s="20" customFormat="1" ht="15" customHeight="1">
      <c r="A203" s="131">
        <v>4264</v>
      </c>
      <c r="B203" s="58" t="s">
        <v>1481</v>
      </c>
      <c r="C203" s="110">
        <v>0</v>
      </c>
      <c r="D203" s="110">
        <v>0</v>
      </c>
      <c r="E203" s="110">
        <v>0</v>
      </c>
      <c r="F203" s="110"/>
      <c r="G203" s="110"/>
      <c r="H203" s="184" t="e">
        <v>#DIV/0!</v>
      </c>
      <c r="I203" s="184" t="e">
        <v>#DIV/0!</v>
      </c>
    </row>
    <row r="204" spans="1:9" s="20" customFormat="1" ht="15" customHeight="1">
      <c r="A204" s="64"/>
      <c r="B204" s="64" t="s">
        <v>1262</v>
      </c>
      <c r="C204" s="69">
        <v>5916943.0899999989</v>
      </c>
      <c r="D204" s="69">
        <v>7904950</v>
      </c>
      <c r="E204" s="69">
        <v>7511486.089999998</v>
      </c>
      <c r="F204" s="183">
        <v>6921000</v>
      </c>
      <c r="G204" s="183">
        <v>6518200</v>
      </c>
      <c r="H204" s="87">
        <v>95.022562951062284</v>
      </c>
      <c r="I204" s="87">
        <v>126.94876350416276</v>
      </c>
    </row>
    <row r="205" spans="1:9" s="20" customFormat="1" ht="15" customHeight="1">
      <c r="A205" s="131" t="s">
        <v>1506</v>
      </c>
      <c r="B205" s="76" t="s">
        <v>1321</v>
      </c>
      <c r="C205" s="110">
        <v>2186775.23</v>
      </c>
      <c r="D205" s="110">
        <v>680000</v>
      </c>
      <c r="E205" s="110">
        <v>1898622.2999999998</v>
      </c>
      <c r="F205" s="110">
        <v>750000</v>
      </c>
      <c r="G205" s="110">
        <v>765000</v>
      </c>
      <c r="H205" s="110" t="e">
        <v>#DIV/0!</v>
      </c>
      <c r="I205" s="110">
        <v>86.822928756148372</v>
      </c>
    </row>
    <row r="206" spans="1:9" s="20" customFormat="1" ht="15" customHeight="1">
      <c r="A206" s="131" t="s">
        <v>1513</v>
      </c>
      <c r="B206" s="76" t="s">
        <v>1547</v>
      </c>
      <c r="C206" s="110">
        <v>17436.39</v>
      </c>
      <c r="D206" s="110">
        <v>15000</v>
      </c>
      <c r="E206" s="110">
        <v>16808.12</v>
      </c>
      <c r="F206" s="110">
        <v>20000</v>
      </c>
      <c r="G206" s="110">
        <v>20400</v>
      </c>
      <c r="H206" s="184">
        <v>112.05413333333331</v>
      </c>
      <c r="I206" s="184">
        <v>96.396788555429197</v>
      </c>
    </row>
    <row r="207" spans="1:9" s="20" customFormat="1" ht="15" customHeight="1">
      <c r="A207" s="131" t="s">
        <v>1514</v>
      </c>
      <c r="B207" s="76" t="s">
        <v>1322</v>
      </c>
      <c r="C207" s="110">
        <v>115200</v>
      </c>
      <c r="D207" s="110">
        <v>0</v>
      </c>
      <c r="E207" s="110">
        <v>0</v>
      </c>
      <c r="F207" s="110">
        <v>120000</v>
      </c>
      <c r="G207" s="110">
        <v>122400</v>
      </c>
      <c r="H207" s="184" t="e">
        <v>#DIV/0!</v>
      </c>
      <c r="I207" s="184">
        <v>0</v>
      </c>
    </row>
    <row r="208" spans="1:9" s="20" customFormat="1" ht="15" customHeight="1">
      <c r="A208" s="131" t="s">
        <v>1507</v>
      </c>
      <c r="B208" s="76" t="s">
        <v>1653</v>
      </c>
      <c r="C208" s="110">
        <v>338950.1</v>
      </c>
      <c r="D208" s="110">
        <v>111250</v>
      </c>
      <c r="E208" s="110">
        <v>315970.25</v>
      </c>
      <c r="F208" s="110">
        <v>124000</v>
      </c>
      <c r="G208" s="110">
        <v>126100</v>
      </c>
      <c r="H208" s="184">
        <v>284.01820224719103</v>
      </c>
      <c r="I208" s="184">
        <v>93.22028522782557</v>
      </c>
    </row>
    <row r="209" spans="1:9" s="20" customFormat="1" ht="15" customHeight="1">
      <c r="A209" s="131" t="s">
        <v>1508</v>
      </c>
      <c r="B209" s="76" t="s">
        <v>1548</v>
      </c>
      <c r="C209" s="110">
        <v>37175.19</v>
      </c>
      <c r="D209" s="110">
        <v>0</v>
      </c>
      <c r="E209" s="110">
        <v>0</v>
      </c>
      <c r="F209" s="110">
        <v>0</v>
      </c>
      <c r="G209" s="110">
        <v>0</v>
      </c>
      <c r="H209" s="184" t="e">
        <v>#DIV/0!</v>
      </c>
      <c r="I209" s="184">
        <v>0</v>
      </c>
    </row>
    <row r="210" spans="1:9" s="20" customFormat="1" ht="15" customHeight="1">
      <c r="A210" s="131">
        <v>3211</v>
      </c>
      <c r="B210" s="76" t="s">
        <v>1264</v>
      </c>
      <c r="C210" s="110">
        <v>163579.24</v>
      </c>
      <c r="D210" s="110">
        <v>178000</v>
      </c>
      <c r="E210" s="110">
        <v>253879.06</v>
      </c>
      <c r="F210" s="110">
        <v>150000</v>
      </c>
      <c r="G210" s="110">
        <v>153000</v>
      </c>
      <c r="H210" s="184">
        <v>142.62868539325842</v>
      </c>
      <c r="I210" s="184">
        <v>155.20249391059647</v>
      </c>
    </row>
    <row r="211" spans="1:9" s="20" customFormat="1" ht="15" customHeight="1">
      <c r="A211" s="131" t="s">
        <v>1509</v>
      </c>
      <c r="B211" s="76" t="s">
        <v>1552</v>
      </c>
      <c r="C211" s="110">
        <v>61426.38</v>
      </c>
      <c r="D211" s="110">
        <v>80000</v>
      </c>
      <c r="E211" s="110">
        <v>83493.820000000007</v>
      </c>
      <c r="F211" s="110">
        <v>75000</v>
      </c>
      <c r="G211" s="110">
        <v>76500</v>
      </c>
      <c r="H211" s="184">
        <v>104.36727500000001</v>
      </c>
      <c r="I211" s="184">
        <v>135.92502113912624</v>
      </c>
    </row>
    <row r="212" spans="1:9" s="20" customFormat="1" ht="15" customHeight="1">
      <c r="A212" s="131" t="s">
        <v>1515</v>
      </c>
      <c r="B212" s="76" t="s">
        <v>1553</v>
      </c>
      <c r="C212" s="110">
        <v>9257.2999999999993</v>
      </c>
      <c r="D212" s="110">
        <v>18200</v>
      </c>
      <c r="E212" s="110">
        <v>56620.340000000004</v>
      </c>
      <c r="F212" s="110">
        <v>10000</v>
      </c>
      <c r="G212" s="110">
        <v>10200</v>
      </c>
      <c r="H212" s="184">
        <v>311.10076923076923</v>
      </c>
      <c r="I212" s="184">
        <v>611.62909271601882</v>
      </c>
    </row>
    <row r="213" spans="1:9" s="20" customFormat="1" ht="15" customHeight="1">
      <c r="A213" s="131" t="s">
        <v>1516</v>
      </c>
      <c r="B213" s="76" t="s">
        <v>1268</v>
      </c>
      <c r="C213" s="110">
        <v>0</v>
      </c>
      <c r="D213" s="110">
        <v>5000</v>
      </c>
      <c r="E213" s="110">
        <v>7738</v>
      </c>
      <c r="F213" s="110">
        <v>5000</v>
      </c>
      <c r="G213" s="110">
        <v>5100</v>
      </c>
      <c r="H213" s="184">
        <v>154.76000000000002</v>
      </c>
      <c r="I213" s="184" t="e">
        <v>#DIV/0!</v>
      </c>
    </row>
    <row r="214" spans="1:9" s="20" customFormat="1" ht="15" customHeight="1">
      <c r="A214" s="131" t="s">
        <v>1517</v>
      </c>
      <c r="B214" s="76" t="s">
        <v>1269</v>
      </c>
      <c r="C214" s="110">
        <v>120681.79000000001</v>
      </c>
      <c r="D214" s="110">
        <v>0</v>
      </c>
      <c r="E214" s="110">
        <v>69395.89</v>
      </c>
      <c r="F214" s="110">
        <v>0</v>
      </c>
      <c r="G214" s="110">
        <v>0</v>
      </c>
      <c r="H214" s="184" t="e">
        <v>#DIV/0!</v>
      </c>
      <c r="I214" s="184">
        <v>57.503199115624646</v>
      </c>
    </row>
    <row r="215" spans="1:9" s="20" customFormat="1" ht="15" customHeight="1">
      <c r="A215" s="131" t="s">
        <v>1518</v>
      </c>
      <c r="B215" s="76" t="s">
        <v>1270</v>
      </c>
      <c r="C215" s="110">
        <v>14143.52</v>
      </c>
      <c r="D215" s="110">
        <v>150000</v>
      </c>
      <c r="E215" s="110">
        <v>2889.12</v>
      </c>
      <c r="F215" s="110">
        <v>150000</v>
      </c>
      <c r="G215" s="110">
        <v>153000</v>
      </c>
      <c r="H215" s="184">
        <v>1.9260799999999998</v>
      </c>
      <c r="I215" s="184">
        <v>20.42716381777662</v>
      </c>
    </row>
    <row r="216" spans="1:9" s="20" customFormat="1" ht="15" customHeight="1">
      <c r="A216" s="131">
        <v>3227</v>
      </c>
      <c r="B216" s="76" t="s">
        <v>1661</v>
      </c>
      <c r="C216" s="110">
        <v>0</v>
      </c>
      <c r="D216" s="110">
        <v>40000</v>
      </c>
      <c r="E216" s="110">
        <v>434.4</v>
      </c>
      <c r="F216" s="110">
        <v>10000</v>
      </c>
      <c r="G216" s="110">
        <v>10200</v>
      </c>
      <c r="H216" s="184">
        <v>1.0860000000000001</v>
      </c>
      <c r="I216" s="184" t="e">
        <v>#DIV/0!</v>
      </c>
    </row>
    <row r="217" spans="1:9" s="20" customFormat="1" ht="15" customHeight="1">
      <c r="A217" s="131" t="s">
        <v>1519</v>
      </c>
      <c r="B217" s="76" t="s">
        <v>1654</v>
      </c>
      <c r="C217" s="110">
        <v>5662.85</v>
      </c>
      <c r="D217" s="110">
        <v>5000</v>
      </c>
      <c r="E217" s="110">
        <v>13384.12</v>
      </c>
      <c r="F217" s="110">
        <v>6000</v>
      </c>
      <c r="G217" s="110">
        <v>6100</v>
      </c>
      <c r="H217" s="184">
        <v>267.68240000000003</v>
      </c>
      <c r="I217" s="184">
        <v>236.34954130870497</v>
      </c>
    </row>
    <row r="218" spans="1:9" s="20" customFormat="1" ht="15" customHeight="1">
      <c r="A218" s="131" t="s">
        <v>1520</v>
      </c>
      <c r="B218" s="76" t="s">
        <v>1273</v>
      </c>
      <c r="C218" s="110">
        <v>733648.89</v>
      </c>
      <c r="D218" s="110">
        <v>1100000</v>
      </c>
      <c r="E218" s="110">
        <v>415018.64</v>
      </c>
      <c r="F218" s="110">
        <v>700000</v>
      </c>
      <c r="G218" s="110">
        <v>714000</v>
      </c>
      <c r="H218" s="184">
        <v>37.728967272727274</v>
      </c>
      <c r="I218" s="184">
        <v>56.569108964371232</v>
      </c>
    </row>
    <row r="219" spans="1:9" s="20" customFormat="1" ht="15" customHeight="1">
      <c r="A219" s="131" t="s">
        <v>1521</v>
      </c>
      <c r="B219" s="76" t="s">
        <v>1556</v>
      </c>
      <c r="C219" s="110">
        <v>15000</v>
      </c>
      <c r="D219" s="110">
        <v>150000</v>
      </c>
      <c r="E219" s="110">
        <v>116447.76</v>
      </c>
      <c r="F219" s="110">
        <v>100000</v>
      </c>
      <c r="G219" s="110">
        <v>102000</v>
      </c>
      <c r="H219" s="184">
        <v>77.631839999999997</v>
      </c>
      <c r="I219" s="184">
        <v>776.3184</v>
      </c>
    </row>
    <row r="220" spans="1:9" s="20" customFormat="1" ht="15" customHeight="1">
      <c r="A220" s="131">
        <v>3234</v>
      </c>
      <c r="B220" s="76" t="s">
        <v>1275</v>
      </c>
      <c r="C220" s="110">
        <v>799.4</v>
      </c>
      <c r="D220" s="110">
        <v>20000</v>
      </c>
      <c r="E220" s="110">
        <v>45744.31</v>
      </c>
      <c r="F220" s="110">
        <v>0</v>
      </c>
      <c r="G220" s="110">
        <v>0</v>
      </c>
      <c r="H220" s="184">
        <v>228.72154999999998</v>
      </c>
      <c r="I220" s="184">
        <v>5722.330497873405</v>
      </c>
    </row>
    <row r="221" spans="1:9" s="20" customFormat="1" ht="15" customHeight="1">
      <c r="A221" s="131" t="s">
        <v>1522</v>
      </c>
      <c r="B221" s="76" t="s">
        <v>1276</v>
      </c>
      <c r="C221" s="110">
        <v>100096.65</v>
      </c>
      <c r="D221" s="110">
        <v>522000</v>
      </c>
      <c r="E221" s="110">
        <v>234823.36000000002</v>
      </c>
      <c r="F221" s="110">
        <v>400000</v>
      </c>
      <c r="G221" s="110">
        <v>408000</v>
      </c>
      <c r="H221" s="136">
        <v>44.985318007662841</v>
      </c>
      <c r="I221" s="136">
        <v>234.59662236448477</v>
      </c>
    </row>
    <row r="222" spans="1:9" s="20" customFormat="1" ht="15" customHeight="1">
      <c r="A222" s="131" t="s">
        <v>1523</v>
      </c>
      <c r="B222" s="76" t="s">
        <v>1277</v>
      </c>
      <c r="C222" s="110">
        <v>3910</v>
      </c>
      <c r="D222" s="110">
        <v>0</v>
      </c>
      <c r="E222" s="110">
        <v>225</v>
      </c>
      <c r="F222" s="110">
        <v>0</v>
      </c>
      <c r="G222" s="110">
        <v>0</v>
      </c>
      <c r="H222" s="184" t="e">
        <v>#DIV/0!</v>
      </c>
      <c r="I222" s="184">
        <v>5.7544757033248084</v>
      </c>
    </row>
    <row r="223" spans="1:9" s="20" customFormat="1" ht="15" customHeight="1">
      <c r="A223" s="131" t="s">
        <v>1510</v>
      </c>
      <c r="B223" s="76" t="s">
        <v>1278</v>
      </c>
      <c r="C223" s="110">
        <v>533912.30000000005</v>
      </c>
      <c r="D223" s="110">
        <v>540000</v>
      </c>
      <c r="E223" s="110">
        <v>466502.11</v>
      </c>
      <c r="F223" s="110">
        <v>435000</v>
      </c>
      <c r="G223" s="110">
        <v>443700</v>
      </c>
      <c r="H223" s="184">
        <v>86.389279629629627</v>
      </c>
      <c r="I223" s="184">
        <v>87.374295366486209</v>
      </c>
    </row>
    <row r="224" spans="1:9" s="20" customFormat="1" ht="15" customHeight="1">
      <c r="A224" s="131" t="s">
        <v>1524</v>
      </c>
      <c r="B224" s="76" t="s">
        <v>1279</v>
      </c>
      <c r="C224" s="110">
        <v>11359.01</v>
      </c>
      <c r="D224" s="110">
        <v>10000</v>
      </c>
      <c r="E224" s="110">
        <v>31763.75</v>
      </c>
      <c r="F224" s="110">
        <v>10000</v>
      </c>
      <c r="G224" s="110">
        <v>10200</v>
      </c>
      <c r="H224" s="184">
        <v>317.63750000000005</v>
      </c>
      <c r="I224" s="184">
        <v>279.63484493807118</v>
      </c>
    </row>
    <row r="225" spans="1:9" s="20" customFormat="1" ht="15" customHeight="1">
      <c r="A225" s="131" t="s">
        <v>1525</v>
      </c>
      <c r="B225" s="76" t="s">
        <v>1554</v>
      </c>
      <c r="C225" s="110">
        <v>52518.18</v>
      </c>
      <c r="D225" s="110">
        <v>177000</v>
      </c>
      <c r="E225" s="110">
        <v>118733.69</v>
      </c>
      <c r="F225" s="110">
        <v>62000</v>
      </c>
      <c r="G225" s="110">
        <v>63240</v>
      </c>
      <c r="H225" s="184">
        <v>67.081180790960445</v>
      </c>
      <c r="I225" s="184">
        <v>226.08112086138556</v>
      </c>
    </row>
    <row r="226" spans="1:9" s="20" customFormat="1" ht="15" customHeight="1">
      <c r="A226" s="131" t="s">
        <v>1511</v>
      </c>
      <c r="B226" s="76" t="s">
        <v>1665</v>
      </c>
      <c r="C226" s="110">
        <v>8350.5400000000009</v>
      </c>
      <c r="D226" s="110">
        <v>17000</v>
      </c>
      <c r="E226" s="110">
        <v>6489.84</v>
      </c>
      <c r="F226" s="110">
        <v>8000</v>
      </c>
      <c r="G226" s="110">
        <v>8120</v>
      </c>
      <c r="H226" s="184">
        <v>38.175529411764707</v>
      </c>
      <c r="I226" s="184">
        <v>77.717608681594243</v>
      </c>
    </row>
    <row r="227" spans="1:9" s="20" customFormat="1" ht="15" customHeight="1">
      <c r="A227" s="131">
        <v>3292</v>
      </c>
      <c r="B227" s="76" t="s">
        <v>1281</v>
      </c>
      <c r="C227" s="110">
        <v>2513.41</v>
      </c>
      <c r="D227" s="110">
        <v>0</v>
      </c>
      <c r="E227" s="110">
        <v>827.6</v>
      </c>
      <c r="F227" s="110">
        <v>0</v>
      </c>
      <c r="G227" s="110">
        <v>0</v>
      </c>
      <c r="H227" s="184" t="e">
        <v>#DIV/0!</v>
      </c>
      <c r="I227" s="184">
        <v>32.927377546838763</v>
      </c>
    </row>
    <row r="228" spans="1:9" s="20" customFormat="1" ht="15" customHeight="1">
      <c r="A228" s="131" t="s">
        <v>1526</v>
      </c>
      <c r="B228" s="76" t="s">
        <v>1326</v>
      </c>
      <c r="C228" s="110">
        <v>28492.1</v>
      </c>
      <c r="D228" s="110">
        <v>15000</v>
      </c>
      <c r="E228" s="110">
        <v>22370.07</v>
      </c>
      <c r="F228" s="110">
        <v>10000</v>
      </c>
      <c r="G228" s="110">
        <v>10200</v>
      </c>
      <c r="H228" s="184">
        <v>149.13380000000001</v>
      </c>
      <c r="I228" s="184">
        <v>78.513237002537551</v>
      </c>
    </row>
    <row r="229" spans="1:9" s="20" customFormat="1" ht="15" customHeight="1">
      <c r="A229" s="131">
        <v>3294</v>
      </c>
      <c r="B229" s="76" t="s">
        <v>1283</v>
      </c>
      <c r="C229" s="110">
        <v>900</v>
      </c>
      <c r="D229" s="110">
        <v>2000</v>
      </c>
      <c r="E229" s="110">
        <v>4635.91</v>
      </c>
      <c r="F229" s="110">
        <v>1000</v>
      </c>
      <c r="G229" s="110">
        <v>1020</v>
      </c>
      <c r="H229" s="184">
        <v>231.7955</v>
      </c>
      <c r="I229" s="184">
        <v>515.10111111111109</v>
      </c>
    </row>
    <row r="230" spans="1:9" s="20" customFormat="1" ht="15" customHeight="1">
      <c r="A230" s="131" t="s">
        <v>1527</v>
      </c>
      <c r="B230" s="76" t="s">
        <v>1284</v>
      </c>
      <c r="C230" s="110">
        <v>4245.75</v>
      </c>
      <c r="D230" s="110">
        <v>2000</v>
      </c>
      <c r="E230" s="110">
        <v>655</v>
      </c>
      <c r="F230" s="110">
        <v>1000</v>
      </c>
      <c r="G230" s="110">
        <v>1020</v>
      </c>
      <c r="H230" s="184">
        <v>32.75</v>
      </c>
      <c r="I230" s="184">
        <v>15.427191897780132</v>
      </c>
    </row>
    <row r="231" spans="1:9" s="20" customFormat="1" ht="15" customHeight="1">
      <c r="A231" s="131">
        <v>3296</v>
      </c>
      <c r="B231" s="76" t="s">
        <v>1501</v>
      </c>
      <c r="C231" s="110">
        <v>0</v>
      </c>
      <c r="D231" s="110">
        <v>30000</v>
      </c>
      <c r="E231" s="110">
        <v>0</v>
      </c>
      <c r="F231" s="110">
        <v>0</v>
      </c>
      <c r="G231" s="110">
        <v>0</v>
      </c>
      <c r="H231" s="184">
        <v>0</v>
      </c>
      <c r="I231" s="184" t="e">
        <v>#DIV/0!</v>
      </c>
    </row>
    <row r="232" spans="1:9" s="20" customFormat="1" ht="15" customHeight="1">
      <c r="A232" s="131" t="s">
        <v>1528</v>
      </c>
      <c r="B232" s="76" t="s">
        <v>1662</v>
      </c>
      <c r="C232" s="110">
        <v>181064.18</v>
      </c>
      <c r="D232" s="110">
        <v>65000</v>
      </c>
      <c r="E232" s="110">
        <v>35941.39</v>
      </c>
      <c r="F232" s="110">
        <v>100000</v>
      </c>
      <c r="G232" s="110">
        <v>102000</v>
      </c>
      <c r="H232" s="184">
        <v>55.294446153846152</v>
      </c>
      <c r="I232" s="184">
        <v>19.850082992671439</v>
      </c>
    </row>
    <row r="233" spans="1:9" s="20" customFormat="1" ht="15" customHeight="1">
      <c r="A233" s="131" t="s">
        <v>1529</v>
      </c>
      <c r="B233" s="76" t="s">
        <v>1286</v>
      </c>
      <c r="C233" s="110">
        <v>3885.63</v>
      </c>
      <c r="D233" s="110">
        <v>3000</v>
      </c>
      <c r="E233" s="110">
        <v>4410.6000000000004</v>
      </c>
      <c r="F233" s="110">
        <v>1000</v>
      </c>
      <c r="G233" s="110">
        <v>1020</v>
      </c>
      <c r="H233" s="184">
        <v>147.02000000000001</v>
      </c>
      <c r="I233" s="184">
        <v>113.51055041267439</v>
      </c>
    </row>
    <row r="234" spans="1:9" s="20" customFormat="1" ht="15" customHeight="1">
      <c r="A234" s="131" t="s">
        <v>1512</v>
      </c>
      <c r="B234" s="76" t="s">
        <v>1666</v>
      </c>
      <c r="C234" s="110">
        <v>362.34</v>
      </c>
      <c r="D234" s="110">
        <v>1500</v>
      </c>
      <c r="E234" s="110">
        <v>1241.5800000000002</v>
      </c>
      <c r="F234" s="110">
        <v>2000</v>
      </c>
      <c r="G234" s="110">
        <v>2040</v>
      </c>
      <c r="H234" s="184">
        <v>82.772000000000006</v>
      </c>
      <c r="I234" s="184">
        <v>342.65606888557716</v>
      </c>
    </row>
    <row r="235" spans="1:9" s="20" customFormat="1" ht="15" customHeight="1">
      <c r="A235" s="131">
        <v>3434</v>
      </c>
      <c r="B235" s="76" t="s">
        <v>1667</v>
      </c>
      <c r="C235" s="110">
        <v>0</v>
      </c>
      <c r="D235" s="110">
        <v>0</v>
      </c>
      <c r="E235" s="110">
        <v>0</v>
      </c>
      <c r="F235" s="110">
        <v>0</v>
      </c>
      <c r="G235" s="110">
        <v>0</v>
      </c>
      <c r="H235" s="184" t="e">
        <v>#DIV/0!</v>
      </c>
      <c r="I235" s="184" t="e">
        <v>#DIV/0!</v>
      </c>
    </row>
    <row r="236" spans="1:9" s="20" customFormat="1" ht="15" customHeight="1">
      <c r="A236" s="131" t="s">
        <v>1530</v>
      </c>
      <c r="B236" s="76" t="s">
        <v>1668</v>
      </c>
      <c r="C236" s="110">
        <v>7540.51</v>
      </c>
      <c r="D236" s="110">
        <v>0</v>
      </c>
      <c r="E236" s="110">
        <v>0</v>
      </c>
      <c r="F236" s="110">
        <v>0</v>
      </c>
      <c r="G236" s="110">
        <v>0</v>
      </c>
      <c r="H236" s="184" t="e">
        <v>#DIV/0!</v>
      </c>
      <c r="I236" s="184">
        <v>0</v>
      </c>
    </row>
    <row r="237" spans="1:9" s="20" customFormat="1" ht="15" customHeight="1">
      <c r="A237" s="131">
        <v>3721</v>
      </c>
      <c r="B237" s="76" t="s">
        <v>1669</v>
      </c>
      <c r="C237" s="110">
        <v>0</v>
      </c>
      <c r="D237" s="110">
        <v>9000</v>
      </c>
      <c r="E237" s="110">
        <v>18850</v>
      </c>
      <c r="F237" s="110">
        <v>0</v>
      </c>
      <c r="G237" s="110">
        <v>0</v>
      </c>
      <c r="H237" s="184">
        <v>209.44444444444446</v>
      </c>
      <c r="I237" s="184" t="e">
        <v>#DIV/0!</v>
      </c>
    </row>
    <row r="238" spans="1:9" s="20" customFormat="1" ht="15" customHeight="1">
      <c r="A238" s="131">
        <v>3722</v>
      </c>
      <c r="B238" s="76" t="s">
        <v>1670</v>
      </c>
      <c r="C238" s="110">
        <v>0</v>
      </c>
      <c r="D238" s="110">
        <v>0</v>
      </c>
      <c r="E238" s="110">
        <v>0</v>
      </c>
      <c r="F238" s="110">
        <v>0</v>
      </c>
      <c r="G238" s="110">
        <v>0</v>
      </c>
      <c r="H238" s="184" t="e">
        <v>#DIV/0!</v>
      </c>
      <c r="I238" s="184" t="e">
        <v>#DIV/0!</v>
      </c>
    </row>
    <row r="239" spans="1:9" s="20" customFormat="1" ht="15" customHeight="1">
      <c r="A239" s="131">
        <v>3811</v>
      </c>
      <c r="B239" s="76" t="s">
        <v>1341</v>
      </c>
      <c r="C239" s="110">
        <v>0</v>
      </c>
      <c r="D239" s="110">
        <v>0</v>
      </c>
      <c r="E239" s="110">
        <v>0</v>
      </c>
      <c r="F239" s="110">
        <v>0</v>
      </c>
      <c r="G239" s="110">
        <v>0</v>
      </c>
      <c r="H239" s="184" t="e">
        <v>#DIV/0!</v>
      </c>
      <c r="I239" s="184" t="e">
        <v>#DIV/0!</v>
      </c>
    </row>
    <row r="240" spans="1:9" s="20" customFormat="1" ht="15" customHeight="1">
      <c r="A240" s="131" t="s">
        <v>1531</v>
      </c>
      <c r="B240" s="76" t="s">
        <v>1671</v>
      </c>
      <c r="C240" s="110">
        <v>8259.2999999999993</v>
      </c>
      <c r="D240" s="110">
        <v>0</v>
      </c>
      <c r="E240" s="110">
        <v>26937.84</v>
      </c>
      <c r="F240" s="110">
        <v>9000</v>
      </c>
      <c r="G240" s="110">
        <v>9180</v>
      </c>
      <c r="H240" s="184" t="e">
        <v>#DIV/0!</v>
      </c>
      <c r="I240" s="184">
        <v>326.15161091133638</v>
      </c>
    </row>
    <row r="241" spans="1:10" s="20" customFormat="1" ht="15" customHeight="1">
      <c r="A241" s="131" t="s">
        <v>1532</v>
      </c>
      <c r="B241" s="76" t="s">
        <v>1342</v>
      </c>
      <c r="C241" s="110">
        <v>28526.59</v>
      </c>
      <c r="D241" s="110">
        <v>30000</v>
      </c>
      <c r="E241" s="110">
        <v>10688.25</v>
      </c>
      <c r="F241" s="110">
        <v>30000</v>
      </c>
      <c r="G241" s="110">
        <v>30600</v>
      </c>
      <c r="H241" s="184">
        <v>35.627499999999998</v>
      </c>
      <c r="I241" s="184">
        <v>37.467674895597405</v>
      </c>
    </row>
    <row r="242" spans="1:10" s="20" customFormat="1" ht="15" customHeight="1">
      <c r="A242" s="131">
        <v>4124</v>
      </c>
      <c r="B242" s="76" t="s">
        <v>1560</v>
      </c>
      <c r="C242" s="110">
        <v>0</v>
      </c>
      <c r="D242" s="110">
        <v>200000</v>
      </c>
      <c r="E242" s="110">
        <v>132500</v>
      </c>
      <c r="F242" s="110">
        <v>2000000</v>
      </c>
      <c r="G242" s="110">
        <v>500000</v>
      </c>
      <c r="H242" s="184">
        <v>66.25</v>
      </c>
      <c r="I242" s="184" t="e">
        <v>#DIV/0!</v>
      </c>
    </row>
    <row r="243" spans="1:10" s="20" customFormat="1" ht="15" customHeight="1">
      <c r="A243" s="131" t="s">
        <v>1533</v>
      </c>
      <c r="B243" s="76" t="s">
        <v>1655</v>
      </c>
      <c r="C243" s="110">
        <v>373252.58</v>
      </c>
      <c r="D243" s="110">
        <v>865000</v>
      </c>
      <c r="E243" s="110">
        <v>737476.47</v>
      </c>
      <c r="F243" s="110">
        <v>370000</v>
      </c>
      <c r="G243" s="110">
        <v>377400</v>
      </c>
      <c r="H243" s="184">
        <v>85.257395375722538</v>
      </c>
      <c r="I243" s="184">
        <v>197.58107767131844</v>
      </c>
    </row>
    <row r="244" spans="1:10" s="20" customFormat="1" ht="15" customHeight="1">
      <c r="A244" s="131" t="s">
        <v>1534</v>
      </c>
      <c r="B244" s="76" t="s">
        <v>1333</v>
      </c>
      <c r="C244" s="110">
        <v>2799.99</v>
      </c>
      <c r="D244" s="110">
        <v>5000</v>
      </c>
      <c r="E244" s="110">
        <v>4209.25</v>
      </c>
      <c r="F244" s="110">
        <v>3000</v>
      </c>
      <c r="G244" s="110">
        <v>3060</v>
      </c>
      <c r="H244" s="184">
        <v>84.185000000000002</v>
      </c>
      <c r="I244" s="184">
        <v>150.3308940389073</v>
      </c>
    </row>
    <row r="245" spans="1:10" s="20" customFormat="1" ht="15" customHeight="1">
      <c r="A245" s="131" t="s">
        <v>1535</v>
      </c>
      <c r="B245" s="76" t="s">
        <v>1672</v>
      </c>
      <c r="C245" s="110">
        <v>356025</v>
      </c>
      <c r="D245" s="110">
        <v>230000</v>
      </c>
      <c r="E245" s="110">
        <v>236783.75</v>
      </c>
      <c r="F245" s="110">
        <v>20000</v>
      </c>
      <c r="G245" s="110">
        <v>20400</v>
      </c>
      <c r="H245" s="184">
        <v>102.94945652173912</v>
      </c>
      <c r="I245" s="184">
        <v>66.507618846991079</v>
      </c>
    </row>
    <row r="246" spans="1:10" s="20" customFormat="1" ht="15" customHeight="1">
      <c r="A246" s="131" t="s">
        <v>1536</v>
      </c>
      <c r="B246" s="76" t="s">
        <v>1344</v>
      </c>
      <c r="C246" s="110">
        <v>253351.2</v>
      </c>
      <c r="D246" s="110">
        <v>685000</v>
      </c>
      <c r="E246" s="110">
        <v>467401.56</v>
      </c>
      <c r="F246" s="110">
        <v>500000</v>
      </c>
      <c r="G246" s="110">
        <v>1510000</v>
      </c>
      <c r="H246" s="184">
        <v>68.233804379562045</v>
      </c>
      <c r="I246" s="184">
        <v>184.48760455841534</v>
      </c>
    </row>
    <row r="247" spans="1:10" s="20" customFormat="1" ht="15" customHeight="1">
      <c r="A247" s="131" t="s">
        <v>1537</v>
      </c>
      <c r="B247" s="76" t="s">
        <v>1673</v>
      </c>
      <c r="C247" s="110">
        <v>13720.59</v>
      </c>
      <c r="D247" s="110">
        <v>100000</v>
      </c>
      <c r="E247" s="110">
        <v>12537.36</v>
      </c>
      <c r="F247" s="110">
        <v>89000</v>
      </c>
      <c r="G247" s="110">
        <v>90000</v>
      </c>
      <c r="H247" s="184">
        <v>12.53736</v>
      </c>
      <c r="I247" s="184">
        <v>91.376245482154928</v>
      </c>
    </row>
    <row r="248" spans="1:10" s="20" customFormat="1" ht="15" customHeight="1">
      <c r="A248" s="131">
        <v>4227</v>
      </c>
      <c r="B248" s="76" t="s">
        <v>1656</v>
      </c>
      <c r="C248" s="110">
        <v>0</v>
      </c>
      <c r="D248" s="110">
        <v>300000</v>
      </c>
      <c r="E248" s="110">
        <v>131118.75</v>
      </c>
      <c r="F248" s="110">
        <v>100000</v>
      </c>
      <c r="G248" s="110">
        <v>102000</v>
      </c>
      <c r="H248" s="184">
        <v>43.706250000000004</v>
      </c>
      <c r="I248" s="184" t="e">
        <v>#DIV/0!</v>
      </c>
    </row>
    <row r="249" spans="1:10" s="20" customFormat="1" ht="15" customHeight="1">
      <c r="A249" s="131">
        <v>4233</v>
      </c>
      <c r="B249" s="76" t="s">
        <v>1674</v>
      </c>
      <c r="C249" s="110">
        <v>0</v>
      </c>
      <c r="D249" s="110">
        <v>0</v>
      </c>
      <c r="E249" s="110">
        <v>0</v>
      </c>
      <c r="F249" s="110">
        <v>0</v>
      </c>
      <c r="G249" s="110">
        <v>0</v>
      </c>
      <c r="H249" s="184" t="e">
        <v>#DIV/0!</v>
      </c>
      <c r="I249" s="184" t="e">
        <v>#DIV/0!</v>
      </c>
    </row>
    <row r="250" spans="1:10" s="20" customFormat="1" ht="15" customHeight="1">
      <c r="A250" s="131">
        <v>4241</v>
      </c>
      <c r="B250" s="76" t="s">
        <v>1335</v>
      </c>
      <c r="C250" s="110">
        <v>78769.789999999994</v>
      </c>
      <c r="D250" s="110">
        <v>101000</v>
      </c>
      <c r="E250" s="110">
        <v>54478.559999999998</v>
      </c>
      <c r="F250" s="110">
        <v>100000</v>
      </c>
      <c r="G250" s="110">
        <v>102000</v>
      </c>
      <c r="H250" s="184">
        <v>53.939168316831676</v>
      </c>
      <c r="I250" s="184">
        <v>69.161743353638499</v>
      </c>
    </row>
    <row r="251" spans="1:10" s="20" customFormat="1" ht="15" customHeight="1">
      <c r="A251" s="131">
        <v>4262</v>
      </c>
      <c r="B251" s="76" t="s">
        <v>1555</v>
      </c>
      <c r="C251" s="110">
        <v>43351.17</v>
      </c>
      <c r="D251" s="110">
        <v>140000</v>
      </c>
      <c r="E251" s="110">
        <v>0</v>
      </c>
      <c r="F251" s="110">
        <v>150000</v>
      </c>
      <c r="G251" s="110">
        <v>153000</v>
      </c>
      <c r="H251" s="184">
        <v>0</v>
      </c>
      <c r="I251" s="184">
        <v>0</v>
      </c>
    </row>
    <row r="252" spans="1:10" s="20" customFormat="1" ht="15" customHeight="1">
      <c r="A252" s="131">
        <v>4263</v>
      </c>
      <c r="B252" s="76" t="s">
        <v>1550</v>
      </c>
      <c r="C252" s="110">
        <v>0</v>
      </c>
      <c r="D252" s="110">
        <v>88000</v>
      </c>
      <c r="E252" s="110">
        <v>87750</v>
      </c>
      <c r="F252" s="110">
        <v>0</v>
      </c>
      <c r="G252" s="110">
        <v>0</v>
      </c>
      <c r="H252" s="184">
        <v>99.715909090909093</v>
      </c>
      <c r="I252" s="184" t="e">
        <v>#DIV/0!</v>
      </c>
    </row>
    <row r="253" spans="1:10" s="20" customFormat="1" ht="15" customHeight="1">
      <c r="A253" s="131" t="s">
        <v>1538</v>
      </c>
      <c r="B253" s="76" t="s">
        <v>1481</v>
      </c>
      <c r="C253" s="110">
        <v>0</v>
      </c>
      <c r="D253" s="110">
        <v>215000</v>
      </c>
      <c r="E253" s="110">
        <v>0</v>
      </c>
      <c r="F253" s="110">
        <v>100000</v>
      </c>
      <c r="G253" s="110">
        <v>102000</v>
      </c>
      <c r="H253" s="184">
        <v>0</v>
      </c>
      <c r="I253" s="184" t="e">
        <v>#DIV/0!</v>
      </c>
    </row>
    <row r="254" spans="1:10" s="20" customFormat="1" ht="15" customHeight="1">
      <c r="A254" s="131">
        <v>4521</v>
      </c>
      <c r="B254" s="76" t="s">
        <v>1675</v>
      </c>
      <c r="C254" s="110">
        <v>0</v>
      </c>
      <c r="D254" s="110">
        <v>1000000</v>
      </c>
      <c r="E254" s="110">
        <v>1365688.27</v>
      </c>
      <c r="F254" s="110">
        <v>200000</v>
      </c>
      <c r="G254" s="110">
        <v>204000</v>
      </c>
      <c r="H254" s="184">
        <v>136.568827</v>
      </c>
      <c r="I254" s="184" t="e">
        <v>#DIV/0!</v>
      </c>
    </row>
    <row r="255" spans="1:10" s="20" customFormat="1" ht="15" hidden="1" customHeight="1">
      <c r="A255" s="77"/>
      <c r="B255" s="76"/>
      <c r="C255" s="110"/>
      <c r="D255" s="110"/>
      <c r="E255" s="110"/>
      <c r="F255" s="110"/>
      <c r="G255" s="110"/>
      <c r="H255" s="184" t="e">
        <v>#DIV/0!</v>
      </c>
      <c r="I255" s="184" t="e">
        <v>#DIV/0!</v>
      </c>
    </row>
    <row r="256" spans="1:10" s="20" customFormat="1" ht="15" hidden="1" customHeight="1">
      <c r="A256" s="77"/>
      <c r="B256" s="76"/>
      <c r="C256" s="110"/>
      <c r="D256" s="110"/>
      <c r="E256" s="110"/>
      <c r="F256" s="110"/>
      <c r="G256" s="110"/>
      <c r="H256" s="184" t="e">
        <v>#DIV/0!</v>
      </c>
      <c r="I256" s="184" t="e">
        <v>#DIV/0!</v>
      </c>
      <c r="J256" s="191"/>
    </row>
    <row r="257" spans="1:10" s="20" customFormat="1" ht="15" customHeight="1">
      <c r="A257" s="64"/>
      <c r="B257" s="64" t="s">
        <v>1451</v>
      </c>
      <c r="C257" s="69">
        <v>173454.58000000002</v>
      </c>
      <c r="D257" s="69">
        <v>117000</v>
      </c>
      <c r="E257" s="69">
        <v>118213.67</v>
      </c>
      <c r="F257" s="183">
        <v>20000</v>
      </c>
      <c r="G257" s="183">
        <v>0</v>
      </c>
      <c r="H257" s="87">
        <v>101.03732478632479</v>
      </c>
      <c r="I257" s="87">
        <v>68.152521541950634</v>
      </c>
      <c r="J257" s="190"/>
    </row>
    <row r="258" spans="1:10" s="20" customFormat="1" ht="15" customHeight="1">
      <c r="A258" s="77">
        <v>3111</v>
      </c>
      <c r="B258" s="76" t="s">
        <v>1446</v>
      </c>
      <c r="C258" s="110">
        <v>117747.46</v>
      </c>
      <c r="D258" s="110">
        <v>0</v>
      </c>
      <c r="E258" s="110">
        <v>0</v>
      </c>
      <c r="F258" s="110">
        <v>0</v>
      </c>
      <c r="G258" s="110">
        <v>0</v>
      </c>
      <c r="H258" s="184" t="e">
        <v>#DIV/0!</v>
      </c>
      <c r="I258" s="184">
        <v>0</v>
      </c>
    </row>
    <row r="259" spans="1:10" s="20" customFormat="1" ht="15" customHeight="1">
      <c r="A259" s="77">
        <v>3132</v>
      </c>
      <c r="B259" s="76" t="s">
        <v>1392</v>
      </c>
      <c r="C259" s="110">
        <v>18250.87</v>
      </c>
      <c r="D259" s="110">
        <v>0</v>
      </c>
      <c r="E259" s="110">
        <v>0</v>
      </c>
      <c r="F259" s="110">
        <v>0</v>
      </c>
      <c r="G259" s="110">
        <v>0</v>
      </c>
      <c r="H259" s="184" t="e">
        <v>#DIV/0!</v>
      </c>
      <c r="I259" s="184">
        <v>0</v>
      </c>
    </row>
    <row r="260" spans="1:10" s="20" customFormat="1" ht="15" customHeight="1">
      <c r="A260" s="77">
        <v>3133</v>
      </c>
      <c r="B260" s="76" t="s">
        <v>1447</v>
      </c>
      <c r="C260" s="110">
        <v>2001.72</v>
      </c>
      <c r="D260" s="110">
        <v>0</v>
      </c>
      <c r="E260" s="110">
        <v>0</v>
      </c>
      <c r="F260" s="110">
        <v>0</v>
      </c>
      <c r="G260" s="110">
        <v>0</v>
      </c>
      <c r="H260" s="184" t="e">
        <v>#DIV/0!</v>
      </c>
      <c r="I260" s="184">
        <v>0</v>
      </c>
    </row>
    <row r="261" spans="1:10" s="20" customFormat="1" ht="15" customHeight="1">
      <c r="A261" s="77">
        <v>3211</v>
      </c>
      <c r="B261" s="76" t="s">
        <v>1346</v>
      </c>
      <c r="C261" s="110">
        <v>2492.98</v>
      </c>
      <c r="D261" s="110">
        <v>0</v>
      </c>
      <c r="E261" s="110">
        <v>1919.08</v>
      </c>
      <c r="F261" s="110">
        <v>0</v>
      </c>
      <c r="G261" s="110">
        <v>0</v>
      </c>
      <c r="H261" s="184" t="e">
        <v>#DIV/0!</v>
      </c>
      <c r="I261" s="184">
        <v>76.979358037368925</v>
      </c>
    </row>
    <row r="262" spans="1:10" s="20" customFormat="1" ht="15" customHeight="1">
      <c r="A262" s="77">
        <v>3222</v>
      </c>
      <c r="B262" s="76" t="s">
        <v>1268</v>
      </c>
      <c r="C262" s="110">
        <v>0</v>
      </c>
      <c r="D262" s="110">
        <v>1000</v>
      </c>
      <c r="E262" s="110">
        <v>317.22000000000003</v>
      </c>
      <c r="F262" s="110">
        <v>0</v>
      </c>
      <c r="G262" s="110">
        <v>0</v>
      </c>
      <c r="H262" s="184">
        <v>31.722000000000001</v>
      </c>
      <c r="I262" s="184" t="e">
        <v>#DIV/0!</v>
      </c>
    </row>
    <row r="263" spans="1:10" s="20" customFormat="1" ht="15" customHeight="1">
      <c r="A263" s="77">
        <v>3237</v>
      </c>
      <c r="B263" s="76" t="s">
        <v>1278</v>
      </c>
      <c r="C263" s="110">
        <v>0</v>
      </c>
      <c r="D263" s="110">
        <v>11000</v>
      </c>
      <c r="E263" s="110">
        <v>11047.87</v>
      </c>
      <c r="F263" s="110">
        <v>0</v>
      </c>
      <c r="G263" s="110">
        <v>0</v>
      </c>
      <c r="H263" s="184">
        <v>100.43518181818183</v>
      </c>
      <c r="I263" s="184" t="e">
        <v>#DIV/0!</v>
      </c>
    </row>
    <row r="264" spans="1:10" s="20" customFormat="1" ht="15" customHeight="1">
      <c r="A264" s="77">
        <v>3293</v>
      </c>
      <c r="B264" s="76" t="s">
        <v>1326</v>
      </c>
      <c r="C264" s="110">
        <v>0</v>
      </c>
      <c r="D264" s="110">
        <v>105000</v>
      </c>
      <c r="E264" s="110">
        <v>104929.5</v>
      </c>
      <c r="F264" s="110">
        <v>0</v>
      </c>
      <c r="G264" s="110">
        <v>0</v>
      </c>
      <c r="H264" s="184">
        <v>99.932857142857145</v>
      </c>
      <c r="I264" s="184" t="e">
        <v>#DIV/0!</v>
      </c>
    </row>
    <row r="265" spans="1:10" s="20" customFormat="1" ht="15" customHeight="1">
      <c r="A265" s="77">
        <v>4221</v>
      </c>
      <c r="B265" s="76" t="s">
        <v>1287</v>
      </c>
      <c r="C265" s="110">
        <v>32961.550000000003</v>
      </c>
      <c r="D265" s="110">
        <v>0</v>
      </c>
      <c r="E265" s="110">
        <v>0</v>
      </c>
      <c r="F265" s="110">
        <v>20000</v>
      </c>
      <c r="G265" s="110">
        <v>0</v>
      </c>
      <c r="H265" s="184" t="e">
        <v>#DIV/0!</v>
      </c>
      <c r="I265" s="184">
        <v>0</v>
      </c>
    </row>
    <row r="266" spans="1:10" s="20" customFormat="1" ht="15" hidden="1" customHeight="1">
      <c r="A266" s="77"/>
      <c r="B266" s="76"/>
      <c r="C266" s="110"/>
      <c r="D266" s="110"/>
      <c r="E266" s="110"/>
      <c r="F266" s="110"/>
      <c r="G266" s="110"/>
      <c r="H266" s="184" t="e">
        <v>#DIV/0!</v>
      </c>
      <c r="I266" s="184" t="e">
        <v>#DIV/0!</v>
      </c>
    </row>
    <row r="267" spans="1:10" s="20" customFormat="1" ht="15" hidden="1" customHeight="1">
      <c r="A267" s="77"/>
      <c r="B267" s="76"/>
      <c r="C267" s="110"/>
      <c r="D267" s="110"/>
      <c r="E267" s="110">
        <v>0</v>
      </c>
      <c r="F267" s="110"/>
      <c r="G267" s="110"/>
      <c r="H267" s="184" t="e">
        <v>#DIV/0!</v>
      </c>
      <c r="I267" s="184" t="e">
        <v>#DIV/0!</v>
      </c>
    </row>
    <row r="268" spans="1:10" s="20" customFormat="1" ht="15" hidden="1" customHeight="1">
      <c r="A268" s="77"/>
      <c r="B268" s="76"/>
      <c r="C268" s="110"/>
      <c r="D268" s="110"/>
      <c r="E268" s="110">
        <v>0</v>
      </c>
      <c r="F268" s="110"/>
      <c r="G268" s="110"/>
      <c r="H268" s="184" t="e">
        <v>#DIV/0!</v>
      </c>
      <c r="I268" s="184" t="e">
        <v>#DIV/0!</v>
      </c>
    </row>
    <row r="269" spans="1:10" s="20" customFormat="1" ht="15" hidden="1" customHeight="1">
      <c r="A269" s="77"/>
      <c r="B269" s="76"/>
      <c r="C269" s="110"/>
      <c r="D269" s="110"/>
      <c r="E269" s="110">
        <v>0</v>
      </c>
      <c r="F269" s="110"/>
      <c r="G269" s="110"/>
      <c r="H269" s="184" t="e">
        <v>#DIV/0!</v>
      </c>
      <c r="I269" s="184" t="e">
        <v>#DIV/0!</v>
      </c>
    </row>
    <row r="270" spans="1:10" s="20" customFormat="1" ht="15" hidden="1" customHeight="1">
      <c r="A270" s="77"/>
      <c r="B270" s="76"/>
      <c r="C270" s="110"/>
      <c r="D270" s="110"/>
      <c r="E270" s="110">
        <v>0</v>
      </c>
      <c r="F270" s="110"/>
      <c r="G270" s="110"/>
      <c r="H270" s="184" t="e">
        <v>#DIV/0!</v>
      </c>
      <c r="I270" s="184" t="e">
        <v>#DIV/0!</v>
      </c>
    </row>
    <row r="271" spans="1:10" s="20" customFormat="1" ht="15" hidden="1" customHeight="1">
      <c r="A271" s="77"/>
      <c r="B271" s="76"/>
      <c r="C271" s="110"/>
      <c r="D271" s="110"/>
      <c r="E271" s="110">
        <v>0</v>
      </c>
      <c r="F271" s="110"/>
      <c r="G271" s="110"/>
      <c r="H271" s="184" t="e">
        <v>#DIV/0!</v>
      </c>
      <c r="I271" s="184" t="e">
        <v>#DIV/0!</v>
      </c>
    </row>
    <row r="272" spans="1:10" s="20" customFormat="1" ht="15" hidden="1" customHeight="1">
      <c r="A272" s="186"/>
      <c r="B272" s="76"/>
      <c r="C272" s="110"/>
      <c r="D272" s="110"/>
      <c r="E272" s="110">
        <v>0</v>
      </c>
      <c r="F272" s="110"/>
      <c r="G272" s="110"/>
      <c r="H272" s="184" t="e">
        <v>#DIV/0!</v>
      </c>
      <c r="I272" s="184" t="e">
        <v>#DIV/0!</v>
      </c>
    </row>
    <row r="273" spans="1:10" s="20" customFormat="1" ht="15" hidden="1" customHeight="1">
      <c r="A273" s="186"/>
      <c r="B273" s="76"/>
      <c r="C273" s="110"/>
      <c r="D273" s="110"/>
      <c r="E273" s="110">
        <v>0</v>
      </c>
      <c r="F273" s="110"/>
      <c r="G273" s="110"/>
      <c r="H273" s="184" t="e">
        <v>#DIV/0!</v>
      </c>
      <c r="I273" s="184" t="e">
        <v>#DIV/0!</v>
      </c>
    </row>
    <row r="274" spans="1:10" s="20" customFormat="1" ht="15" hidden="1" customHeight="1">
      <c r="A274" s="77"/>
      <c r="B274" s="76"/>
      <c r="C274" s="110"/>
      <c r="D274" s="110"/>
      <c r="E274" s="110">
        <v>0</v>
      </c>
      <c r="F274" s="110"/>
      <c r="G274" s="110"/>
      <c r="H274" s="184" t="e">
        <v>#DIV/0!</v>
      </c>
      <c r="I274" s="184" t="e">
        <v>#DIV/0!</v>
      </c>
    </row>
    <row r="275" spans="1:10" s="20" customFormat="1" ht="15" hidden="1" customHeight="1">
      <c r="A275" s="77"/>
      <c r="B275" s="76"/>
      <c r="C275" s="110"/>
      <c r="D275" s="110"/>
      <c r="E275" s="110">
        <v>0</v>
      </c>
      <c r="F275" s="110"/>
      <c r="G275" s="110"/>
      <c r="H275" s="184" t="e">
        <v>#DIV/0!</v>
      </c>
      <c r="I275" s="184" t="e">
        <v>#DIV/0!</v>
      </c>
      <c r="J275" s="190"/>
    </row>
    <row r="276" spans="1:10" s="20" customFormat="1" ht="15" customHeight="1">
      <c r="A276" s="64"/>
      <c r="B276" s="64" t="s">
        <v>174</v>
      </c>
      <c r="C276" s="69">
        <v>384147.7</v>
      </c>
      <c r="D276" s="69">
        <v>241893</v>
      </c>
      <c r="E276" s="69">
        <v>234996.78999999998</v>
      </c>
      <c r="F276" s="183">
        <v>160000</v>
      </c>
      <c r="G276" s="183">
        <v>60000</v>
      </c>
      <c r="H276" s="87">
        <v>97.149065909306998</v>
      </c>
      <c r="I276" s="87">
        <v>61.173551214806174</v>
      </c>
      <c r="J276" s="190"/>
    </row>
    <row r="277" spans="1:10" s="20" customFormat="1" ht="18" customHeight="1">
      <c r="A277" s="77">
        <v>3111</v>
      </c>
      <c r="B277" s="76" t="s">
        <v>1446</v>
      </c>
      <c r="C277" s="110">
        <v>102133.17</v>
      </c>
      <c r="D277" s="110">
        <v>0</v>
      </c>
      <c r="E277" s="110">
        <v>0</v>
      </c>
      <c r="F277" s="110">
        <v>0</v>
      </c>
      <c r="G277" s="110">
        <v>0</v>
      </c>
      <c r="H277" s="184" t="e">
        <v>#DIV/0!</v>
      </c>
      <c r="I277" s="184">
        <v>0</v>
      </c>
      <c r="J277" s="191"/>
    </row>
    <row r="278" spans="1:10" s="20" customFormat="1" ht="14.25" customHeight="1">
      <c r="A278" s="77">
        <v>3132</v>
      </c>
      <c r="B278" s="76" t="s">
        <v>1392</v>
      </c>
      <c r="C278" s="110">
        <v>15830.65</v>
      </c>
      <c r="D278" s="110">
        <v>0</v>
      </c>
      <c r="E278" s="110">
        <v>0</v>
      </c>
      <c r="F278" s="110">
        <v>0</v>
      </c>
      <c r="G278" s="110">
        <v>0</v>
      </c>
      <c r="H278" s="184" t="e">
        <v>#DIV/0!</v>
      </c>
      <c r="I278" s="184">
        <v>0</v>
      </c>
    </row>
    <row r="279" spans="1:10" s="20" customFormat="1" ht="14.25" customHeight="1">
      <c r="A279" s="77">
        <v>3133</v>
      </c>
      <c r="B279" s="76" t="s">
        <v>1447</v>
      </c>
      <c r="C279" s="110">
        <v>1736.28</v>
      </c>
      <c r="D279" s="110">
        <v>0</v>
      </c>
      <c r="E279" s="110">
        <v>0</v>
      </c>
      <c r="F279" s="110">
        <v>0</v>
      </c>
      <c r="G279" s="110">
        <v>0</v>
      </c>
      <c r="H279" s="184" t="e">
        <v>#DIV/0!</v>
      </c>
      <c r="I279" s="184">
        <v>0</v>
      </c>
    </row>
    <row r="280" spans="1:10" s="20" customFormat="1" ht="14.25" customHeight="1">
      <c r="A280" s="77">
        <v>3211</v>
      </c>
      <c r="B280" s="76" t="s">
        <v>1346</v>
      </c>
      <c r="C280" s="110">
        <v>60066.28</v>
      </c>
      <c r="D280" s="110">
        <v>35000</v>
      </c>
      <c r="E280" s="110">
        <v>35378.44</v>
      </c>
      <c r="F280" s="110">
        <v>20000</v>
      </c>
      <c r="G280" s="110">
        <v>6700</v>
      </c>
      <c r="H280" s="184">
        <v>101.08125714285714</v>
      </c>
      <c r="I280" s="184">
        <v>58.899002901461529</v>
      </c>
    </row>
    <row r="281" spans="1:10" s="20" customFormat="1" ht="14.25" customHeight="1">
      <c r="A281" s="77">
        <v>3212</v>
      </c>
      <c r="B281" s="76" t="s">
        <v>1265</v>
      </c>
      <c r="C281" s="110">
        <v>0</v>
      </c>
      <c r="D281" s="110">
        <v>0</v>
      </c>
      <c r="E281" s="110">
        <v>0</v>
      </c>
      <c r="F281" s="110">
        <v>0</v>
      </c>
      <c r="G281" s="110">
        <v>0</v>
      </c>
      <c r="H281" s="184" t="e">
        <v>#DIV/0!</v>
      </c>
      <c r="I281" s="184" t="e">
        <v>#DIV/0!</v>
      </c>
    </row>
    <row r="282" spans="1:10" s="20" customFormat="1" ht="14.25" customHeight="1">
      <c r="A282" s="77">
        <v>3213</v>
      </c>
      <c r="B282" s="76" t="s">
        <v>1266</v>
      </c>
      <c r="C282" s="110">
        <v>21891</v>
      </c>
      <c r="D282" s="110">
        <v>20000</v>
      </c>
      <c r="E282" s="110">
        <v>15959.98</v>
      </c>
      <c r="F282" s="110">
        <v>10000</v>
      </c>
      <c r="G282" s="110">
        <v>0</v>
      </c>
      <c r="H282" s="184">
        <v>79.799900000000008</v>
      </c>
      <c r="I282" s="184">
        <v>72.90658261385957</v>
      </c>
    </row>
    <row r="283" spans="1:10" s="20" customFormat="1" ht="14.25" customHeight="1">
      <c r="A283" s="77">
        <v>3221</v>
      </c>
      <c r="B283" s="76" t="s">
        <v>1267</v>
      </c>
      <c r="C283" s="110">
        <v>276.60000000000002</v>
      </c>
      <c r="D283" s="110">
        <v>2500</v>
      </c>
      <c r="E283" s="110">
        <v>1169.55</v>
      </c>
      <c r="F283" s="110">
        <v>1000</v>
      </c>
      <c r="G283" s="110">
        <v>0</v>
      </c>
      <c r="H283" s="136">
        <v>46.781999999999996</v>
      </c>
      <c r="I283" s="136">
        <v>422.83080260303683</v>
      </c>
    </row>
    <row r="284" spans="1:10" s="20" customFormat="1" ht="14.25" customHeight="1">
      <c r="A284" s="77">
        <v>3222</v>
      </c>
      <c r="B284" s="76" t="s">
        <v>1676</v>
      </c>
      <c r="C284" s="110">
        <v>0</v>
      </c>
      <c r="D284" s="110">
        <v>12000</v>
      </c>
      <c r="E284" s="110">
        <v>8582.82</v>
      </c>
      <c r="F284" s="110">
        <v>9000</v>
      </c>
      <c r="G284" s="110">
        <v>0</v>
      </c>
      <c r="H284" s="184">
        <v>71.523499999999999</v>
      </c>
      <c r="I284" s="184" t="e">
        <v>#DIV/0!</v>
      </c>
    </row>
    <row r="285" spans="1:10" s="20" customFormat="1" ht="14.25" customHeight="1">
      <c r="A285" s="77">
        <v>3223</v>
      </c>
      <c r="B285" s="76" t="s">
        <v>1269</v>
      </c>
      <c r="C285" s="110">
        <v>0</v>
      </c>
      <c r="D285" s="110">
        <v>0</v>
      </c>
      <c r="E285" s="110">
        <v>0</v>
      </c>
      <c r="F285" s="110">
        <v>0</v>
      </c>
      <c r="G285" s="110">
        <v>0</v>
      </c>
      <c r="H285" s="184" t="e">
        <v>#DIV/0!</v>
      </c>
      <c r="I285" s="184" t="e">
        <v>#DIV/0!</v>
      </c>
    </row>
    <row r="286" spans="1:10" s="20" customFormat="1" ht="14.25" customHeight="1">
      <c r="A286" s="77">
        <v>3224</v>
      </c>
      <c r="B286" s="76" t="s">
        <v>1677</v>
      </c>
      <c r="C286" s="110">
        <v>1633</v>
      </c>
      <c r="D286" s="110">
        <v>5000</v>
      </c>
      <c r="E286" s="110">
        <v>28750.239999999998</v>
      </c>
      <c r="F286" s="110">
        <v>3000</v>
      </c>
      <c r="G286" s="110">
        <v>0</v>
      </c>
      <c r="H286" s="184">
        <v>575.00479999999993</v>
      </c>
      <c r="I286" s="184">
        <v>1760.5780771586037</v>
      </c>
    </row>
    <row r="287" spans="1:10" s="20" customFormat="1" ht="14.25" customHeight="1">
      <c r="A287" s="77">
        <v>3231</v>
      </c>
      <c r="B287" s="76" t="s">
        <v>1272</v>
      </c>
      <c r="C287" s="110">
        <v>172.5</v>
      </c>
      <c r="D287" s="110">
        <v>0</v>
      </c>
      <c r="E287" s="110">
        <v>4800</v>
      </c>
      <c r="F287" s="110">
        <v>0</v>
      </c>
      <c r="G287" s="110">
        <v>0</v>
      </c>
      <c r="H287" s="184" t="e">
        <v>#DIV/0!</v>
      </c>
      <c r="I287" s="184">
        <v>2782.608695652174</v>
      </c>
    </row>
    <row r="288" spans="1:10" s="20" customFormat="1" ht="14.25" customHeight="1">
      <c r="A288" s="77">
        <v>3232</v>
      </c>
      <c r="B288" s="76" t="s">
        <v>1678</v>
      </c>
      <c r="C288" s="110">
        <v>0</v>
      </c>
      <c r="D288" s="110">
        <v>0</v>
      </c>
      <c r="E288" s="110">
        <v>17222.939999999999</v>
      </c>
      <c r="F288" s="110">
        <v>0</v>
      </c>
      <c r="G288" s="110">
        <v>0</v>
      </c>
      <c r="H288" s="184" t="e">
        <v>#DIV/0!</v>
      </c>
      <c r="I288" s="184" t="e">
        <v>#DIV/0!</v>
      </c>
    </row>
    <row r="289" spans="1:9" s="20" customFormat="1" ht="14.25" customHeight="1">
      <c r="A289" s="77">
        <v>3233</v>
      </c>
      <c r="B289" s="76" t="s">
        <v>1274</v>
      </c>
      <c r="C289" s="110">
        <v>2000</v>
      </c>
      <c r="D289" s="110">
        <v>0</v>
      </c>
      <c r="E289" s="110">
        <v>0</v>
      </c>
      <c r="F289" s="110">
        <v>0</v>
      </c>
      <c r="G289" s="110">
        <v>0</v>
      </c>
      <c r="H289" s="184" t="e">
        <v>#DIV/0!</v>
      </c>
      <c r="I289" s="184">
        <v>0</v>
      </c>
    </row>
    <row r="290" spans="1:9" s="20" customFormat="1" ht="14.25" customHeight="1">
      <c r="A290" s="77">
        <v>3235</v>
      </c>
      <c r="B290" s="76" t="s">
        <v>1276</v>
      </c>
      <c r="C290" s="110">
        <v>16238</v>
      </c>
      <c r="D290" s="110">
        <v>0</v>
      </c>
      <c r="E290" s="110">
        <v>14013.41</v>
      </c>
      <c r="F290" s="110">
        <v>0</v>
      </c>
      <c r="G290" s="110">
        <v>0</v>
      </c>
      <c r="H290" s="184" t="e">
        <v>#DIV/0!</v>
      </c>
      <c r="I290" s="184">
        <v>86.300098534302251</v>
      </c>
    </row>
    <row r="291" spans="1:9" s="20" customFormat="1" ht="14.25" customHeight="1">
      <c r="A291" s="77">
        <v>3237</v>
      </c>
      <c r="B291" s="76" t="s">
        <v>1324</v>
      </c>
      <c r="C291" s="110">
        <v>96435.34</v>
      </c>
      <c r="D291" s="110">
        <v>96393</v>
      </c>
      <c r="E291" s="110">
        <v>54629.009999999995</v>
      </c>
      <c r="F291" s="110">
        <v>60000</v>
      </c>
      <c r="G291" s="110">
        <v>38900</v>
      </c>
      <c r="H291" s="184">
        <v>56.673212785160743</v>
      </c>
      <c r="I291" s="184">
        <v>56.648330373491703</v>
      </c>
    </row>
    <row r="292" spans="1:9" s="20" customFormat="1" ht="14.25" customHeight="1">
      <c r="A292" s="77">
        <v>3239</v>
      </c>
      <c r="B292" s="76" t="s">
        <v>1280</v>
      </c>
      <c r="C292" s="110">
        <v>3270</v>
      </c>
      <c r="D292" s="110">
        <v>16000</v>
      </c>
      <c r="E292" s="110">
        <v>2590.7399999999998</v>
      </c>
      <c r="F292" s="110">
        <v>0</v>
      </c>
      <c r="G292" s="110">
        <v>0</v>
      </c>
      <c r="H292" s="184">
        <v>16.192124999999997</v>
      </c>
      <c r="I292" s="184">
        <v>79.227522935779817</v>
      </c>
    </row>
    <row r="293" spans="1:9" s="20" customFormat="1" ht="14.25" customHeight="1">
      <c r="A293" s="77">
        <v>3241</v>
      </c>
      <c r="B293" s="76" t="s">
        <v>1386</v>
      </c>
      <c r="C293" s="110">
        <v>15711.2</v>
      </c>
      <c r="D293" s="110">
        <v>16500</v>
      </c>
      <c r="E293" s="110">
        <v>20094.75</v>
      </c>
      <c r="F293" s="110">
        <v>20000</v>
      </c>
      <c r="G293" s="110">
        <v>14400</v>
      </c>
      <c r="H293" s="184">
        <v>121.78636363636363</v>
      </c>
      <c r="I293" s="184">
        <v>127.90079688375171</v>
      </c>
    </row>
    <row r="294" spans="1:9" s="20" customFormat="1" ht="14.25" customHeight="1">
      <c r="A294" s="77">
        <v>3293</v>
      </c>
      <c r="B294" s="76" t="s">
        <v>1326</v>
      </c>
      <c r="C294" s="110">
        <v>325</v>
      </c>
      <c r="D294" s="110">
        <v>8500</v>
      </c>
      <c r="E294" s="110">
        <v>6818.83</v>
      </c>
      <c r="F294" s="110">
        <v>7000</v>
      </c>
      <c r="G294" s="110">
        <v>0</v>
      </c>
      <c r="H294" s="184">
        <v>80.221529411764706</v>
      </c>
      <c r="I294" s="184">
        <v>2098.1015384615384</v>
      </c>
    </row>
    <row r="295" spans="1:9" s="20" customFormat="1" ht="14.25" customHeight="1">
      <c r="A295" s="77">
        <v>3294</v>
      </c>
      <c r="B295" s="76" t="s">
        <v>1327</v>
      </c>
      <c r="C295" s="110">
        <v>0</v>
      </c>
      <c r="D295" s="110">
        <v>0</v>
      </c>
      <c r="E295" s="110">
        <v>0</v>
      </c>
      <c r="F295" s="110">
        <v>0</v>
      </c>
      <c r="G295" s="110">
        <v>0</v>
      </c>
      <c r="H295" s="184" t="e">
        <v>#DIV/0!</v>
      </c>
      <c r="I295" s="184" t="e">
        <v>#DIV/0!</v>
      </c>
    </row>
    <row r="296" spans="1:9" s="20" customFormat="1" ht="14.25" customHeight="1">
      <c r="A296" s="77">
        <v>3295</v>
      </c>
      <c r="B296" s="76" t="s">
        <v>1284</v>
      </c>
      <c r="C296" s="110">
        <v>0</v>
      </c>
      <c r="D296" s="110">
        <v>0</v>
      </c>
      <c r="E296" s="110">
        <v>119.82</v>
      </c>
      <c r="F296" s="110">
        <v>0</v>
      </c>
      <c r="G296" s="110">
        <v>0</v>
      </c>
      <c r="H296" s="184" t="e">
        <v>#DIV/0!</v>
      </c>
      <c r="I296" s="184" t="e">
        <v>#DIV/0!</v>
      </c>
    </row>
    <row r="297" spans="1:9" s="20" customFormat="1" ht="14.25" customHeight="1">
      <c r="A297" s="77">
        <v>3299</v>
      </c>
      <c r="B297" s="76" t="s">
        <v>1285</v>
      </c>
      <c r="C297" s="110">
        <v>26639</v>
      </c>
      <c r="D297" s="110">
        <v>0</v>
      </c>
      <c r="E297" s="110">
        <v>0</v>
      </c>
      <c r="F297" s="110">
        <v>0</v>
      </c>
      <c r="G297" s="110">
        <v>0</v>
      </c>
      <c r="H297" s="184" t="e">
        <v>#DIV/0!</v>
      </c>
      <c r="I297" s="184">
        <v>0</v>
      </c>
    </row>
    <row r="298" spans="1:9" s="20" customFormat="1" ht="14.25" customHeight="1">
      <c r="A298" s="77">
        <v>3431</v>
      </c>
      <c r="B298" s="76" t="s">
        <v>1679</v>
      </c>
      <c r="C298" s="110">
        <v>0</v>
      </c>
      <c r="D298" s="110">
        <v>0</v>
      </c>
      <c r="E298" s="110">
        <v>518.08000000000004</v>
      </c>
      <c r="F298" s="110">
        <v>0</v>
      </c>
      <c r="G298" s="110">
        <v>0</v>
      </c>
      <c r="H298" s="136" t="e">
        <v>#DIV/0!</v>
      </c>
      <c r="I298" s="136" t="e">
        <v>#DIV/0!</v>
      </c>
    </row>
    <row r="299" spans="1:9" s="20" customFormat="1" ht="14.25" customHeight="1">
      <c r="A299" s="77">
        <v>3432</v>
      </c>
      <c r="B299" s="113" t="s">
        <v>1328</v>
      </c>
      <c r="C299" s="110">
        <v>411.68</v>
      </c>
      <c r="D299" s="110">
        <v>0</v>
      </c>
      <c r="E299" s="110">
        <v>13.38</v>
      </c>
      <c r="F299" s="110">
        <v>0</v>
      </c>
      <c r="G299" s="110">
        <v>0</v>
      </c>
      <c r="H299" s="184" t="e">
        <v>#DIV/0!</v>
      </c>
      <c r="I299" s="184">
        <v>3.250097162844928</v>
      </c>
    </row>
    <row r="300" spans="1:9" s="20" customFormat="1" ht="14.25" customHeight="1">
      <c r="A300" s="77">
        <v>3721</v>
      </c>
      <c r="B300" s="76" t="s">
        <v>1433</v>
      </c>
      <c r="C300" s="110">
        <v>0</v>
      </c>
      <c r="D300" s="110">
        <v>0</v>
      </c>
      <c r="E300" s="110">
        <v>0</v>
      </c>
      <c r="F300" s="110">
        <v>0</v>
      </c>
      <c r="G300" s="110">
        <v>0</v>
      </c>
      <c r="H300" s="184" t="e">
        <v>#DIV/0!</v>
      </c>
      <c r="I300" s="184" t="e">
        <v>#DIV/0!</v>
      </c>
    </row>
    <row r="301" spans="1:9" s="20" customFormat="1" ht="14.25" customHeight="1">
      <c r="A301" s="77">
        <v>3811</v>
      </c>
      <c r="B301" s="76" t="s">
        <v>1341</v>
      </c>
      <c r="C301" s="110">
        <v>0</v>
      </c>
      <c r="D301" s="110">
        <v>0</v>
      </c>
      <c r="E301" s="110">
        <v>0</v>
      </c>
      <c r="F301" s="110">
        <v>0</v>
      </c>
      <c r="G301" s="110">
        <v>0</v>
      </c>
      <c r="H301" s="184" t="e">
        <v>#DIV/0!</v>
      </c>
      <c r="I301" s="184" t="e">
        <v>#DIV/0!</v>
      </c>
    </row>
    <row r="302" spans="1:9" s="20" customFormat="1" ht="14.25" customHeight="1">
      <c r="A302" s="77">
        <v>4123</v>
      </c>
      <c r="B302" s="76" t="s">
        <v>1342</v>
      </c>
      <c r="C302" s="110">
        <v>0</v>
      </c>
      <c r="D302" s="110">
        <v>0</v>
      </c>
      <c r="E302" s="110">
        <v>0</v>
      </c>
      <c r="F302" s="110">
        <v>0</v>
      </c>
      <c r="G302" s="110">
        <v>0</v>
      </c>
      <c r="H302" s="184" t="e">
        <v>#DIV/0!</v>
      </c>
      <c r="I302" s="184" t="e">
        <v>#DIV/0!</v>
      </c>
    </row>
    <row r="303" spans="1:9" s="20" customFormat="1" ht="14.25" customHeight="1">
      <c r="A303" s="77">
        <v>4221</v>
      </c>
      <c r="B303" s="76" t="s">
        <v>1287</v>
      </c>
      <c r="C303" s="110">
        <v>17681</v>
      </c>
      <c r="D303" s="110">
        <v>15000</v>
      </c>
      <c r="E303" s="110">
        <v>11584.8</v>
      </c>
      <c r="F303" s="110">
        <v>15000</v>
      </c>
      <c r="G303" s="110">
        <v>0</v>
      </c>
      <c r="H303" s="184">
        <v>77.231999999999999</v>
      </c>
      <c r="I303" s="184">
        <v>65.521180928680494</v>
      </c>
    </row>
    <row r="304" spans="1:9" s="20" customFormat="1" ht="14.25" customHeight="1">
      <c r="A304" s="77">
        <v>4224</v>
      </c>
      <c r="B304" s="76" t="s">
        <v>1344</v>
      </c>
      <c r="C304" s="110">
        <v>0</v>
      </c>
      <c r="D304" s="110">
        <v>0</v>
      </c>
      <c r="E304" s="110">
        <v>0</v>
      </c>
      <c r="F304" s="110">
        <v>0</v>
      </c>
      <c r="G304" s="110">
        <v>0</v>
      </c>
      <c r="H304" s="184" t="e">
        <v>#DIV/0!</v>
      </c>
      <c r="I304" s="184" t="e">
        <v>#DIV/0!</v>
      </c>
    </row>
    <row r="305" spans="1:10" s="20" customFormat="1" ht="14.25" customHeight="1">
      <c r="A305" s="77">
        <v>4225</v>
      </c>
      <c r="B305" s="76" t="s">
        <v>1345</v>
      </c>
      <c r="C305" s="110">
        <v>0</v>
      </c>
      <c r="D305" s="110">
        <v>15000</v>
      </c>
      <c r="E305" s="110">
        <v>12750</v>
      </c>
      <c r="F305" s="110">
        <v>15000</v>
      </c>
      <c r="G305" s="110">
        <v>0</v>
      </c>
      <c r="H305" s="184">
        <v>85</v>
      </c>
      <c r="I305" s="184" t="e">
        <v>#DIV/0!</v>
      </c>
    </row>
    <row r="306" spans="1:10" s="20" customFormat="1" ht="14.25" customHeight="1">
      <c r="A306" s="77">
        <v>4227</v>
      </c>
      <c r="B306" s="76" t="s">
        <v>1288</v>
      </c>
      <c r="C306" s="110">
        <v>0</v>
      </c>
      <c r="D306" s="110">
        <v>0</v>
      </c>
      <c r="E306" s="110">
        <v>0</v>
      </c>
      <c r="F306" s="110">
        <v>0</v>
      </c>
      <c r="G306" s="110">
        <v>0</v>
      </c>
      <c r="H306" s="184" t="e">
        <v>#DIV/0!</v>
      </c>
      <c r="I306" s="184" t="e">
        <v>#DIV/0!</v>
      </c>
    </row>
    <row r="307" spans="1:10" s="20" customFormat="1" ht="14.25" customHeight="1">
      <c r="A307" s="77">
        <v>4241</v>
      </c>
      <c r="B307" s="76" t="s">
        <v>1335</v>
      </c>
      <c r="C307" s="110">
        <v>1697</v>
      </c>
      <c r="D307" s="110">
        <v>0</v>
      </c>
      <c r="E307" s="110">
        <v>0</v>
      </c>
      <c r="F307" s="110">
        <v>0</v>
      </c>
      <c r="G307" s="110">
        <v>0</v>
      </c>
      <c r="H307" s="184" t="e">
        <v>#DIV/0!</v>
      </c>
      <c r="I307" s="184">
        <v>0</v>
      </c>
    </row>
    <row r="308" spans="1:10" s="20" customFormat="1" ht="15" customHeight="1">
      <c r="A308" s="64"/>
      <c r="B308" s="64" t="s">
        <v>522</v>
      </c>
      <c r="C308" s="69">
        <v>41017.599999999999</v>
      </c>
      <c r="D308" s="69">
        <v>30000</v>
      </c>
      <c r="E308" s="69">
        <v>59574.240000000005</v>
      </c>
      <c r="F308" s="183">
        <v>20000</v>
      </c>
      <c r="G308" s="183">
        <v>20000</v>
      </c>
      <c r="H308" s="87">
        <v>198.58080000000001</v>
      </c>
      <c r="I308" s="87">
        <v>145.24067717272587</v>
      </c>
      <c r="J308" s="21"/>
    </row>
    <row r="309" spans="1:10" s="20" customFormat="1" ht="18" customHeight="1">
      <c r="A309" s="77">
        <v>3224</v>
      </c>
      <c r="B309" s="76" t="s">
        <v>1280</v>
      </c>
      <c r="C309" s="110">
        <v>783.25</v>
      </c>
      <c r="D309" s="110">
        <v>0</v>
      </c>
      <c r="E309" s="110">
        <v>0</v>
      </c>
      <c r="F309" s="110">
        <v>0</v>
      </c>
      <c r="G309" s="110">
        <v>0</v>
      </c>
      <c r="H309" s="184" t="e">
        <v>#DIV/0!</v>
      </c>
      <c r="I309" s="184">
        <v>0</v>
      </c>
      <c r="J309" s="191"/>
    </row>
    <row r="310" spans="1:10" s="20" customFormat="1" ht="18" customHeight="1">
      <c r="A310" s="77">
        <v>3235</v>
      </c>
      <c r="B310" s="76" t="s">
        <v>1276</v>
      </c>
      <c r="C310" s="110">
        <v>0</v>
      </c>
      <c r="D310" s="110">
        <v>0</v>
      </c>
      <c r="E310" s="110">
        <v>16250</v>
      </c>
      <c r="F310" s="110">
        <v>0</v>
      </c>
      <c r="G310" s="110">
        <v>0</v>
      </c>
      <c r="H310" s="184" t="e">
        <v>#DIV/0!</v>
      </c>
      <c r="I310" s="184" t="e">
        <v>#DIV/0!</v>
      </c>
      <c r="J310" s="191"/>
    </row>
    <row r="311" spans="1:10" s="20" customFormat="1" ht="15" customHeight="1">
      <c r="A311" s="77">
        <v>3237</v>
      </c>
      <c r="B311" s="76" t="s">
        <v>1278</v>
      </c>
      <c r="C311" s="110">
        <v>15145.75</v>
      </c>
      <c r="D311" s="110">
        <v>0</v>
      </c>
      <c r="E311" s="110">
        <v>0</v>
      </c>
      <c r="F311" s="110">
        <v>0</v>
      </c>
      <c r="G311" s="110">
        <v>0</v>
      </c>
      <c r="H311" s="184" t="e">
        <v>#DIV/0!</v>
      </c>
      <c r="I311" s="184">
        <v>0</v>
      </c>
    </row>
    <row r="312" spans="1:10" s="20" customFormat="1" ht="15" customHeight="1">
      <c r="A312" s="77">
        <v>3239</v>
      </c>
      <c r="B312" s="76" t="s">
        <v>1280</v>
      </c>
      <c r="C312" s="110">
        <v>12000</v>
      </c>
      <c r="D312" s="110">
        <v>20000</v>
      </c>
      <c r="E312" s="110">
        <v>23100</v>
      </c>
      <c r="F312" s="110">
        <v>20000</v>
      </c>
      <c r="G312" s="110">
        <v>20000</v>
      </c>
      <c r="H312" s="184">
        <v>115.5</v>
      </c>
      <c r="I312" s="184">
        <v>192.5</v>
      </c>
    </row>
    <row r="313" spans="1:10" s="20" customFormat="1" ht="15" customHeight="1">
      <c r="A313" s="77">
        <v>3293</v>
      </c>
      <c r="B313" s="76" t="s">
        <v>1326</v>
      </c>
      <c r="C313" s="110">
        <v>0</v>
      </c>
      <c r="D313" s="110">
        <v>0</v>
      </c>
      <c r="E313" s="110">
        <v>0</v>
      </c>
      <c r="F313" s="110">
        <v>0</v>
      </c>
      <c r="G313" s="110">
        <v>0</v>
      </c>
      <c r="H313" s="184" t="e">
        <v>#DIV/0!</v>
      </c>
      <c r="I313" s="184" t="e">
        <v>#DIV/0!</v>
      </c>
    </row>
    <row r="314" spans="1:10" s="20" customFormat="1" ht="15" customHeight="1">
      <c r="A314" s="77">
        <v>3299</v>
      </c>
      <c r="B314" s="76" t="s">
        <v>1285</v>
      </c>
      <c r="C314" s="110">
        <v>10000</v>
      </c>
      <c r="D314" s="110">
        <v>0</v>
      </c>
      <c r="E314" s="110">
        <v>14981.26</v>
      </c>
      <c r="F314" s="110">
        <v>0</v>
      </c>
      <c r="G314" s="110">
        <v>0</v>
      </c>
      <c r="H314" s="184" t="e">
        <v>#DIV/0!</v>
      </c>
      <c r="I314" s="184">
        <v>149.8126</v>
      </c>
    </row>
    <row r="315" spans="1:10" s="20" customFormat="1" ht="15" customHeight="1">
      <c r="A315" s="77">
        <v>3811</v>
      </c>
      <c r="B315" s="76" t="s">
        <v>1464</v>
      </c>
      <c r="C315" s="110">
        <v>0</v>
      </c>
      <c r="D315" s="110">
        <v>0</v>
      </c>
      <c r="E315" s="110">
        <v>0</v>
      </c>
      <c r="F315" s="110">
        <v>0</v>
      </c>
      <c r="G315" s="110">
        <v>0</v>
      </c>
      <c r="H315" s="184" t="e">
        <v>#DIV/0!</v>
      </c>
      <c r="I315" s="184" t="e">
        <v>#DIV/0!</v>
      </c>
    </row>
    <row r="316" spans="1:10" s="20" customFormat="1" ht="15" customHeight="1">
      <c r="A316" s="77">
        <v>4241</v>
      </c>
      <c r="B316" s="76" t="s">
        <v>1335</v>
      </c>
      <c r="C316" s="110">
        <v>3088.6</v>
      </c>
      <c r="D316" s="110">
        <v>10000</v>
      </c>
      <c r="E316" s="110">
        <v>5242.98</v>
      </c>
      <c r="F316" s="110">
        <v>0</v>
      </c>
      <c r="G316" s="110">
        <v>0</v>
      </c>
      <c r="H316" s="184">
        <v>52.429799999999993</v>
      </c>
      <c r="I316" s="184">
        <v>169.7526387359969</v>
      </c>
    </row>
    <row r="317" spans="1:10" s="20" customFormat="1" ht="15" customHeight="1">
      <c r="A317" s="64"/>
      <c r="B317" s="64" t="s">
        <v>738</v>
      </c>
      <c r="C317" s="69">
        <v>16540.91</v>
      </c>
      <c r="D317" s="69">
        <v>12000</v>
      </c>
      <c r="E317" s="69">
        <v>7904.9</v>
      </c>
      <c r="F317" s="183">
        <v>9000</v>
      </c>
      <c r="G317" s="183">
        <v>9100</v>
      </c>
      <c r="H317" s="87">
        <v>65.874166666666667</v>
      </c>
      <c r="I317" s="87">
        <v>47.789994625446845</v>
      </c>
      <c r="J317" s="21"/>
    </row>
    <row r="318" spans="1:10" s="20" customFormat="1" ht="15" customHeight="1">
      <c r="A318" s="77">
        <v>4221</v>
      </c>
      <c r="B318" s="76" t="s">
        <v>1287</v>
      </c>
      <c r="C318" s="110">
        <v>16540.91</v>
      </c>
      <c r="D318" s="110">
        <v>12000</v>
      </c>
      <c r="E318" s="110">
        <v>4904.8999999999996</v>
      </c>
      <c r="F318" s="110">
        <v>9000</v>
      </c>
      <c r="G318" s="110">
        <v>9100</v>
      </c>
      <c r="H318" s="184">
        <v>40.87416666666666</v>
      </c>
      <c r="I318" s="184">
        <v>29.653144839068705</v>
      </c>
    </row>
    <row r="319" spans="1:10" s="20" customFormat="1" ht="18" customHeight="1">
      <c r="A319" s="77">
        <v>4227</v>
      </c>
      <c r="B319" s="76" t="s">
        <v>1288</v>
      </c>
      <c r="C319" s="110">
        <v>0</v>
      </c>
      <c r="D319" s="110">
        <v>0</v>
      </c>
      <c r="E319" s="110">
        <v>0</v>
      </c>
      <c r="F319" s="110">
        <v>0</v>
      </c>
      <c r="G319" s="110">
        <v>0</v>
      </c>
      <c r="H319" s="184" t="e">
        <v>#DIV/0!</v>
      </c>
      <c r="I319" s="184" t="e">
        <v>#DIV/0!</v>
      </c>
      <c r="J319" s="191"/>
    </row>
    <row r="320" spans="1:10" s="20" customFormat="1" ht="15" customHeight="1">
      <c r="A320" s="77">
        <v>4263</v>
      </c>
      <c r="B320" s="76" t="s">
        <v>1573</v>
      </c>
      <c r="C320" s="110">
        <v>0</v>
      </c>
      <c r="D320" s="110">
        <v>0</v>
      </c>
      <c r="E320" s="110">
        <v>3000</v>
      </c>
      <c r="F320" s="110">
        <v>0</v>
      </c>
      <c r="G320" s="110">
        <v>0</v>
      </c>
      <c r="H320" s="184" t="e">
        <v>#DIV/0!</v>
      </c>
      <c r="I320" s="184" t="e">
        <v>#DIV/0!</v>
      </c>
    </row>
    <row r="321" spans="1:9">
      <c r="A321" s="22"/>
      <c r="B321" s="22" t="s">
        <v>1376</v>
      </c>
      <c r="C321" s="187">
        <v>35847007.429999992</v>
      </c>
      <c r="D321" s="187">
        <v>43741057</v>
      </c>
      <c r="E321" s="187">
        <v>42756393.059999995</v>
      </c>
      <c r="F321" s="187" t="e">
        <v>#REF!</v>
      </c>
      <c r="G321" s="187" t="e">
        <v>#REF!</v>
      </c>
      <c r="H321" s="188">
        <v>97.748879410938784</v>
      </c>
      <c r="I321" s="188">
        <v>119.27465115042659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Sheet1</vt:lpstr>
      <vt:lpstr>Sheet 2</vt:lpstr>
      <vt:lpstr>1-Opći dio</vt:lpstr>
      <vt:lpstr>2-Opći dio prihodi</vt:lpstr>
      <vt:lpstr>3-Opći dio rashodi</vt:lpstr>
      <vt:lpstr>4-Prihodi po izvorima fin.</vt:lpstr>
      <vt:lpstr>5-Rashodi po izvorima fina.</vt:lpstr>
      <vt:lpstr>6-Rashodi po aktiv. i izv. fin.</vt:lpstr>
      <vt:lpstr>6a ZBIRNO PLAN SVEUČILIŠTA</vt:lpstr>
      <vt:lpstr>7-Izvori financiranja</vt:lpstr>
      <vt:lpstr>8-Analitika EU PROJEKATA</vt:lpstr>
      <vt:lpstr>'5-Rashodi po izvorima fina.'!Print_Area</vt:lpstr>
      <vt:lpstr>'6-Rashodi po aktiv. i izv. fin.'!Print_Area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Vladimirka Telenta</dc:creator>
  <cp:lastModifiedBy>Vladimirka Telenta</cp:lastModifiedBy>
  <cp:lastPrinted>2020-03-12T15:14:26Z</cp:lastPrinted>
  <dcterms:created xsi:type="dcterms:W3CDTF">2015-03-27T08:41:49Z</dcterms:created>
  <dcterms:modified xsi:type="dcterms:W3CDTF">2020-03-13T09:32:07Z</dcterms:modified>
</cp:coreProperties>
</file>