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4\IZVRŠENJE\"/>
    </mc:Choice>
  </mc:AlternateContent>
  <xr:revisionPtr revIDLastSave="0" documentId="13_ncr:1_{F58E3925-23AC-46E8-8C46-6197D9CBC0D8}" xr6:coauthVersionLast="36" xr6:coauthVersionMax="36" xr10:uidLastSave="{00000000-0000-0000-0000-000000000000}"/>
  <bookViews>
    <workbookView xWindow="0" yWindow="0" windowWidth="12312" windowHeight="510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Prihodi po ekonom. klas." sheetId="9" r:id="rId4"/>
    <sheet name="Prihodi po izvorima fin." sheetId="7" r:id="rId5"/>
    <sheet name="Rashodi po ekonom. klas." sheetId="10" r:id="rId6"/>
    <sheet name="Rashodi po izvorima fin." sheetId="3" r:id="rId7"/>
    <sheet name="Posebni dio izvršenja" sheetId="12" r:id="rId8"/>
    <sheet name="Rashodi prema funkcijskoj klas." sheetId="13" r:id="rId9"/>
    <sheet name="Rashodi po aktiv. i izv.fin." sheetId="5" r:id="rId10"/>
    <sheet name="EU projekti" sheetId="15" r:id="rId11"/>
    <sheet name="Izvori financiranja" sheetId="6" r:id="rId12"/>
  </sheets>
  <definedNames>
    <definedName name="_xlnm.Print_Area" localSheetId="2">'Opći dio'!$A$1:$H$39</definedName>
    <definedName name="_xlnm.Print_Area" localSheetId="7">'Posebni dio izvršenja'!$A$1:$J$563</definedName>
    <definedName name="_xlnm.Print_Area" localSheetId="4">'Prihodi po izvorima fin.'!$A$1:$H$59</definedName>
    <definedName name="_xlnm.Print_Area" localSheetId="9">'Rashodi po aktiv. i izv.fin.'!$A$1:$J$992</definedName>
    <definedName name="_xlnm.Print_Area" localSheetId="6">'Rashodi po izvorima fin.'!$A$1:$K$524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8" i="12" l="1"/>
  <c r="G238" i="12"/>
  <c r="H238" i="12"/>
  <c r="E238" i="12"/>
  <c r="F9" i="6" l="1"/>
  <c r="G10" i="9"/>
  <c r="G7" i="9"/>
  <c r="G9" i="9"/>
  <c r="G14" i="9"/>
  <c r="G13" i="9"/>
  <c r="G12" i="9" l="1"/>
  <c r="M18" i="6" l="1"/>
  <c r="I365" i="12" l="1"/>
  <c r="J12" i="5"/>
  <c r="J13" i="5"/>
  <c r="J15" i="5"/>
  <c r="J17" i="5"/>
  <c r="J18" i="5"/>
  <c r="J19" i="5"/>
  <c r="J25" i="5"/>
  <c r="J26" i="5"/>
  <c r="J27" i="5"/>
  <c r="J28" i="5"/>
  <c r="J29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7" i="5"/>
  <c r="J58" i="5"/>
  <c r="J59" i="5"/>
  <c r="J61" i="5"/>
  <c r="J63" i="5"/>
  <c r="J66" i="5"/>
  <c r="J68" i="5"/>
  <c r="J69" i="5"/>
  <c r="J70" i="5"/>
  <c r="J71" i="5"/>
  <c r="J72" i="5"/>
  <c r="J77" i="5"/>
  <c r="J78" i="5"/>
  <c r="J79" i="5"/>
  <c r="J81" i="5"/>
  <c r="J82" i="5"/>
  <c r="J84" i="5"/>
  <c r="J90" i="5"/>
  <c r="J91" i="5"/>
  <c r="J92" i="5"/>
  <c r="J96" i="5"/>
  <c r="J97" i="5"/>
  <c r="J98" i="5"/>
  <c r="J99" i="5"/>
  <c r="J101" i="5"/>
  <c r="J102" i="5"/>
  <c r="J103" i="5"/>
  <c r="J104" i="5"/>
  <c r="J107" i="5"/>
  <c r="J132" i="5"/>
  <c r="J133" i="5"/>
  <c r="J134" i="5"/>
  <c r="J136" i="5"/>
  <c r="J137" i="5"/>
  <c r="J140" i="5"/>
  <c r="J141" i="5"/>
  <c r="J142" i="5"/>
  <c r="J143" i="5"/>
  <c r="J322" i="5"/>
  <c r="J323" i="5"/>
  <c r="J324" i="5"/>
  <c r="J325" i="5"/>
  <c r="J326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4" i="5"/>
  <c r="J355" i="5"/>
  <c r="J356" i="5"/>
  <c r="J358" i="5"/>
  <c r="J360" i="5"/>
  <c r="J361" i="5"/>
  <c r="J363" i="5"/>
  <c r="J366" i="5"/>
  <c r="J367" i="5"/>
  <c r="J369" i="5"/>
  <c r="J370" i="5"/>
  <c r="J371" i="5"/>
  <c r="J372" i="5"/>
  <c r="J373" i="5"/>
  <c r="J374" i="5"/>
  <c r="J375" i="5"/>
  <c r="J376" i="5"/>
  <c r="J377" i="5"/>
  <c r="J378" i="5"/>
  <c r="J379" i="5"/>
  <c r="J381" i="5"/>
  <c r="J382" i="5"/>
  <c r="J386" i="5"/>
  <c r="J387" i="5"/>
  <c r="J388" i="5"/>
  <c r="J389" i="5"/>
  <c r="J390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8" i="5"/>
  <c r="J419" i="5"/>
  <c r="J420" i="5"/>
  <c r="J422" i="5"/>
  <c r="J425" i="5"/>
  <c r="J426" i="5"/>
  <c r="J428" i="5"/>
  <c r="J429" i="5"/>
  <c r="J430" i="5"/>
  <c r="J431" i="5"/>
  <c r="J432" i="5"/>
  <c r="J433" i="5"/>
  <c r="J434" i="5"/>
  <c r="J435" i="5"/>
  <c r="J436" i="5"/>
  <c r="J437" i="5"/>
  <c r="J438" i="5"/>
  <c r="J440" i="5"/>
  <c r="J445" i="5"/>
  <c r="J446" i="5"/>
  <c r="J447" i="5"/>
  <c r="J449" i="5"/>
  <c r="J450" i="5"/>
  <c r="J451" i="5"/>
  <c r="J452" i="5"/>
  <c r="J453" i="5"/>
  <c r="J454" i="5"/>
  <c r="J455" i="5"/>
  <c r="J457" i="5"/>
  <c r="J462" i="5"/>
  <c r="J463" i="5"/>
  <c r="J464" i="5"/>
  <c r="J465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3" i="5"/>
  <c r="J484" i="5"/>
  <c r="J487" i="5"/>
  <c r="J488" i="5"/>
  <c r="J489" i="5"/>
  <c r="J494" i="5"/>
  <c r="J495" i="5"/>
  <c r="J496" i="5"/>
  <c r="J497" i="5"/>
  <c r="J498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4" i="5"/>
  <c r="J517" i="5"/>
  <c r="J518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1" i="5"/>
  <c r="J543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1" i="5"/>
  <c r="J565" i="5"/>
  <c r="J566" i="5"/>
  <c r="J567" i="5"/>
  <c r="J568" i="5"/>
  <c r="J569" i="5"/>
  <c r="J570" i="5"/>
  <c r="J575" i="5"/>
  <c r="J576" i="5"/>
  <c r="J580" i="5"/>
  <c r="J581" i="5"/>
  <c r="J582" i="5"/>
  <c r="J583" i="5"/>
  <c r="J584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1" i="5"/>
  <c r="J612" i="5"/>
  <c r="J613" i="5"/>
  <c r="J614" i="5"/>
  <c r="J616" i="5"/>
  <c r="J618" i="5"/>
  <c r="J619" i="5"/>
  <c r="J620" i="5"/>
  <c r="J623" i="5"/>
  <c r="J624" i="5"/>
  <c r="J625" i="5"/>
  <c r="J626" i="5"/>
  <c r="J627" i="5"/>
  <c r="J628" i="5"/>
  <c r="J632" i="5"/>
  <c r="J633" i="5"/>
  <c r="J634" i="5"/>
  <c r="J635" i="5"/>
  <c r="J636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1" i="5"/>
  <c r="J662" i="5"/>
  <c r="J663" i="5"/>
  <c r="J665" i="5"/>
  <c r="J666" i="5"/>
  <c r="J668" i="5"/>
  <c r="J670" i="5"/>
  <c r="J673" i="5"/>
  <c r="J675" i="5"/>
  <c r="J676" i="5"/>
  <c r="J677" i="5"/>
  <c r="J678" i="5"/>
  <c r="J679" i="5"/>
  <c r="J680" i="5"/>
  <c r="J681" i="5"/>
  <c r="J682" i="5"/>
  <c r="J683" i="5"/>
  <c r="J685" i="5"/>
  <c r="J689" i="5"/>
  <c r="J690" i="5"/>
  <c r="J691" i="5"/>
  <c r="J693" i="5"/>
  <c r="J694" i="5"/>
  <c r="J695" i="5"/>
  <c r="J696" i="5"/>
  <c r="J697" i="5"/>
  <c r="J700" i="5"/>
  <c r="J704" i="5"/>
  <c r="J705" i="5"/>
  <c r="J706" i="5"/>
  <c r="J707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7" i="5"/>
  <c r="J729" i="5"/>
  <c r="J730" i="5"/>
  <c r="J732" i="5"/>
  <c r="J734" i="5"/>
  <c r="J737" i="5"/>
  <c r="J739" i="5"/>
  <c r="J740" i="5"/>
  <c r="J741" i="5"/>
  <c r="J742" i="5"/>
  <c r="J743" i="5"/>
  <c r="J747" i="5"/>
  <c r="J748" i="5"/>
  <c r="J752" i="5"/>
  <c r="J753" i="5"/>
  <c r="J754" i="5"/>
  <c r="J755" i="5"/>
  <c r="J756" i="5"/>
  <c r="J757" i="5"/>
  <c r="J758" i="5"/>
  <c r="J759" i="5"/>
  <c r="J761" i="5"/>
  <c r="J764" i="5"/>
  <c r="J765" i="5"/>
  <c r="J766" i="5"/>
  <c r="J770" i="5"/>
  <c r="J771" i="5"/>
  <c r="J772" i="5"/>
  <c r="J777" i="5"/>
  <c r="J778" i="5"/>
  <c r="J779" i="5"/>
  <c r="J780" i="5"/>
  <c r="J781" i="5"/>
  <c r="J782" i="5"/>
  <c r="J783" i="5"/>
  <c r="J784" i="5"/>
  <c r="J785" i="5"/>
  <c r="J786" i="5"/>
  <c r="J787" i="5"/>
  <c r="J789" i="5"/>
  <c r="J792" i="5"/>
  <c r="J793" i="5"/>
  <c r="J794" i="5"/>
  <c r="J795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5" i="5"/>
  <c r="J818" i="5"/>
  <c r="J819" i="5"/>
  <c r="J820" i="5"/>
  <c r="J821" i="5"/>
  <c r="J822" i="5"/>
  <c r="J826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5" i="5"/>
  <c r="J848" i="5"/>
  <c r="J850" i="5"/>
  <c r="J851" i="5"/>
  <c r="J852" i="5"/>
  <c r="J853" i="5"/>
  <c r="J854" i="5"/>
  <c r="J858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7" i="5"/>
  <c r="J880" i="5"/>
  <c r="J881" i="5"/>
  <c r="J882" i="5"/>
  <c r="J883" i="5"/>
  <c r="J884" i="5"/>
  <c r="J888" i="5"/>
  <c r="J889" i="5"/>
  <c r="J894" i="5"/>
  <c r="J895" i="5"/>
  <c r="J896" i="5"/>
  <c r="J898" i="5"/>
  <c r="J899" i="5"/>
  <c r="J900" i="5"/>
  <c r="J901" i="5"/>
  <c r="J902" i="5"/>
  <c r="J903" i="5"/>
  <c r="J904" i="5"/>
  <c r="J905" i="5"/>
  <c r="J906" i="5"/>
  <c r="J907" i="5"/>
  <c r="J910" i="5"/>
  <c r="J911" i="5"/>
  <c r="J912" i="5"/>
  <c r="J917" i="5"/>
  <c r="J918" i="5"/>
  <c r="J921" i="5"/>
  <c r="J925" i="5"/>
  <c r="J926" i="5"/>
  <c r="J927" i="5"/>
  <c r="J929" i="5"/>
  <c r="J930" i="5"/>
  <c r="J931" i="5"/>
  <c r="J932" i="5"/>
  <c r="J936" i="5"/>
  <c r="J937" i="5"/>
  <c r="J939" i="5"/>
  <c r="J940" i="5"/>
  <c r="J941" i="5"/>
  <c r="J942" i="5"/>
  <c r="J945" i="5"/>
  <c r="J950" i="5"/>
  <c r="J951" i="5"/>
  <c r="J955" i="5"/>
  <c r="J956" i="5"/>
  <c r="J958" i="5"/>
  <c r="J959" i="5"/>
  <c r="J960" i="5"/>
  <c r="J965" i="5"/>
  <c r="J967" i="5"/>
  <c r="J968" i="5"/>
  <c r="J969" i="5"/>
  <c r="J970" i="5"/>
  <c r="J971" i="5"/>
  <c r="J972" i="5"/>
  <c r="J973" i="5"/>
  <c r="J974" i="5"/>
  <c r="J976" i="5"/>
  <c r="J978" i="5"/>
  <c r="J982" i="5"/>
  <c r="J986" i="5"/>
  <c r="J987" i="5"/>
  <c r="J988" i="5"/>
  <c r="J989" i="5"/>
  <c r="J990" i="5"/>
  <c r="J991" i="5"/>
  <c r="J992" i="5"/>
  <c r="I12" i="5"/>
  <c r="I13" i="5"/>
  <c r="I15" i="5"/>
  <c r="I17" i="5"/>
  <c r="I18" i="5"/>
  <c r="I19" i="5"/>
  <c r="I25" i="5"/>
  <c r="I26" i="5"/>
  <c r="I27" i="5"/>
  <c r="I28" i="5"/>
  <c r="I29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7" i="5"/>
  <c r="I58" i="5"/>
  <c r="I59" i="5"/>
  <c r="I61" i="5"/>
  <c r="I63" i="5"/>
  <c r="I66" i="5"/>
  <c r="I68" i="5"/>
  <c r="I69" i="5"/>
  <c r="I70" i="5"/>
  <c r="I71" i="5"/>
  <c r="I72" i="5"/>
  <c r="I77" i="5"/>
  <c r="I78" i="5"/>
  <c r="I79" i="5"/>
  <c r="I81" i="5"/>
  <c r="I82" i="5"/>
  <c r="I84" i="5"/>
  <c r="I90" i="5"/>
  <c r="I91" i="5"/>
  <c r="I92" i="5"/>
  <c r="I96" i="5"/>
  <c r="I97" i="5"/>
  <c r="I98" i="5"/>
  <c r="I99" i="5"/>
  <c r="I101" i="5"/>
  <c r="I102" i="5"/>
  <c r="I103" i="5"/>
  <c r="I104" i="5"/>
  <c r="I107" i="5"/>
  <c r="I132" i="5"/>
  <c r="I134" i="5"/>
  <c r="I136" i="5"/>
  <c r="I140" i="5"/>
  <c r="I141" i="5"/>
  <c r="I142" i="5"/>
  <c r="I143" i="5"/>
  <c r="I322" i="5"/>
  <c r="I323" i="5"/>
  <c r="I324" i="5"/>
  <c r="I325" i="5"/>
  <c r="I326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4" i="5"/>
  <c r="I355" i="5"/>
  <c r="I356" i="5"/>
  <c r="I358" i="5"/>
  <c r="I360" i="5"/>
  <c r="I361" i="5"/>
  <c r="I363" i="5"/>
  <c r="I366" i="5"/>
  <c r="I367" i="5"/>
  <c r="I369" i="5"/>
  <c r="I370" i="5"/>
  <c r="I371" i="5"/>
  <c r="I372" i="5"/>
  <c r="I373" i="5"/>
  <c r="I374" i="5"/>
  <c r="I375" i="5"/>
  <c r="I376" i="5"/>
  <c r="I377" i="5"/>
  <c r="I378" i="5"/>
  <c r="I379" i="5"/>
  <c r="I381" i="5"/>
  <c r="I382" i="5"/>
  <c r="I386" i="5"/>
  <c r="I387" i="5"/>
  <c r="I388" i="5"/>
  <c r="I389" i="5"/>
  <c r="I390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8" i="5"/>
  <c r="I419" i="5"/>
  <c r="I420" i="5"/>
  <c r="I422" i="5"/>
  <c r="I425" i="5"/>
  <c r="I426" i="5"/>
  <c r="I428" i="5"/>
  <c r="I429" i="5"/>
  <c r="I430" i="5"/>
  <c r="I431" i="5"/>
  <c r="I432" i="5"/>
  <c r="I433" i="5"/>
  <c r="I434" i="5"/>
  <c r="I435" i="5"/>
  <c r="I436" i="5"/>
  <c r="I437" i="5"/>
  <c r="I438" i="5"/>
  <c r="I440" i="5"/>
  <c r="I445" i="5"/>
  <c r="I446" i="5"/>
  <c r="I447" i="5"/>
  <c r="I449" i="5"/>
  <c r="I450" i="5"/>
  <c r="I451" i="5"/>
  <c r="I452" i="5"/>
  <c r="I453" i="5"/>
  <c r="I454" i="5"/>
  <c r="I455" i="5"/>
  <c r="I457" i="5"/>
  <c r="I462" i="5"/>
  <c r="I463" i="5"/>
  <c r="I464" i="5"/>
  <c r="I465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3" i="5"/>
  <c r="I484" i="5"/>
  <c r="I487" i="5"/>
  <c r="I488" i="5"/>
  <c r="I489" i="5"/>
  <c r="I494" i="5"/>
  <c r="I495" i="5"/>
  <c r="I496" i="5"/>
  <c r="I497" i="5"/>
  <c r="I498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4" i="5"/>
  <c r="I517" i="5"/>
  <c r="I518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1" i="5"/>
  <c r="I543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1" i="5"/>
  <c r="I565" i="5"/>
  <c r="I566" i="5"/>
  <c r="I567" i="5"/>
  <c r="I568" i="5"/>
  <c r="I569" i="5"/>
  <c r="I570" i="5"/>
  <c r="I575" i="5"/>
  <c r="I576" i="5"/>
  <c r="I580" i="5"/>
  <c r="I581" i="5"/>
  <c r="I582" i="5"/>
  <c r="I583" i="5"/>
  <c r="I584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1" i="5"/>
  <c r="I612" i="5"/>
  <c r="I613" i="5"/>
  <c r="I614" i="5"/>
  <c r="I616" i="5"/>
  <c r="I618" i="5"/>
  <c r="I619" i="5"/>
  <c r="I620" i="5"/>
  <c r="I623" i="5"/>
  <c r="I624" i="5"/>
  <c r="I625" i="5"/>
  <c r="I626" i="5"/>
  <c r="I627" i="5"/>
  <c r="I628" i="5"/>
  <c r="I632" i="5"/>
  <c r="I633" i="5"/>
  <c r="I634" i="5"/>
  <c r="I635" i="5"/>
  <c r="I636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1" i="5"/>
  <c r="I662" i="5"/>
  <c r="I663" i="5"/>
  <c r="I665" i="5"/>
  <c r="I666" i="5"/>
  <c r="I668" i="5"/>
  <c r="I670" i="5"/>
  <c r="I673" i="5"/>
  <c r="I675" i="5"/>
  <c r="I676" i="5"/>
  <c r="I677" i="5"/>
  <c r="I678" i="5"/>
  <c r="I679" i="5"/>
  <c r="I680" i="5"/>
  <c r="I681" i="5"/>
  <c r="I682" i="5"/>
  <c r="I683" i="5"/>
  <c r="I685" i="5"/>
  <c r="I689" i="5"/>
  <c r="I690" i="5"/>
  <c r="I691" i="5"/>
  <c r="I693" i="5"/>
  <c r="I694" i="5"/>
  <c r="I695" i="5"/>
  <c r="I696" i="5"/>
  <c r="I697" i="5"/>
  <c r="I700" i="5"/>
  <c r="I704" i="5"/>
  <c r="I705" i="5"/>
  <c r="I706" i="5"/>
  <c r="I707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7" i="5"/>
  <c r="I729" i="5"/>
  <c r="I730" i="5"/>
  <c r="I732" i="5"/>
  <c r="I734" i="5"/>
  <c r="I737" i="5"/>
  <c r="I739" i="5"/>
  <c r="I740" i="5"/>
  <c r="I741" i="5"/>
  <c r="I742" i="5"/>
  <c r="I743" i="5"/>
  <c r="I747" i="5"/>
  <c r="I748" i="5"/>
  <c r="I752" i="5"/>
  <c r="I753" i="5"/>
  <c r="I754" i="5"/>
  <c r="I755" i="5"/>
  <c r="I756" i="5"/>
  <c r="I757" i="5"/>
  <c r="I758" i="5"/>
  <c r="I759" i="5"/>
  <c r="I761" i="5"/>
  <c r="I764" i="5"/>
  <c r="I765" i="5"/>
  <c r="I766" i="5"/>
  <c r="I770" i="5"/>
  <c r="I771" i="5"/>
  <c r="I772" i="5"/>
  <c r="I777" i="5"/>
  <c r="I778" i="5"/>
  <c r="I779" i="5"/>
  <c r="I780" i="5"/>
  <c r="I781" i="5"/>
  <c r="I782" i="5"/>
  <c r="I783" i="5"/>
  <c r="I784" i="5"/>
  <c r="I785" i="5"/>
  <c r="I786" i="5"/>
  <c r="I787" i="5"/>
  <c r="I789" i="5"/>
  <c r="I792" i="5"/>
  <c r="I793" i="5"/>
  <c r="I794" i="5"/>
  <c r="I795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5" i="5"/>
  <c r="I818" i="5"/>
  <c r="I819" i="5"/>
  <c r="I820" i="5"/>
  <c r="I821" i="5"/>
  <c r="I822" i="5"/>
  <c r="I826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5" i="5"/>
  <c r="I848" i="5"/>
  <c r="I850" i="5"/>
  <c r="I851" i="5"/>
  <c r="I852" i="5"/>
  <c r="I853" i="5"/>
  <c r="I854" i="5"/>
  <c r="I858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7" i="5"/>
  <c r="I880" i="5"/>
  <c r="I881" i="5"/>
  <c r="I882" i="5"/>
  <c r="I883" i="5"/>
  <c r="I884" i="5"/>
  <c r="I888" i="5"/>
  <c r="I889" i="5"/>
  <c r="I894" i="5"/>
  <c r="I895" i="5"/>
  <c r="I896" i="5"/>
  <c r="I898" i="5"/>
  <c r="I899" i="5"/>
  <c r="I900" i="5"/>
  <c r="I901" i="5"/>
  <c r="I902" i="5"/>
  <c r="I903" i="5"/>
  <c r="I904" i="5"/>
  <c r="I905" i="5"/>
  <c r="I906" i="5"/>
  <c r="I907" i="5"/>
  <c r="I910" i="5"/>
  <c r="I911" i="5"/>
  <c r="I912" i="5"/>
  <c r="I917" i="5"/>
  <c r="I918" i="5"/>
  <c r="I921" i="5"/>
  <c r="I925" i="5"/>
  <c r="I926" i="5"/>
  <c r="I927" i="5"/>
  <c r="I929" i="5"/>
  <c r="I930" i="5"/>
  <c r="I931" i="5"/>
  <c r="I932" i="5"/>
  <c r="I936" i="5"/>
  <c r="I937" i="5"/>
  <c r="I939" i="5"/>
  <c r="I940" i="5"/>
  <c r="I941" i="5"/>
  <c r="I942" i="5"/>
  <c r="I945" i="5"/>
  <c r="I950" i="5"/>
  <c r="I951" i="5"/>
  <c r="I955" i="5"/>
  <c r="I956" i="5"/>
  <c r="I958" i="5"/>
  <c r="I959" i="5"/>
  <c r="I960" i="5"/>
  <c r="I965" i="5"/>
  <c r="I967" i="5"/>
  <c r="I968" i="5"/>
  <c r="I969" i="5"/>
  <c r="I970" i="5"/>
  <c r="I971" i="5"/>
  <c r="I972" i="5"/>
  <c r="I973" i="5"/>
  <c r="I974" i="5"/>
  <c r="I976" i="5"/>
  <c r="I978" i="5"/>
  <c r="I982" i="5"/>
  <c r="I986" i="5"/>
  <c r="I987" i="5"/>
  <c r="I988" i="5"/>
  <c r="I989" i="5"/>
  <c r="I990" i="5"/>
  <c r="I991" i="5"/>
  <c r="I992" i="5"/>
  <c r="K184" i="3"/>
  <c r="K74" i="10"/>
  <c r="K75" i="10"/>
  <c r="J74" i="10"/>
  <c r="J75" i="10"/>
  <c r="H10" i="7"/>
  <c r="H11" i="7"/>
  <c r="H14" i="7"/>
  <c r="H15" i="7"/>
  <c r="H18" i="7"/>
  <c r="H19" i="7"/>
  <c r="H20" i="7"/>
  <c r="H21" i="7"/>
  <c r="H23" i="7"/>
  <c r="H24" i="7"/>
  <c r="H29" i="7"/>
  <c r="H30" i="7"/>
  <c r="H33" i="7"/>
  <c r="H34" i="7"/>
  <c r="H35" i="7"/>
  <c r="H38" i="7"/>
  <c r="H39" i="7"/>
  <c r="H40" i="7"/>
  <c r="H41" i="7"/>
  <c r="H42" i="7"/>
  <c r="H43" i="7"/>
  <c r="H44" i="7"/>
  <c r="H47" i="7"/>
  <c r="H48" i="7"/>
  <c r="H51" i="7"/>
  <c r="H52" i="7"/>
  <c r="H55" i="7"/>
  <c r="H56" i="7"/>
  <c r="H57" i="7"/>
  <c r="H58" i="7"/>
  <c r="H59" i="7"/>
  <c r="G10" i="7"/>
  <c r="G11" i="7"/>
  <c r="G14" i="7"/>
  <c r="G15" i="7"/>
  <c r="G18" i="7"/>
  <c r="G19" i="7"/>
  <c r="G20" i="7"/>
  <c r="G21" i="7"/>
  <c r="G23" i="7"/>
  <c r="G24" i="7"/>
  <c r="G29" i="7"/>
  <c r="G30" i="7"/>
  <c r="G33" i="7"/>
  <c r="G34" i="7"/>
  <c r="G35" i="7"/>
  <c r="G38" i="7"/>
  <c r="G39" i="7"/>
  <c r="G40" i="7"/>
  <c r="G41" i="7"/>
  <c r="G42" i="7"/>
  <c r="G43" i="7"/>
  <c r="G44" i="7"/>
  <c r="G47" i="7"/>
  <c r="G48" i="7"/>
  <c r="G51" i="7"/>
  <c r="G52" i="7"/>
  <c r="G55" i="7"/>
  <c r="G56" i="7"/>
  <c r="G57" i="7"/>
  <c r="G58" i="7"/>
  <c r="G59" i="7"/>
  <c r="F27" i="7"/>
  <c r="H27" i="7" s="1"/>
  <c r="F184" i="5"/>
  <c r="G184" i="5"/>
  <c r="H184" i="5"/>
  <c r="I184" i="5" s="1"/>
  <c r="E184" i="5"/>
  <c r="F215" i="5"/>
  <c r="G215" i="5"/>
  <c r="H215" i="5"/>
  <c r="E215" i="5"/>
  <c r="F199" i="5"/>
  <c r="F189" i="12" s="1"/>
  <c r="G199" i="5"/>
  <c r="G189" i="12" s="1"/>
  <c r="H199" i="5"/>
  <c r="E199" i="5"/>
  <c r="E189" i="12" s="1"/>
  <c r="J184" i="5" l="1"/>
  <c r="I199" i="5"/>
  <c r="I215" i="5"/>
  <c r="H189" i="12"/>
  <c r="I189" i="12" s="1"/>
  <c r="J215" i="5"/>
  <c r="J199" i="5"/>
  <c r="G27" i="7"/>
  <c r="F759" i="15"/>
  <c r="G759" i="15"/>
  <c r="E759" i="15"/>
  <c r="E771" i="15"/>
  <c r="J773" i="15"/>
  <c r="I773" i="15"/>
  <c r="I772" i="15"/>
  <c r="H772" i="15"/>
  <c r="G772" i="15"/>
  <c r="F772" i="15"/>
  <c r="F771" i="15" s="1"/>
  <c r="E772" i="15"/>
  <c r="H771" i="15"/>
  <c r="H759" i="15" s="1"/>
  <c r="G771" i="15"/>
  <c r="J771" i="15" s="1"/>
  <c r="F765" i="15"/>
  <c r="G765" i="15"/>
  <c r="H765" i="15"/>
  <c r="E765" i="15"/>
  <c r="F165" i="5"/>
  <c r="G165" i="5"/>
  <c r="H165" i="5"/>
  <c r="E165" i="5"/>
  <c r="E155" i="12" s="1"/>
  <c r="F579" i="15"/>
  <c r="G579" i="15"/>
  <c r="H579" i="15"/>
  <c r="E579" i="15"/>
  <c r="F185" i="5"/>
  <c r="F176" i="12" s="1"/>
  <c r="G185" i="5"/>
  <c r="G176" i="12" s="1"/>
  <c r="H185" i="5"/>
  <c r="E185" i="5"/>
  <c r="E176" i="12" s="1"/>
  <c r="F168" i="5"/>
  <c r="G168" i="5"/>
  <c r="H168" i="5"/>
  <c r="E168" i="5"/>
  <c r="H561" i="15"/>
  <c r="F561" i="15"/>
  <c r="G561" i="15"/>
  <c r="E561" i="15"/>
  <c r="H569" i="15"/>
  <c r="H568" i="15" s="1"/>
  <c r="F569" i="15"/>
  <c r="F568" i="15" s="1"/>
  <c r="G569" i="15"/>
  <c r="J569" i="15" s="1"/>
  <c r="E569" i="15"/>
  <c r="E568" i="15"/>
  <c r="J570" i="15"/>
  <c r="I570" i="15"/>
  <c r="F164" i="5"/>
  <c r="G164" i="5"/>
  <c r="H164" i="5"/>
  <c r="E164" i="5"/>
  <c r="F547" i="15"/>
  <c r="G547" i="15"/>
  <c r="H547" i="15"/>
  <c r="E547" i="15"/>
  <c r="F166" i="5"/>
  <c r="F156" i="12" s="1"/>
  <c r="G166" i="5"/>
  <c r="G156" i="12" s="1"/>
  <c r="H166" i="5"/>
  <c r="E166" i="5"/>
  <c r="E156" i="12" s="1"/>
  <c r="H14" i="5"/>
  <c r="H11" i="5"/>
  <c r="F494" i="12"/>
  <c r="G494" i="12"/>
  <c r="H494" i="12"/>
  <c r="E494" i="12"/>
  <c r="F938" i="5"/>
  <c r="G938" i="5"/>
  <c r="H938" i="5"/>
  <c r="E938" i="5"/>
  <c r="F415" i="12"/>
  <c r="G415" i="12"/>
  <c r="H415" i="12"/>
  <c r="E415" i="12"/>
  <c r="F847" i="5"/>
  <c r="G847" i="5"/>
  <c r="H847" i="5"/>
  <c r="E847" i="5"/>
  <c r="H380" i="5"/>
  <c r="F360" i="12"/>
  <c r="G360" i="12"/>
  <c r="H360" i="12"/>
  <c r="E360" i="12"/>
  <c r="H486" i="5"/>
  <c r="E486" i="5"/>
  <c r="J847" i="5" l="1"/>
  <c r="I847" i="5"/>
  <c r="J938" i="5"/>
  <c r="I938" i="5"/>
  <c r="J14" i="5"/>
  <c r="I486" i="5"/>
  <c r="I380" i="5"/>
  <c r="J11" i="5"/>
  <c r="J165" i="5"/>
  <c r="I165" i="5"/>
  <c r="H156" i="12"/>
  <c r="I156" i="12" s="1"/>
  <c r="J166" i="5"/>
  <c r="I166" i="5"/>
  <c r="J164" i="5"/>
  <c r="I164" i="5"/>
  <c r="I168" i="5"/>
  <c r="J168" i="5"/>
  <c r="H176" i="12"/>
  <c r="I176" i="12" s="1"/>
  <c r="J185" i="5"/>
  <c r="I185" i="5"/>
  <c r="I360" i="12"/>
  <c r="I415" i="12"/>
  <c r="I494" i="12"/>
  <c r="J772" i="15"/>
  <c r="I771" i="15"/>
  <c r="G568" i="15"/>
  <c r="J568" i="15" s="1"/>
  <c r="I569" i="15"/>
  <c r="I568" i="15"/>
  <c r="F432" i="12"/>
  <c r="G279" i="3" s="1"/>
  <c r="G432" i="12"/>
  <c r="H279" i="3" s="1"/>
  <c r="H432" i="12"/>
  <c r="E432" i="12"/>
  <c r="F279" i="3" s="1"/>
  <c r="F103" i="10" s="1"/>
  <c r="F102" i="10" s="1"/>
  <c r="F380" i="5"/>
  <c r="J380" i="5" s="1"/>
  <c r="G380" i="5"/>
  <c r="E380" i="5"/>
  <c r="E744" i="5"/>
  <c r="F536" i="12"/>
  <c r="G536" i="12"/>
  <c r="H536" i="12"/>
  <c r="F535" i="12"/>
  <c r="G535" i="12"/>
  <c r="H535" i="12"/>
  <c r="E536" i="12"/>
  <c r="E535" i="12"/>
  <c r="E746" i="5"/>
  <c r="F744" i="5"/>
  <c r="H746" i="5"/>
  <c r="G746" i="5"/>
  <c r="G745" i="5" s="1"/>
  <c r="F746" i="5"/>
  <c r="F745" i="5" s="1"/>
  <c r="E745" i="5"/>
  <c r="F312" i="12"/>
  <c r="G312" i="12"/>
  <c r="H312" i="12"/>
  <c r="F311" i="12"/>
  <c r="G311" i="12"/>
  <c r="H311" i="12"/>
  <c r="E312" i="12"/>
  <c r="E311" i="12"/>
  <c r="F573" i="5"/>
  <c r="F574" i="5"/>
  <c r="G574" i="5"/>
  <c r="G573" i="5" s="1"/>
  <c r="H574" i="5"/>
  <c r="E574" i="5"/>
  <c r="E573" i="5" s="1"/>
  <c r="F69" i="12"/>
  <c r="G70" i="3" s="1"/>
  <c r="G69" i="12"/>
  <c r="H70" i="3" s="1"/>
  <c r="H69" i="12"/>
  <c r="E69" i="12"/>
  <c r="F70" i="3" s="1"/>
  <c r="F68" i="12"/>
  <c r="G69" i="3" s="1"/>
  <c r="G68" i="12"/>
  <c r="H69" i="3" s="1"/>
  <c r="H68" i="12"/>
  <c r="E68" i="12"/>
  <c r="F69" i="3" s="1"/>
  <c r="F67" i="5"/>
  <c r="G67" i="5"/>
  <c r="H67" i="5"/>
  <c r="E67" i="5"/>
  <c r="H745" i="5" l="1"/>
  <c r="J746" i="5"/>
  <c r="I746" i="5"/>
  <c r="H573" i="5"/>
  <c r="I574" i="5"/>
  <c r="J574" i="5"/>
  <c r="J67" i="5"/>
  <c r="I67" i="5"/>
  <c r="I535" i="12"/>
  <c r="I536" i="12"/>
  <c r="I312" i="12"/>
  <c r="I279" i="3"/>
  <c r="K279" i="3" s="1"/>
  <c r="I432" i="12"/>
  <c r="I69" i="3"/>
  <c r="K69" i="3" s="1"/>
  <c r="I68" i="12"/>
  <c r="I70" i="3"/>
  <c r="K70" i="3" s="1"/>
  <c r="I69" i="12"/>
  <c r="I311" i="12"/>
  <c r="H310" i="12"/>
  <c r="J535" i="12"/>
  <c r="H103" i="10"/>
  <c r="H102" i="10" s="1"/>
  <c r="H278" i="3"/>
  <c r="G278" i="3"/>
  <c r="G103" i="10"/>
  <c r="G102" i="10" s="1"/>
  <c r="F278" i="3"/>
  <c r="H534" i="12"/>
  <c r="J312" i="12"/>
  <c r="G534" i="12"/>
  <c r="G533" i="12" s="1"/>
  <c r="G532" i="12" s="1"/>
  <c r="F534" i="12"/>
  <c r="F533" i="12" s="1"/>
  <c r="F532" i="12" s="1"/>
  <c r="J536" i="12"/>
  <c r="E534" i="12"/>
  <c r="E533" i="12" s="1"/>
  <c r="E532" i="12" s="1"/>
  <c r="E310" i="12"/>
  <c r="E309" i="12" s="1"/>
  <c r="G744" i="5"/>
  <c r="F310" i="12"/>
  <c r="F309" i="12" s="1"/>
  <c r="G310" i="12"/>
  <c r="G309" i="12" s="1"/>
  <c r="J311" i="12"/>
  <c r="M17" i="6"/>
  <c r="I573" i="5" l="1"/>
  <c r="J573" i="5"/>
  <c r="H744" i="5"/>
  <c r="J745" i="5"/>
  <c r="I745" i="5"/>
  <c r="I278" i="3"/>
  <c r="K278" i="3"/>
  <c r="I103" i="10"/>
  <c r="H533" i="12"/>
  <c r="I534" i="12"/>
  <c r="H309" i="12"/>
  <c r="I309" i="12" s="1"/>
  <c r="I310" i="12"/>
  <c r="M26" i="6"/>
  <c r="K103" i="10"/>
  <c r="J533" i="12"/>
  <c r="J534" i="12"/>
  <c r="J532" i="12"/>
  <c r="J310" i="12"/>
  <c r="J309" i="12"/>
  <c r="J9" i="6"/>
  <c r="I9" i="6"/>
  <c r="G9" i="6"/>
  <c r="F10" i="6"/>
  <c r="J744" i="5" l="1"/>
  <c r="I744" i="5"/>
  <c r="H532" i="12"/>
  <c r="I532" i="12" s="1"/>
  <c r="I533" i="12"/>
  <c r="I102" i="10"/>
  <c r="J103" i="10"/>
  <c r="F151" i="5"/>
  <c r="G151" i="5"/>
  <c r="H151" i="5"/>
  <c r="F150" i="5"/>
  <c r="G150" i="5"/>
  <c r="H150" i="5"/>
  <c r="F149" i="5"/>
  <c r="G149" i="5"/>
  <c r="H149" i="5"/>
  <c r="F148" i="5"/>
  <c r="G148" i="5"/>
  <c r="H148" i="5"/>
  <c r="F147" i="5"/>
  <c r="G147" i="5"/>
  <c r="H147" i="5"/>
  <c r="E147" i="5"/>
  <c r="E148" i="5"/>
  <c r="E149" i="5"/>
  <c r="E150" i="5"/>
  <c r="E151" i="5"/>
  <c r="F533" i="15"/>
  <c r="G533" i="15"/>
  <c r="H533" i="15"/>
  <c r="E533" i="15"/>
  <c r="J538" i="15"/>
  <c r="I538" i="15"/>
  <c r="J535" i="15"/>
  <c r="I535" i="15"/>
  <c r="J148" i="5" l="1"/>
  <c r="I148" i="5"/>
  <c r="I147" i="5"/>
  <c r="J147" i="5"/>
  <c r="I151" i="5"/>
  <c r="J151" i="5"/>
  <c r="J150" i="5"/>
  <c r="I150" i="5"/>
  <c r="J149" i="5"/>
  <c r="I149" i="5"/>
  <c r="J102" i="10"/>
  <c r="K102" i="10"/>
  <c r="E198" i="5"/>
  <c r="F198" i="5"/>
  <c r="G198" i="5"/>
  <c r="H198" i="5"/>
  <c r="F197" i="5"/>
  <c r="G197" i="5"/>
  <c r="H197" i="5"/>
  <c r="F196" i="5"/>
  <c r="G196" i="5"/>
  <c r="H196" i="5"/>
  <c r="F195" i="5"/>
  <c r="G195" i="5"/>
  <c r="H195" i="5"/>
  <c r="E196" i="5"/>
  <c r="E197" i="5"/>
  <c r="E195" i="5"/>
  <c r="F193" i="5"/>
  <c r="G193" i="5"/>
  <c r="H193" i="5"/>
  <c r="E193" i="5"/>
  <c r="F192" i="5"/>
  <c r="G192" i="5"/>
  <c r="H192" i="5"/>
  <c r="E192" i="5"/>
  <c r="F191" i="5"/>
  <c r="G191" i="5"/>
  <c r="H191" i="5"/>
  <c r="E191" i="5"/>
  <c r="F156" i="5"/>
  <c r="G156" i="5"/>
  <c r="H156" i="5"/>
  <c r="F155" i="5"/>
  <c r="G155" i="5"/>
  <c r="H155" i="5"/>
  <c r="F154" i="5"/>
  <c r="G154" i="5"/>
  <c r="H154" i="5"/>
  <c r="F153" i="5"/>
  <c r="G153" i="5"/>
  <c r="H153" i="5"/>
  <c r="E154" i="5"/>
  <c r="E155" i="5"/>
  <c r="E156" i="5"/>
  <c r="E153" i="5"/>
  <c r="E761" i="15"/>
  <c r="J769" i="15"/>
  <c r="I769" i="15"/>
  <c r="J768" i="15"/>
  <c r="I768" i="15"/>
  <c r="J767" i="15"/>
  <c r="I767" i="15"/>
  <c r="J766" i="15"/>
  <c r="I766" i="15"/>
  <c r="J765" i="15"/>
  <c r="J764" i="15"/>
  <c r="I764" i="15"/>
  <c r="J763" i="15"/>
  <c r="I763" i="15"/>
  <c r="J762" i="15"/>
  <c r="I762" i="15"/>
  <c r="I761" i="15"/>
  <c r="H761" i="15"/>
  <c r="H760" i="15" s="1"/>
  <c r="G761" i="15"/>
  <c r="F761" i="15"/>
  <c r="G760" i="15"/>
  <c r="J636" i="15"/>
  <c r="I636" i="15"/>
  <c r="J635" i="15"/>
  <c r="I635" i="15"/>
  <c r="J634" i="15"/>
  <c r="I634" i="15"/>
  <c r="J633" i="15"/>
  <c r="I633" i="15"/>
  <c r="H632" i="15"/>
  <c r="H625" i="15" s="1"/>
  <c r="H624" i="15" s="1"/>
  <c r="G632" i="15"/>
  <c r="F632" i="15"/>
  <c r="E632" i="15"/>
  <c r="J631" i="15"/>
  <c r="I631" i="15"/>
  <c r="J630" i="15"/>
  <c r="I630" i="15"/>
  <c r="J629" i="15"/>
  <c r="I629" i="15"/>
  <c r="J628" i="15"/>
  <c r="I628" i="15"/>
  <c r="J627" i="15"/>
  <c r="I627" i="15"/>
  <c r="H626" i="15"/>
  <c r="G626" i="15"/>
  <c r="J626" i="15" s="1"/>
  <c r="F626" i="15"/>
  <c r="E626" i="15"/>
  <c r="E625" i="15"/>
  <c r="E624" i="15" s="1"/>
  <c r="J623" i="15"/>
  <c r="I623" i="15"/>
  <c r="J622" i="15"/>
  <c r="I622" i="15"/>
  <c r="J621" i="15"/>
  <c r="I621" i="15"/>
  <c r="J620" i="15"/>
  <c r="I620" i="15"/>
  <c r="H619" i="15"/>
  <c r="G619" i="15"/>
  <c r="F619" i="15"/>
  <c r="E619" i="15"/>
  <c r="J618" i="15"/>
  <c r="I618" i="15"/>
  <c r="J617" i="15"/>
  <c r="I617" i="15"/>
  <c r="J616" i="15"/>
  <c r="I616" i="15"/>
  <c r="J615" i="15"/>
  <c r="I615" i="15"/>
  <c r="J614" i="15"/>
  <c r="I614" i="15"/>
  <c r="H613" i="15"/>
  <c r="H612" i="15" s="1"/>
  <c r="H611" i="15" s="1"/>
  <c r="G613" i="15"/>
  <c r="J613" i="15" s="1"/>
  <c r="F613" i="15"/>
  <c r="E613" i="15"/>
  <c r="F612" i="15"/>
  <c r="F611" i="15" s="1"/>
  <c r="E612" i="15"/>
  <c r="E611" i="15" s="1"/>
  <c r="J610" i="15"/>
  <c r="I610" i="15"/>
  <c r="J609" i="15"/>
  <c r="I609" i="15"/>
  <c r="J608" i="15"/>
  <c r="I608" i="15"/>
  <c r="J607" i="15"/>
  <c r="I607" i="15"/>
  <c r="H606" i="15"/>
  <c r="G606" i="15"/>
  <c r="F606" i="15"/>
  <c r="E606" i="15"/>
  <c r="E599" i="15" s="1"/>
  <c r="E598" i="15" s="1"/>
  <c r="J605" i="15"/>
  <c r="I605" i="15"/>
  <c r="J604" i="15"/>
  <c r="I604" i="15"/>
  <c r="J603" i="15"/>
  <c r="I603" i="15"/>
  <c r="J602" i="15"/>
  <c r="I602" i="15"/>
  <c r="J601" i="15"/>
  <c r="I601" i="15"/>
  <c r="H600" i="15"/>
  <c r="G600" i="15"/>
  <c r="J600" i="15" s="1"/>
  <c r="F600" i="15"/>
  <c r="E600" i="15"/>
  <c r="F599" i="15"/>
  <c r="F598" i="15" s="1"/>
  <c r="J597" i="15"/>
  <c r="I597" i="15"/>
  <c r="J596" i="15"/>
  <c r="I596" i="15"/>
  <c r="J595" i="15"/>
  <c r="I595" i="15"/>
  <c r="J594" i="15"/>
  <c r="I594" i="15"/>
  <c r="H593" i="15"/>
  <c r="G593" i="15"/>
  <c r="F593" i="15"/>
  <c r="E593" i="15"/>
  <c r="E586" i="15" s="1"/>
  <c r="E585" i="15" s="1"/>
  <c r="J592" i="15"/>
  <c r="I592" i="15"/>
  <c r="J591" i="15"/>
  <c r="I591" i="15"/>
  <c r="J590" i="15"/>
  <c r="I590" i="15"/>
  <c r="J589" i="15"/>
  <c r="I589" i="15"/>
  <c r="J588" i="15"/>
  <c r="I588" i="15"/>
  <c r="H587" i="15"/>
  <c r="G587" i="15"/>
  <c r="J587" i="15" s="1"/>
  <c r="F587" i="15"/>
  <c r="F586" i="15" s="1"/>
  <c r="F585" i="15" s="1"/>
  <c r="E587" i="15"/>
  <c r="J583" i="15"/>
  <c r="I583" i="15"/>
  <c r="J582" i="15"/>
  <c r="I582" i="15"/>
  <c r="J581" i="15"/>
  <c r="I581" i="15"/>
  <c r="J580" i="15"/>
  <c r="I580" i="15"/>
  <c r="J578" i="15"/>
  <c r="I578" i="15"/>
  <c r="J577" i="15"/>
  <c r="I577" i="15"/>
  <c r="J576" i="15"/>
  <c r="I576" i="15"/>
  <c r="J575" i="15"/>
  <c r="I575" i="15"/>
  <c r="J574" i="15"/>
  <c r="I574" i="15"/>
  <c r="H573" i="15"/>
  <c r="G573" i="15"/>
  <c r="F573" i="15"/>
  <c r="F572" i="15" s="1"/>
  <c r="F571" i="15" s="1"/>
  <c r="E573" i="15"/>
  <c r="J198" i="5" l="1"/>
  <c r="I198" i="5"/>
  <c r="J192" i="5"/>
  <c r="I192" i="5"/>
  <c r="I155" i="5"/>
  <c r="J155" i="5"/>
  <c r="J196" i="5"/>
  <c r="I196" i="5"/>
  <c r="J153" i="5"/>
  <c r="I153" i="5"/>
  <c r="J156" i="5"/>
  <c r="I156" i="5"/>
  <c r="I191" i="5"/>
  <c r="J191" i="5"/>
  <c r="J193" i="5"/>
  <c r="I193" i="5"/>
  <c r="J197" i="5"/>
  <c r="I197" i="5"/>
  <c r="J154" i="5"/>
  <c r="I154" i="5"/>
  <c r="I195" i="5"/>
  <c r="J195" i="5"/>
  <c r="H599" i="15"/>
  <c r="H598" i="15" s="1"/>
  <c r="H572" i="15"/>
  <c r="H571" i="15" s="1"/>
  <c r="I573" i="15"/>
  <c r="H586" i="15"/>
  <c r="H585" i="15" s="1"/>
  <c r="G572" i="15"/>
  <c r="G571" i="15" s="1"/>
  <c r="J579" i="15"/>
  <c r="J606" i="15"/>
  <c r="J619" i="15"/>
  <c r="J632" i="15"/>
  <c r="F760" i="15"/>
  <c r="I765" i="15"/>
  <c r="J573" i="15"/>
  <c r="I579" i="15"/>
  <c r="J593" i="15"/>
  <c r="F625" i="15"/>
  <c r="F624" i="15" s="1"/>
  <c r="J761" i="15"/>
  <c r="E760" i="15"/>
  <c r="G625" i="15"/>
  <c r="I626" i="15"/>
  <c r="I632" i="15"/>
  <c r="G612" i="15"/>
  <c r="I613" i="15"/>
  <c r="I619" i="15"/>
  <c r="G599" i="15"/>
  <c r="I600" i="15"/>
  <c r="I606" i="15"/>
  <c r="G586" i="15"/>
  <c r="I587" i="15"/>
  <c r="I593" i="15"/>
  <c r="E572" i="15"/>
  <c r="E571" i="15" s="1"/>
  <c r="I572" i="15"/>
  <c r="F245" i="5"/>
  <c r="F225" i="5"/>
  <c r="F223" i="5"/>
  <c r="F221" i="5"/>
  <c r="F187" i="5"/>
  <c r="F186" i="5"/>
  <c r="F167" i="5"/>
  <c r="F163" i="5"/>
  <c r="F162" i="5"/>
  <c r="F353" i="5"/>
  <c r="J572" i="15" l="1"/>
  <c r="I760" i="15"/>
  <c r="J760" i="15"/>
  <c r="J759" i="15"/>
  <c r="I759" i="15"/>
  <c r="J625" i="15"/>
  <c r="I625" i="15"/>
  <c r="G624" i="15"/>
  <c r="I612" i="15"/>
  <c r="G611" i="15"/>
  <c r="J612" i="15"/>
  <c r="J599" i="15"/>
  <c r="I599" i="15"/>
  <c r="G598" i="15"/>
  <c r="G585" i="15"/>
  <c r="J586" i="15"/>
  <c r="I586" i="15"/>
  <c r="J571" i="15"/>
  <c r="I571" i="15"/>
  <c r="F183" i="5"/>
  <c r="F177" i="12"/>
  <c r="G187" i="5"/>
  <c r="G177" i="12" s="1"/>
  <c r="H187" i="5"/>
  <c r="E187" i="5"/>
  <c r="E177" i="12" s="1"/>
  <c r="H291" i="15"/>
  <c r="F291" i="15"/>
  <c r="G291" i="15"/>
  <c r="E291" i="15"/>
  <c r="H177" i="12" l="1"/>
  <c r="I177" i="12" s="1"/>
  <c r="I187" i="5"/>
  <c r="J187" i="5"/>
  <c r="J624" i="15"/>
  <c r="I624" i="15"/>
  <c r="J611" i="15"/>
  <c r="I611" i="15"/>
  <c r="J598" i="15"/>
  <c r="I598" i="15"/>
  <c r="J585" i="15"/>
  <c r="I585" i="15"/>
  <c r="C53" i="7"/>
  <c r="E49" i="7"/>
  <c r="D54" i="7"/>
  <c r="E54" i="7"/>
  <c r="E53" i="7" s="1"/>
  <c r="F54" i="7"/>
  <c r="G54" i="7" s="1"/>
  <c r="C54" i="7"/>
  <c r="D50" i="7"/>
  <c r="E50" i="7"/>
  <c r="F50" i="7"/>
  <c r="C50" i="7"/>
  <c r="C49" i="7" s="1"/>
  <c r="D46" i="7"/>
  <c r="D45" i="7" s="1"/>
  <c r="E46" i="7"/>
  <c r="E45" i="7" s="1"/>
  <c r="F46" i="7"/>
  <c r="C46" i="7"/>
  <c r="C45" i="7" s="1"/>
  <c r="D37" i="7"/>
  <c r="E37" i="7"/>
  <c r="E36" i="7" s="1"/>
  <c r="F37" i="7"/>
  <c r="C37" i="7"/>
  <c r="C36" i="7" s="1"/>
  <c r="D32" i="7"/>
  <c r="E32" i="7"/>
  <c r="E31" i="7" s="1"/>
  <c r="F32" i="7"/>
  <c r="C32" i="7"/>
  <c r="C31" i="7" s="1"/>
  <c r="D28" i="7"/>
  <c r="E28" i="7"/>
  <c r="F28" i="7"/>
  <c r="G28" i="7" s="1"/>
  <c r="C28" i="7"/>
  <c r="D26" i="7"/>
  <c r="E26" i="7"/>
  <c r="F26" i="7"/>
  <c r="G26" i="7" s="1"/>
  <c r="C26" i="7"/>
  <c r="C25" i="7" s="1"/>
  <c r="D22" i="7"/>
  <c r="E22" i="7"/>
  <c r="F22" i="7"/>
  <c r="G22" i="7" s="1"/>
  <c r="C22" i="7"/>
  <c r="D17" i="7"/>
  <c r="E17" i="7"/>
  <c r="F17" i="7"/>
  <c r="C17" i="7"/>
  <c r="C16" i="7" s="1"/>
  <c r="D13" i="7"/>
  <c r="D12" i="7" s="1"/>
  <c r="E13" i="7"/>
  <c r="E12" i="7" s="1"/>
  <c r="F13" i="7"/>
  <c r="C13" i="7"/>
  <c r="C12" i="7" s="1"/>
  <c r="D9" i="7"/>
  <c r="D8" i="7" s="1"/>
  <c r="E9" i="7"/>
  <c r="E8" i="7" s="1"/>
  <c r="F9" i="7"/>
  <c r="C9" i="7"/>
  <c r="C8" i="7" s="1"/>
  <c r="F8" i="7" l="1"/>
  <c r="H9" i="7"/>
  <c r="G9" i="7"/>
  <c r="F12" i="7"/>
  <c r="H13" i="7"/>
  <c r="G13" i="7"/>
  <c r="H17" i="7"/>
  <c r="G17" i="7"/>
  <c r="F31" i="7"/>
  <c r="G31" i="7" s="1"/>
  <c r="G32" i="7"/>
  <c r="H26" i="7"/>
  <c r="H28" i="7"/>
  <c r="F53" i="7"/>
  <c r="G53" i="7" s="1"/>
  <c r="F36" i="7"/>
  <c r="G36" i="7" s="1"/>
  <c r="G37" i="7"/>
  <c r="F45" i="7"/>
  <c r="H46" i="7"/>
  <c r="G46" i="7"/>
  <c r="F49" i="7"/>
  <c r="G49" i="7" s="1"/>
  <c r="G50" i="7"/>
  <c r="E16" i="7"/>
  <c r="D53" i="7"/>
  <c r="H54" i="7"/>
  <c r="D49" i="7"/>
  <c r="H49" i="7" s="1"/>
  <c r="H50" i="7"/>
  <c r="D36" i="7"/>
  <c r="H37" i="7"/>
  <c r="D31" i="7"/>
  <c r="H31" i="7" s="1"/>
  <c r="H32" i="7"/>
  <c r="E25" i="7"/>
  <c r="D16" i="7"/>
  <c r="H22" i="7"/>
  <c r="F16" i="7"/>
  <c r="G16" i="7" s="1"/>
  <c r="F25" i="7"/>
  <c r="G25" i="7" s="1"/>
  <c r="D25" i="7"/>
  <c r="H25" i="7" s="1"/>
  <c r="H12" i="7" l="1"/>
  <c r="G12" i="7"/>
  <c r="H16" i="7"/>
  <c r="H53" i="7"/>
  <c r="H45" i="7"/>
  <c r="G45" i="7"/>
  <c r="G8" i="7"/>
  <c r="H8" i="7"/>
  <c r="H36" i="7"/>
  <c r="D6" i="7"/>
  <c r="E14" i="5"/>
  <c r="I14" i="5" s="1"/>
  <c r="E11" i="5"/>
  <c r="I11" i="5" s="1"/>
  <c r="F30" i="5"/>
  <c r="E112" i="15"/>
  <c r="E655" i="15"/>
  <c r="G54" i="9" l="1"/>
  <c r="H54" i="9"/>
  <c r="I54" i="9"/>
  <c r="F54" i="9"/>
  <c r="F56" i="9"/>
  <c r="K54" i="9" l="1"/>
  <c r="J54" i="9"/>
  <c r="F748" i="15"/>
  <c r="F747" i="15" s="1"/>
  <c r="G748" i="15"/>
  <c r="H748" i="15"/>
  <c r="H747" i="15" s="1"/>
  <c r="G747" i="15"/>
  <c r="E111" i="5"/>
  <c r="E112" i="5"/>
  <c r="E113" i="5"/>
  <c r="E114" i="5"/>
  <c r="E116" i="5"/>
  <c r="E117" i="5"/>
  <c r="E118" i="5"/>
  <c r="E126" i="5"/>
  <c r="E129" i="5"/>
  <c r="E139" i="5"/>
  <c r="F509" i="12" l="1"/>
  <c r="G509" i="12"/>
  <c r="H509" i="12"/>
  <c r="E509" i="12"/>
  <c r="F957" i="5"/>
  <c r="G957" i="5"/>
  <c r="H957" i="5"/>
  <c r="E957" i="5"/>
  <c r="H368" i="5"/>
  <c r="J957" i="5" l="1"/>
  <c r="I957" i="5"/>
  <c r="I509" i="12"/>
  <c r="F504" i="12"/>
  <c r="G504" i="12"/>
  <c r="H504" i="12"/>
  <c r="I504" i="12" s="1"/>
  <c r="E504" i="12"/>
  <c r="F549" i="12"/>
  <c r="G502" i="3" s="1"/>
  <c r="G549" i="12"/>
  <c r="H502" i="3" s="1"/>
  <c r="H549" i="12"/>
  <c r="E549" i="12"/>
  <c r="F540" i="12"/>
  <c r="G540" i="12"/>
  <c r="H540" i="12"/>
  <c r="I540" i="12" s="1"/>
  <c r="E540" i="12"/>
  <c r="F390" i="12"/>
  <c r="G390" i="12"/>
  <c r="H390" i="12"/>
  <c r="I390" i="12" s="1"/>
  <c r="E390" i="12"/>
  <c r="F564" i="5"/>
  <c r="G564" i="5"/>
  <c r="H564" i="5"/>
  <c r="E564" i="5"/>
  <c r="E522" i="5"/>
  <c r="E546" i="5"/>
  <c r="E137" i="12"/>
  <c r="J565" i="15"/>
  <c r="I565" i="15"/>
  <c r="J564" i="15"/>
  <c r="I564" i="15"/>
  <c r="J563" i="15"/>
  <c r="I563" i="15"/>
  <c r="J562" i="15"/>
  <c r="I562" i="15"/>
  <c r="I561" i="15"/>
  <c r="J560" i="15"/>
  <c r="I560" i="15"/>
  <c r="J559" i="15"/>
  <c r="I559" i="15"/>
  <c r="J558" i="15"/>
  <c r="I558" i="15"/>
  <c r="J557" i="15"/>
  <c r="I557" i="15"/>
  <c r="J556" i="15"/>
  <c r="I556" i="15"/>
  <c r="H555" i="15"/>
  <c r="G555" i="15"/>
  <c r="J555" i="15" s="1"/>
  <c r="F555" i="15"/>
  <c r="E555" i="15"/>
  <c r="F554" i="15"/>
  <c r="F553" i="15" s="1"/>
  <c r="J551" i="15"/>
  <c r="I551" i="15"/>
  <c r="J550" i="15"/>
  <c r="I550" i="15"/>
  <c r="J549" i="15"/>
  <c r="I549" i="15"/>
  <c r="J548" i="15"/>
  <c r="I548" i="15"/>
  <c r="J546" i="15"/>
  <c r="I546" i="15"/>
  <c r="J545" i="15"/>
  <c r="I545" i="15"/>
  <c r="J544" i="15"/>
  <c r="I544" i="15"/>
  <c r="J543" i="15"/>
  <c r="I543" i="15"/>
  <c r="J542" i="15"/>
  <c r="I542" i="15"/>
  <c r="H541" i="15"/>
  <c r="G541" i="15"/>
  <c r="F541" i="15"/>
  <c r="F540" i="15" s="1"/>
  <c r="E541" i="15"/>
  <c r="J564" i="5" l="1"/>
  <c r="I564" i="5"/>
  <c r="I502" i="3"/>
  <c r="K502" i="3" s="1"/>
  <c r="I549" i="12"/>
  <c r="F539" i="15"/>
  <c r="G554" i="15"/>
  <c r="G553" i="15" s="1"/>
  <c r="J541" i="15"/>
  <c r="E540" i="15"/>
  <c r="H554" i="15"/>
  <c r="H553" i="15" s="1"/>
  <c r="H540" i="15"/>
  <c r="F502" i="3"/>
  <c r="E554" i="15"/>
  <c r="E553" i="15" s="1"/>
  <c r="I555" i="15"/>
  <c r="J547" i="15"/>
  <c r="J561" i="15"/>
  <c r="G540" i="15"/>
  <c r="I541" i="15"/>
  <c r="I547" i="15"/>
  <c r="J554" i="15" l="1"/>
  <c r="H539" i="15"/>
  <c r="I554" i="15"/>
  <c r="J553" i="15"/>
  <c r="E539" i="15"/>
  <c r="J540" i="15"/>
  <c r="G539" i="15"/>
  <c r="I540" i="15"/>
  <c r="I553" i="15" l="1"/>
  <c r="J539" i="15"/>
  <c r="I539" i="15"/>
  <c r="G28" i="9" l="1"/>
  <c r="H28" i="9"/>
  <c r="I28" i="9"/>
  <c r="F28" i="9"/>
  <c r="F897" i="5"/>
  <c r="G897" i="5"/>
  <c r="H897" i="5"/>
  <c r="E897" i="5"/>
  <c r="H561" i="12"/>
  <c r="H16" i="5"/>
  <c r="H617" i="5"/>
  <c r="H83" i="5"/>
  <c r="H129" i="5"/>
  <c r="H159" i="5"/>
  <c r="H162" i="5"/>
  <c r="H163" i="5"/>
  <c r="H182" i="5"/>
  <c r="J897" i="5" l="1"/>
  <c r="I897" i="5"/>
  <c r="J163" i="5"/>
  <c r="J162" i="5"/>
  <c r="I129" i="5"/>
  <c r="J28" i="9"/>
  <c r="K28" i="9"/>
  <c r="E511" i="12"/>
  <c r="F475" i="12"/>
  <c r="G345" i="3" s="1"/>
  <c r="G475" i="12"/>
  <c r="H345" i="3" s="1"/>
  <c r="H475" i="12"/>
  <c r="E475" i="12"/>
  <c r="F345" i="3" s="1"/>
  <c r="E416" i="12"/>
  <c r="I345" i="3" l="1"/>
  <c r="I475" i="12"/>
  <c r="K345" i="3"/>
  <c r="H920" i="5"/>
  <c r="H112" i="5"/>
  <c r="I112" i="5" l="1"/>
  <c r="F183" i="3"/>
  <c r="F70" i="12"/>
  <c r="G72" i="3" s="1"/>
  <c r="G70" i="12"/>
  <c r="H72" i="3" s="1"/>
  <c r="H70" i="12"/>
  <c r="E71" i="12"/>
  <c r="F74" i="3" s="1"/>
  <c r="F73" i="3" s="1"/>
  <c r="E76" i="12"/>
  <c r="E77" i="12"/>
  <c r="E78" i="12"/>
  <c r="E80" i="12"/>
  <c r="E81" i="12"/>
  <c r="E83" i="12"/>
  <c r="E82" i="12" s="1"/>
  <c r="E88" i="12"/>
  <c r="E89" i="12"/>
  <c r="E90" i="12"/>
  <c r="E91" i="12"/>
  <c r="E93" i="12"/>
  <c r="E94" i="12"/>
  <c r="E95" i="12"/>
  <c r="E96" i="12"/>
  <c r="E99" i="12"/>
  <c r="E98" i="12" s="1"/>
  <c r="E97" i="12" s="1"/>
  <c r="E123" i="12"/>
  <c r="E122" i="12" s="1"/>
  <c r="E125" i="12"/>
  <c r="E124" i="12" s="1"/>
  <c r="E127" i="12"/>
  <c r="E126" i="12" s="1"/>
  <c r="E131" i="12"/>
  <c r="E132" i="12"/>
  <c r="E133" i="12"/>
  <c r="E316" i="12"/>
  <c r="E317" i="12"/>
  <c r="F126" i="3" s="1"/>
  <c r="E318" i="12"/>
  <c r="E319" i="12"/>
  <c r="E320" i="12"/>
  <c r="E321" i="12"/>
  <c r="E323" i="12"/>
  <c r="E324" i="12"/>
  <c r="E325" i="12"/>
  <c r="F136" i="3" s="1"/>
  <c r="E326" i="12"/>
  <c r="F137" i="3" s="1"/>
  <c r="E327" i="12"/>
  <c r="F139" i="3" s="1"/>
  <c r="E328" i="12"/>
  <c r="F140" i="3" s="1"/>
  <c r="E329" i="12"/>
  <c r="E330" i="12"/>
  <c r="F142" i="3" s="1"/>
  <c r="E331" i="12"/>
  <c r="F143" i="3" s="1"/>
  <c r="E332" i="12"/>
  <c r="F145" i="3" s="1"/>
  <c r="E333" i="12"/>
  <c r="F146" i="3" s="1"/>
  <c r="E334" i="12"/>
  <c r="F147" i="3" s="1"/>
  <c r="E335" i="12"/>
  <c r="F148" i="3" s="1"/>
  <c r="E336" i="12"/>
  <c r="F149" i="3" s="1"/>
  <c r="E337" i="12"/>
  <c r="F150" i="3" s="1"/>
  <c r="E338" i="12"/>
  <c r="E339" i="12"/>
  <c r="F152" i="3" s="1"/>
  <c r="E340" i="12"/>
  <c r="F153" i="3" s="1"/>
  <c r="E341" i="12"/>
  <c r="F155" i="3" s="1"/>
  <c r="F154" i="3" s="1"/>
  <c r="E342" i="12"/>
  <c r="F157" i="3" s="1"/>
  <c r="E343" i="12"/>
  <c r="F158" i="3" s="1"/>
  <c r="E344" i="12"/>
  <c r="F159" i="3" s="1"/>
  <c r="E345" i="12"/>
  <c r="F160" i="3" s="1"/>
  <c r="E346" i="12"/>
  <c r="F161" i="3" s="1"/>
  <c r="E348" i="12"/>
  <c r="F164" i="3" s="1"/>
  <c r="E349" i="12"/>
  <c r="F165" i="3" s="1"/>
  <c r="E350" i="12"/>
  <c r="E351" i="12"/>
  <c r="E353" i="12"/>
  <c r="E352" i="12" s="1"/>
  <c r="E355" i="12"/>
  <c r="E356" i="12"/>
  <c r="F174" i="3" s="1"/>
  <c r="E359" i="12"/>
  <c r="F179" i="3"/>
  <c r="E361" i="12"/>
  <c r="F180" i="3" s="1"/>
  <c r="E362" i="12"/>
  <c r="F181" i="3" s="1"/>
  <c r="E363" i="12"/>
  <c r="F182" i="3" s="1"/>
  <c r="E364" i="12"/>
  <c r="E369" i="12"/>
  <c r="E370" i="12"/>
  <c r="E371" i="12"/>
  <c r="E372" i="12"/>
  <c r="E373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1" i="12"/>
  <c r="E392" i="12"/>
  <c r="E393" i="12"/>
  <c r="E394" i="12"/>
  <c r="E395" i="12"/>
  <c r="E396" i="12"/>
  <c r="E397" i="12"/>
  <c r="E398" i="12"/>
  <c r="E399" i="12"/>
  <c r="E401" i="12"/>
  <c r="E402" i="12"/>
  <c r="E403" i="12"/>
  <c r="E404" i="12"/>
  <c r="E406" i="12"/>
  <c r="E405" i="12" s="1"/>
  <c r="E408" i="12"/>
  <c r="E409" i="12"/>
  <c r="E411" i="12"/>
  <c r="E412" i="12"/>
  <c r="E414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1" i="12"/>
  <c r="E436" i="12"/>
  <c r="E437" i="12"/>
  <c r="E438" i="12"/>
  <c r="E439" i="12"/>
  <c r="E440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F312" i="3" s="1"/>
  <c r="E458" i="12"/>
  <c r="E459" i="12"/>
  <c r="E460" i="12"/>
  <c r="E461" i="12"/>
  <c r="E462" i="12"/>
  <c r="E463" i="12"/>
  <c r="E464" i="12"/>
  <c r="E465" i="12"/>
  <c r="E467" i="12"/>
  <c r="E468" i="12"/>
  <c r="E469" i="12"/>
  <c r="E471" i="12"/>
  <c r="E470" i="12" s="1"/>
  <c r="E474" i="12"/>
  <c r="E473" i="12" s="1"/>
  <c r="E477" i="12"/>
  <c r="E478" i="12"/>
  <c r="E479" i="12"/>
  <c r="E480" i="12"/>
  <c r="F351" i="3" s="1"/>
  <c r="E481" i="12"/>
  <c r="E482" i="12"/>
  <c r="E483" i="12"/>
  <c r="E484" i="12"/>
  <c r="F357" i="3" s="1"/>
  <c r="F356" i="3" s="1"/>
  <c r="E488" i="12"/>
  <c r="E489" i="12"/>
  <c r="E490" i="12"/>
  <c r="E491" i="12"/>
  <c r="E492" i="12"/>
  <c r="E495" i="12"/>
  <c r="E496" i="12"/>
  <c r="E497" i="12"/>
  <c r="E498" i="12"/>
  <c r="E499" i="12"/>
  <c r="E500" i="12"/>
  <c r="F377" i="3" s="1"/>
  <c r="E501" i="12"/>
  <c r="E502" i="12"/>
  <c r="E503" i="12"/>
  <c r="E505" i="12"/>
  <c r="E506" i="12"/>
  <c r="E507" i="12"/>
  <c r="E508" i="12"/>
  <c r="E510" i="12"/>
  <c r="E513" i="12"/>
  <c r="E514" i="12"/>
  <c r="E516" i="12"/>
  <c r="E517" i="12"/>
  <c r="E519" i="12"/>
  <c r="E518" i="12" s="1"/>
  <c r="E521" i="12"/>
  <c r="E520" i="12" s="1"/>
  <c r="E524" i="12"/>
  <c r="E523" i="12" s="1"/>
  <c r="E526" i="12"/>
  <c r="E527" i="12"/>
  <c r="E528" i="12"/>
  <c r="E529" i="12"/>
  <c r="E530" i="12"/>
  <c r="E531" i="12"/>
  <c r="E541" i="12"/>
  <c r="E542" i="12"/>
  <c r="E543" i="12"/>
  <c r="E544" i="12"/>
  <c r="E545" i="12"/>
  <c r="E546" i="12"/>
  <c r="E547" i="12"/>
  <c r="E548" i="12"/>
  <c r="E550" i="12"/>
  <c r="E552" i="12"/>
  <c r="E555" i="12"/>
  <c r="E556" i="12"/>
  <c r="E557" i="12"/>
  <c r="E561" i="12"/>
  <c r="I561" i="12" s="1"/>
  <c r="E562" i="12"/>
  <c r="E563" i="12"/>
  <c r="F71" i="12"/>
  <c r="G71" i="12"/>
  <c r="H71" i="12"/>
  <c r="E70" i="12"/>
  <c r="F72" i="3" s="1"/>
  <c r="F71" i="3" s="1"/>
  <c r="F791" i="5"/>
  <c r="G791" i="5"/>
  <c r="H791" i="5"/>
  <c r="E791" i="5"/>
  <c r="I791" i="5" l="1"/>
  <c r="J791" i="5"/>
  <c r="I71" i="12"/>
  <c r="F130" i="3"/>
  <c r="I72" i="3"/>
  <c r="I71" i="3" s="1"/>
  <c r="I70" i="12"/>
  <c r="G71" i="3"/>
  <c r="K71" i="3" s="1"/>
  <c r="F277" i="3"/>
  <c r="F276" i="3" s="1"/>
  <c r="F275" i="3" s="1"/>
  <c r="E430" i="12"/>
  <c r="F101" i="10"/>
  <c r="F166" i="3"/>
  <c r="E308" i="12"/>
  <c r="E410" i="12"/>
  <c r="F151" i="3"/>
  <c r="F144" i="3" s="1"/>
  <c r="E512" i="12"/>
  <c r="E539" i="12"/>
  <c r="E354" i="12"/>
  <c r="F135" i="3"/>
  <c r="E466" i="12"/>
  <c r="F125" i="3"/>
  <c r="F124" i="3" s="1"/>
  <c r="F141" i="3"/>
  <c r="F138" i="3" s="1"/>
  <c r="E75" i="12"/>
  <c r="E560" i="12"/>
  <c r="E559" i="12" s="1"/>
  <c r="E558" i="12" s="1"/>
  <c r="E551" i="12"/>
  <c r="F506" i="3"/>
  <c r="F505" i="3" s="1"/>
  <c r="F504" i="3" s="1"/>
  <c r="E92" i="12"/>
  <c r="F128" i="3"/>
  <c r="F127" i="3" s="1"/>
  <c r="E435" i="12"/>
  <c r="E315" i="12"/>
  <c r="F131" i="3"/>
  <c r="F129" i="3" s="1"/>
  <c r="F156" i="3"/>
  <c r="E554" i="12"/>
  <c r="E553" i="12" s="1"/>
  <c r="E515" i="12"/>
  <c r="E476" i="12"/>
  <c r="E472" i="12" s="1"/>
  <c r="E441" i="12"/>
  <c r="E407" i="12"/>
  <c r="E368" i="12"/>
  <c r="E322" i="12"/>
  <c r="E87" i="12"/>
  <c r="F170" i="3"/>
  <c r="F169" i="3" s="1"/>
  <c r="F168" i="3" s="1"/>
  <c r="E525" i="12"/>
  <c r="E522" i="12" s="1"/>
  <c r="E487" i="12"/>
  <c r="E374" i="12"/>
  <c r="E358" i="12"/>
  <c r="E357" i="12" s="1"/>
  <c r="E347" i="12"/>
  <c r="F178" i="3"/>
  <c r="F177" i="3" s="1"/>
  <c r="F167" i="3"/>
  <c r="F163" i="3" s="1"/>
  <c r="F162" i="3" s="1"/>
  <c r="F134" i="3"/>
  <c r="F173" i="3"/>
  <c r="F172" i="3" s="1"/>
  <c r="F171" i="3" s="1"/>
  <c r="E493" i="12"/>
  <c r="E79" i="12"/>
  <c r="E417" i="12"/>
  <c r="E413" i="12" s="1"/>
  <c r="E400" i="12"/>
  <c r="H71" i="3"/>
  <c r="J72" i="3"/>
  <c r="K72" i="3" l="1"/>
  <c r="F133" i="3"/>
  <c r="F132" i="3" s="1"/>
  <c r="E74" i="12"/>
  <c r="E73" i="12" s="1"/>
  <c r="E72" i="12" s="1"/>
  <c r="E86" i="12"/>
  <c r="E85" i="12" s="1"/>
  <c r="E538" i="12"/>
  <c r="E537" i="12" s="1"/>
  <c r="E434" i="12"/>
  <c r="E433" i="12" s="1"/>
  <c r="F123" i="3"/>
  <c r="E314" i="12"/>
  <c r="E313" i="12" s="1"/>
  <c r="E367" i="12"/>
  <c r="E366" i="12" s="1"/>
  <c r="E486" i="12"/>
  <c r="E485" i="12" s="1"/>
  <c r="J71" i="3"/>
  <c r="E307" i="12" l="1"/>
  <c r="F122" i="3"/>
  <c r="H424" i="5" l="1"/>
  <c r="E424" i="5"/>
  <c r="F424" i="5"/>
  <c r="G424" i="5"/>
  <c r="F203" i="5"/>
  <c r="G203" i="5"/>
  <c r="H203" i="5"/>
  <c r="E203" i="5"/>
  <c r="E193" i="12" s="1"/>
  <c r="F743" i="15"/>
  <c r="G743" i="15"/>
  <c r="H743" i="15"/>
  <c r="E743" i="15"/>
  <c r="F363" i="3"/>
  <c r="F375" i="3"/>
  <c r="F376" i="3"/>
  <c r="F380" i="3"/>
  <c r="F387" i="3"/>
  <c r="F386" i="3" s="1"/>
  <c r="F390" i="3"/>
  <c r="F395" i="3"/>
  <c r="F399" i="3"/>
  <c r="F398" i="3" s="1"/>
  <c r="F401" i="3"/>
  <c r="F400" i="3" s="1"/>
  <c r="F415" i="3"/>
  <c r="F416" i="3"/>
  <c r="F417" i="3"/>
  <c r="F420" i="3"/>
  <c r="F419" i="3" s="1"/>
  <c r="F498" i="3"/>
  <c r="F497" i="3" s="1"/>
  <c r="F503" i="3"/>
  <c r="F513" i="3"/>
  <c r="F514" i="3"/>
  <c r="F521" i="3"/>
  <c r="F522" i="3"/>
  <c r="F524" i="3"/>
  <c r="F523" i="3" s="1"/>
  <c r="F208" i="5"/>
  <c r="F198" i="12" s="1"/>
  <c r="G208" i="5"/>
  <c r="G198" i="12" s="1"/>
  <c r="H208" i="5"/>
  <c r="E208" i="5"/>
  <c r="E198" i="12" s="1"/>
  <c r="F392" i="3" s="1"/>
  <c r="F752" i="15"/>
  <c r="G752" i="15"/>
  <c r="I752" i="15" s="1"/>
  <c r="H752" i="15"/>
  <c r="H751" i="15" s="1"/>
  <c r="E752" i="15"/>
  <c r="E751" i="15" s="1"/>
  <c r="J753" i="15"/>
  <c r="I753" i="15"/>
  <c r="J424" i="5" l="1"/>
  <c r="I424" i="5"/>
  <c r="H198" i="12"/>
  <c r="J208" i="5"/>
  <c r="I208" i="5"/>
  <c r="I203" i="5"/>
  <c r="J203" i="5"/>
  <c r="I198" i="12"/>
  <c r="F512" i="3"/>
  <c r="F397" i="3"/>
  <c r="F520" i="3"/>
  <c r="F519" i="3" s="1"/>
  <c r="F518" i="3" s="1"/>
  <c r="F517" i="3" s="1"/>
  <c r="F23" i="6" s="1"/>
  <c r="F404" i="3"/>
  <c r="F403" i="3" s="1"/>
  <c r="F402" i="3" s="1"/>
  <c r="F407" i="3"/>
  <c r="F406" i="3" s="1"/>
  <c r="F405" i="3" s="1"/>
  <c r="G751" i="15"/>
  <c r="J751" i="15" s="1"/>
  <c r="J752" i="15"/>
  <c r="F751" i="15"/>
  <c r="I751" i="15" l="1"/>
  <c r="F246" i="5" l="1"/>
  <c r="G246" i="5"/>
  <c r="H246" i="5"/>
  <c r="G245" i="5"/>
  <c r="H245" i="5"/>
  <c r="F244" i="5"/>
  <c r="G244" i="5"/>
  <c r="H244" i="5"/>
  <c r="E244" i="5"/>
  <c r="E245" i="5"/>
  <c r="E235" i="12" s="1"/>
  <c r="E246" i="5"/>
  <c r="E236" i="12" s="1"/>
  <c r="F822" i="15"/>
  <c r="G822" i="15"/>
  <c r="H822" i="15"/>
  <c r="E822" i="15"/>
  <c r="F74" i="10"/>
  <c r="E241" i="5"/>
  <c r="E231" i="12" s="1"/>
  <c r="F240" i="5"/>
  <c r="F230" i="12" s="1"/>
  <c r="G240" i="5"/>
  <c r="G230" i="12" s="1"/>
  <c r="H240" i="5"/>
  <c r="E252" i="5"/>
  <c r="E242" i="12" s="1"/>
  <c r="F427" i="3" s="1"/>
  <c r="E253" i="5"/>
  <c r="E254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3" i="5"/>
  <c r="E263" i="12" s="1"/>
  <c r="E262" i="12" s="1"/>
  <c r="E275" i="5"/>
  <c r="E265" i="12" s="1"/>
  <c r="E264" i="12" s="1"/>
  <c r="E277" i="5"/>
  <c r="E267" i="12" s="1"/>
  <c r="E266" i="12" s="1"/>
  <c r="E280" i="5"/>
  <c r="E281" i="5"/>
  <c r="E282" i="5"/>
  <c r="E286" i="5"/>
  <c r="E276" i="12" s="1"/>
  <c r="F79" i="3" s="1"/>
  <c r="E287" i="5"/>
  <c r="E277" i="12" s="1"/>
  <c r="F81" i="3" s="1"/>
  <c r="F80" i="3" s="1"/>
  <c r="E288" i="5"/>
  <c r="E278" i="12" s="1"/>
  <c r="E290" i="5"/>
  <c r="E280" i="12" s="1"/>
  <c r="E291" i="5"/>
  <c r="E281" i="12" s="1"/>
  <c r="F87" i="3" s="1"/>
  <c r="E292" i="5"/>
  <c r="E282" i="12" s="1"/>
  <c r="F88" i="3" s="1"/>
  <c r="E293" i="5"/>
  <c r="E283" i="12" s="1"/>
  <c r="F90" i="3" s="1"/>
  <c r="E294" i="5"/>
  <c r="E284" i="12" s="1"/>
  <c r="F91" i="3" s="1"/>
  <c r="E295" i="5"/>
  <c r="E285" i="12" s="1"/>
  <c r="F92" i="3" s="1"/>
  <c r="E296" i="5"/>
  <c r="E286" i="12" s="1"/>
  <c r="F93" i="3" s="1"/>
  <c r="E297" i="5"/>
  <c r="E287" i="12" s="1"/>
  <c r="F95" i="3" s="1"/>
  <c r="E298" i="5"/>
  <c r="E288" i="12" s="1"/>
  <c r="F96" i="3" s="1"/>
  <c r="E299" i="5"/>
  <c r="E289" i="12" s="1"/>
  <c r="F97" i="3" s="1"/>
  <c r="E300" i="5"/>
  <c r="E290" i="12" s="1"/>
  <c r="F98" i="3" s="1"/>
  <c r="E301" i="5"/>
  <c r="E291" i="12" s="1"/>
  <c r="F99" i="3" s="1"/>
  <c r="E302" i="5"/>
  <c r="E292" i="12" s="1"/>
  <c r="F100" i="3" s="1"/>
  <c r="E303" i="5"/>
  <c r="E293" i="12" s="1"/>
  <c r="F101" i="3" s="1"/>
  <c r="E304" i="5"/>
  <c r="E294" i="12" s="1"/>
  <c r="F102" i="3" s="1"/>
  <c r="E305" i="5"/>
  <c r="E295" i="12" s="1"/>
  <c r="F104" i="3" s="1"/>
  <c r="F103" i="3" s="1"/>
  <c r="E307" i="5"/>
  <c r="E297" i="12" s="1"/>
  <c r="E309" i="5"/>
  <c r="E299" i="12" s="1"/>
  <c r="E311" i="5"/>
  <c r="E301" i="12" s="1"/>
  <c r="E314" i="5"/>
  <c r="E304" i="12" s="1"/>
  <c r="E315" i="5"/>
  <c r="E305" i="12" s="1"/>
  <c r="F118" i="3" s="1"/>
  <c r="E316" i="5"/>
  <c r="E306" i="12" s="1"/>
  <c r="F120" i="3" s="1"/>
  <c r="F119" i="3" s="1"/>
  <c r="E321" i="5"/>
  <c r="E240" i="5"/>
  <c r="F239" i="5"/>
  <c r="G239" i="5"/>
  <c r="H239" i="5"/>
  <c r="E239" i="5"/>
  <c r="F238" i="5"/>
  <c r="G238" i="5"/>
  <c r="H238" i="5"/>
  <c r="F237" i="5"/>
  <c r="F227" i="12" s="1"/>
  <c r="G237" i="5"/>
  <c r="H237" i="5"/>
  <c r="F236" i="5"/>
  <c r="F226" i="12" s="1"/>
  <c r="G236" i="5"/>
  <c r="G226" i="12" s="1"/>
  <c r="H236" i="5"/>
  <c r="E237" i="5"/>
  <c r="E238" i="5"/>
  <c r="E228" i="12" s="1"/>
  <c r="E236" i="5"/>
  <c r="F235" i="5"/>
  <c r="F225" i="12" s="1"/>
  <c r="G492" i="3" s="1"/>
  <c r="G235" i="5"/>
  <c r="H235" i="5"/>
  <c r="F234" i="5"/>
  <c r="F224" i="12" s="1"/>
  <c r="G491" i="3" s="1"/>
  <c r="G234" i="5"/>
  <c r="H234" i="5"/>
  <c r="F233" i="5"/>
  <c r="F223" i="12" s="1"/>
  <c r="G490" i="3" s="1"/>
  <c r="G233" i="5"/>
  <c r="G223" i="12" s="1"/>
  <c r="H490" i="3" s="1"/>
  <c r="H233" i="5"/>
  <c r="E234" i="5"/>
  <c r="E224" i="12" s="1"/>
  <c r="E235" i="5"/>
  <c r="E225" i="12" s="1"/>
  <c r="E233" i="5"/>
  <c r="E223" i="12" s="1"/>
  <c r="E799" i="15"/>
  <c r="F232" i="5"/>
  <c r="G232" i="5"/>
  <c r="G222" i="12" s="1"/>
  <c r="H232" i="5"/>
  <c r="E232" i="5"/>
  <c r="G316" i="12"/>
  <c r="G317" i="12"/>
  <c r="G318" i="12"/>
  <c r="G319" i="12"/>
  <c r="G320" i="12"/>
  <c r="G321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8" i="12"/>
  <c r="G349" i="12"/>
  <c r="G350" i="12"/>
  <c r="G308" i="12" s="1"/>
  <c r="G351" i="12"/>
  <c r="G353" i="12"/>
  <c r="G352" i="12" s="1"/>
  <c r="G355" i="12"/>
  <c r="G356" i="12"/>
  <c r="G359" i="12"/>
  <c r="G361" i="12"/>
  <c r="G362" i="12"/>
  <c r="G363" i="12"/>
  <c r="G364" i="12"/>
  <c r="G369" i="12"/>
  <c r="G370" i="12"/>
  <c r="G371" i="12"/>
  <c r="G372" i="12"/>
  <c r="G373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1" i="12"/>
  <c r="G392" i="12"/>
  <c r="G393" i="12"/>
  <c r="G394" i="12"/>
  <c r="G395" i="12"/>
  <c r="G396" i="12"/>
  <c r="G397" i="12"/>
  <c r="G398" i="12"/>
  <c r="G399" i="12"/>
  <c r="G401" i="12"/>
  <c r="G402" i="12"/>
  <c r="G403" i="12"/>
  <c r="G404" i="12"/>
  <c r="G406" i="12"/>
  <c r="G405" i="12" s="1"/>
  <c r="G408" i="12"/>
  <c r="G409" i="12"/>
  <c r="G411" i="12"/>
  <c r="G412" i="12"/>
  <c r="G416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1" i="12"/>
  <c r="G436" i="12"/>
  <c r="G437" i="12"/>
  <c r="G438" i="12"/>
  <c r="G439" i="12"/>
  <c r="G440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H312" i="3" s="1"/>
  <c r="G458" i="12"/>
  <c r="G459" i="12"/>
  <c r="G460" i="12"/>
  <c r="G461" i="12"/>
  <c r="G462" i="12"/>
  <c r="G463" i="12"/>
  <c r="G464" i="12"/>
  <c r="G465" i="12"/>
  <c r="G467" i="12"/>
  <c r="G468" i="12"/>
  <c r="G469" i="12"/>
  <c r="G471" i="12"/>
  <c r="G470" i="12" s="1"/>
  <c r="G474" i="12"/>
  <c r="G473" i="12" s="1"/>
  <c r="G477" i="12"/>
  <c r="G478" i="12"/>
  <c r="G479" i="12"/>
  <c r="G480" i="12"/>
  <c r="H351" i="3" s="1"/>
  <c r="G481" i="12"/>
  <c r="G482" i="12"/>
  <c r="G483" i="12"/>
  <c r="H355" i="3" s="1"/>
  <c r="G484" i="12"/>
  <c r="H357" i="3" s="1"/>
  <c r="G489" i="12"/>
  <c r="G490" i="12"/>
  <c r="G491" i="12"/>
  <c r="G492" i="12"/>
  <c r="G495" i="12"/>
  <c r="G496" i="12"/>
  <c r="G497" i="12"/>
  <c r="G498" i="12"/>
  <c r="G499" i="12"/>
  <c r="G500" i="12"/>
  <c r="H377" i="3" s="1"/>
  <c r="G501" i="12"/>
  <c r="G502" i="12"/>
  <c r="G503" i="12"/>
  <c r="G505" i="12"/>
  <c r="G506" i="12"/>
  <c r="G507" i="12"/>
  <c r="G508" i="12"/>
  <c r="G510" i="12"/>
  <c r="G511" i="12"/>
  <c r="H392" i="3" s="1"/>
  <c r="G513" i="12"/>
  <c r="G514" i="12"/>
  <c r="G516" i="12"/>
  <c r="G517" i="12"/>
  <c r="G519" i="12"/>
  <c r="G518" i="12" s="1"/>
  <c r="G521" i="12"/>
  <c r="G520" i="12" s="1"/>
  <c r="G524" i="12"/>
  <c r="G523" i="12" s="1"/>
  <c r="G526" i="12"/>
  <c r="G527" i="12"/>
  <c r="G528" i="12"/>
  <c r="G529" i="12"/>
  <c r="G530" i="12"/>
  <c r="G531" i="12"/>
  <c r="G541" i="12"/>
  <c r="G542" i="12"/>
  <c r="G543" i="12"/>
  <c r="G544" i="12"/>
  <c r="G545" i="12"/>
  <c r="G546" i="12"/>
  <c r="G547" i="12"/>
  <c r="G548" i="12"/>
  <c r="G550" i="12"/>
  <c r="G552" i="12"/>
  <c r="G555" i="12"/>
  <c r="G556" i="12"/>
  <c r="G557" i="12"/>
  <c r="G561" i="12"/>
  <c r="G562" i="12"/>
  <c r="G563" i="12"/>
  <c r="H524" i="3" s="1"/>
  <c r="F231" i="5"/>
  <c r="F221" i="12" s="1"/>
  <c r="G231" i="5"/>
  <c r="H231" i="5"/>
  <c r="F230" i="5"/>
  <c r="F220" i="12" s="1"/>
  <c r="G230" i="5"/>
  <c r="G220" i="12" s="1"/>
  <c r="H486" i="3" s="1"/>
  <c r="H230" i="5"/>
  <c r="E231" i="5"/>
  <c r="F229" i="5"/>
  <c r="F219" i="12" s="1"/>
  <c r="G485" i="3" s="1"/>
  <c r="G229" i="5"/>
  <c r="H229" i="5"/>
  <c r="E229" i="5"/>
  <c r="E219" i="12" s="1"/>
  <c r="E230" i="5"/>
  <c r="E220" i="12" s="1"/>
  <c r="F228" i="5"/>
  <c r="F218" i="12" s="1"/>
  <c r="G484" i="3" s="1"/>
  <c r="G228" i="5"/>
  <c r="G218" i="12" s="1"/>
  <c r="H484" i="3" s="1"/>
  <c r="H228" i="5"/>
  <c r="E228" i="5"/>
  <c r="E218" i="12" s="1"/>
  <c r="G227" i="5"/>
  <c r="E227" i="5"/>
  <c r="H218" i="12" l="1"/>
  <c r="J228" i="5"/>
  <c r="I228" i="5"/>
  <c r="H221" i="12"/>
  <c r="I231" i="5"/>
  <c r="J231" i="5"/>
  <c r="J232" i="5"/>
  <c r="I232" i="5"/>
  <c r="H234" i="12"/>
  <c r="J244" i="5"/>
  <c r="I244" i="5"/>
  <c r="H219" i="12"/>
  <c r="I485" i="3" s="1"/>
  <c r="K485" i="3" s="1"/>
  <c r="J229" i="5"/>
  <c r="I229" i="5"/>
  <c r="H220" i="12"/>
  <c r="I486" i="3" s="1"/>
  <c r="J230" i="5"/>
  <c r="I230" i="5"/>
  <c r="J246" i="5"/>
  <c r="I246" i="5"/>
  <c r="H224" i="12"/>
  <c r="I224" i="12" s="1"/>
  <c r="J234" i="5"/>
  <c r="I234" i="5"/>
  <c r="H227" i="12"/>
  <c r="J237" i="5"/>
  <c r="I237" i="5"/>
  <c r="H230" i="12"/>
  <c r="J240" i="5"/>
  <c r="I240" i="5"/>
  <c r="H225" i="12"/>
  <c r="I235" i="5"/>
  <c r="J235" i="5"/>
  <c r="J238" i="5"/>
  <c r="I238" i="5"/>
  <c r="I239" i="5"/>
  <c r="J239" i="5"/>
  <c r="H223" i="12"/>
  <c r="I490" i="3" s="1"/>
  <c r="K490" i="3" s="1"/>
  <c r="J233" i="5"/>
  <c r="I233" i="5"/>
  <c r="H226" i="12"/>
  <c r="J236" i="5"/>
  <c r="I236" i="5"/>
  <c r="J245" i="5"/>
  <c r="I245" i="5"/>
  <c r="K491" i="3"/>
  <c r="I491" i="3"/>
  <c r="I484" i="3"/>
  <c r="K484" i="3" s="1"/>
  <c r="I218" i="12"/>
  <c r="I220" i="12"/>
  <c r="I492" i="3"/>
  <c r="K492" i="3" s="1"/>
  <c r="I225" i="12"/>
  <c r="I223" i="12"/>
  <c r="H277" i="3"/>
  <c r="H276" i="3" s="1"/>
  <c r="H275" i="3" s="1"/>
  <c r="G430" i="12"/>
  <c r="F83" i="3"/>
  <c r="F82" i="3" s="1"/>
  <c r="J308" i="12"/>
  <c r="F78" i="3"/>
  <c r="E275" i="12"/>
  <c r="E260" i="12"/>
  <c r="F450" i="3" s="1"/>
  <c r="E256" i="12"/>
  <c r="F446" i="3" s="1"/>
  <c r="E252" i="12"/>
  <c r="F441" i="3" s="1"/>
  <c r="E248" i="12"/>
  <c r="F436" i="3" s="1"/>
  <c r="E243" i="12"/>
  <c r="F429" i="3" s="1"/>
  <c r="F428" i="3" s="1"/>
  <c r="E221" i="12"/>
  <c r="F487" i="3" s="1"/>
  <c r="E270" i="12"/>
  <c r="F465" i="3" s="1"/>
  <c r="E257" i="12"/>
  <c r="F447" i="3" s="1"/>
  <c r="E249" i="12"/>
  <c r="F438" i="3" s="1"/>
  <c r="E217" i="12"/>
  <c r="F482" i="3" s="1"/>
  <c r="G551" i="12"/>
  <c r="H506" i="3"/>
  <c r="E227" i="12"/>
  <c r="F494" i="3" s="1"/>
  <c r="E222" i="12"/>
  <c r="F489" i="3" s="1"/>
  <c r="F107" i="3"/>
  <c r="F106" i="3" s="1"/>
  <c r="F105" i="3" s="1"/>
  <c r="E296" i="12"/>
  <c r="F86" i="3"/>
  <c r="F85" i="3" s="1"/>
  <c r="E279" i="12"/>
  <c r="E272" i="12"/>
  <c r="F468" i="3" s="1"/>
  <c r="F467" i="3" s="1"/>
  <c r="E259" i="12"/>
  <c r="F449" i="3" s="1"/>
  <c r="E255" i="12"/>
  <c r="F445" i="3" s="1"/>
  <c r="E251" i="12"/>
  <c r="F440" i="3" s="1"/>
  <c r="E247" i="12"/>
  <c r="F435" i="3" s="1"/>
  <c r="E234" i="12"/>
  <c r="E233" i="12" s="1"/>
  <c r="E232" i="12" s="1"/>
  <c r="F113" i="3"/>
  <c r="F112" i="3" s="1"/>
  <c r="F111" i="3" s="1"/>
  <c r="E300" i="12"/>
  <c r="E261" i="12"/>
  <c r="F452" i="3" s="1"/>
  <c r="F451" i="3" s="1"/>
  <c r="E253" i="12"/>
  <c r="F443" i="3" s="1"/>
  <c r="E244" i="12"/>
  <c r="F110" i="3"/>
  <c r="F109" i="3" s="1"/>
  <c r="F108" i="3" s="1"/>
  <c r="E298" i="12"/>
  <c r="F89" i="3"/>
  <c r="E226" i="12"/>
  <c r="F493" i="3" s="1"/>
  <c r="E229" i="12"/>
  <c r="F496" i="3" s="1"/>
  <c r="E230" i="12"/>
  <c r="F500" i="3" s="1"/>
  <c r="E303" i="12"/>
  <c r="E302" i="12" s="1"/>
  <c r="F117" i="3"/>
  <c r="F116" i="3" s="1"/>
  <c r="F115" i="3" s="1"/>
  <c r="F114" i="3" s="1"/>
  <c r="F94" i="3"/>
  <c r="E271" i="12"/>
  <c r="F466" i="3" s="1"/>
  <c r="E258" i="12"/>
  <c r="F448" i="3" s="1"/>
  <c r="E254" i="12"/>
  <c r="F444" i="3" s="1"/>
  <c r="E250" i="12"/>
  <c r="F439" i="3" s="1"/>
  <c r="E246" i="12"/>
  <c r="F434" i="3" s="1"/>
  <c r="F458" i="3"/>
  <c r="F457" i="3" s="1"/>
  <c r="F456" i="3" s="1"/>
  <c r="F426" i="3"/>
  <c r="E306" i="5"/>
  <c r="F501" i="3"/>
  <c r="F484" i="3"/>
  <c r="E272" i="5"/>
  <c r="F485" i="3"/>
  <c r="F492" i="3"/>
  <c r="F495" i="3"/>
  <c r="F511" i="3"/>
  <c r="F490" i="3"/>
  <c r="F491" i="3"/>
  <c r="E308" i="5"/>
  <c r="E276" i="5"/>
  <c r="F516" i="3"/>
  <c r="F515" i="3" s="1"/>
  <c r="F243" i="5"/>
  <c r="G243" i="5"/>
  <c r="F234" i="12"/>
  <c r="H243" i="5"/>
  <c r="E251" i="5"/>
  <c r="G234" i="12"/>
  <c r="H510" i="3" s="1"/>
  <c r="E243" i="5"/>
  <c r="E242" i="5" s="1"/>
  <c r="E310" i="5"/>
  <c r="E285" i="5"/>
  <c r="H500" i="3"/>
  <c r="H493" i="3"/>
  <c r="E279" i="5"/>
  <c r="E278" i="5" s="1"/>
  <c r="E274" i="5"/>
  <c r="E255" i="5"/>
  <c r="E313" i="5"/>
  <c r="E312" i="5" s="1"/>
  <c r="G410" i="12"/>
  <c r="E289" i="5"/>
  <c r="G224" i="12"/>
  <c r="H491" i="3" s="1"/>
  <c r="G225" i="12"/>
  <c r="G227" i="12"/>
  <c r="G354" i="12"/>
  <c r="G486" i="3"/>
  <c r="G554" i="12"/>
  <c r="G553" i="12" s="1"/>
  <c r="G525" i="12"/>
  <c r="G522" i="12" s="1"/>
  <c r="G347" i="12"/>
  <c r="G407" i="12"/>
  <c r="G512" i="12"/>
  <c r="G515" i="12"/>
  <c r="G221" i="12"/>
  <c r="H487" i="3" s="1"/>
  <c r="G322" i="12"/>
  <c r="G441" i="12"/>
  <c r="G368" i="12"/>
  <c r="G219" i="12"/>
  <c r="G539" i="12"/>
  <c r="G538" i="12" s="1"/>
  <c r="G414" i="12"/>
  <c r="G374" i="12"/>
  <c r="G358" i="12"/>
  <c r="G357" i="12" s="1"/>
  <c r="G466" i="12"/>
  <c r="G560" i="12"/>
  <c r="G559" i="12" s="1"/>
  <c r="G558" i="12" s="1"/>
  <c r="G493" i="12"/>
  <c r="G476" i="12"/>
  <c r="G472" i="12" s="1"/>
  <c r="G435" i="12"/>
  <c r="G417" i="12"/>
  <c r="G400" i="12"/>
  <c r="G315" i="12"/>
  <c r="F227" i="5"/>
  <c r="H227" i="5"/>
  <c r="F226" i="5"/>
  <c r="G226" i="5"/>
  <c r="H226" i="5"/>
  <c r="E226" i="5"/>
  <c r="G225" i="5"/>
  <c r="H225" i="5"/>
  <c r="E225" i="5"/>
  <c r="G223" i="5"/>
  <c r="H223" i="5"/>
  <c r="E223" i="5"/>
  <c r="F222" i="5"/>
  <c r="G222" i="5"/>
  <c r="H222" i="5"/>
  <c r="E222" i="5"/>
  <c r="G221" i="5"/>
  <c r="H221" i="5"/>
  <c r="E221" i="5"/>
  <c r="G186" i="5"/>
  <c r="H186" i="5"/>
  <c r="E186" i="5"/>
  <c r="E174" i="12" s="1"/>
  <c r="F182" i="5"/>
  <c r="J182" i="5" s="1"/>
  <c r="G182" i="5"/>
  <c r="G172" i="12" s="1"/>
  <c r="G171" i="12" s="1"/>
  <c r="E182" i="5"/>
  <c r="I182" i="5" s="1"/>
  <c r="H179" i="5"/>
  <c r="F179" i="5"/>
  <c r="G179" i="5"/>
  <c r="E179" i="5"/>
  <c r="F177" i="5"/>
  <c r="G177" i="5"/>
  <c r="H177" i="5"/>
  <c r="E177" i="5"/>
  <c r="E167" i="12" s="1"/>
  <c r="F176" i="5"/>
  <c r="G176" i="5"/>
  <c r="H176" i="5"/>
  <c r="E176" i="5"/>
  <c r="E166" i="12" s="1"/>
  <c r="F175" i="5"/>
  <c r="G175" i="5"/>
  <c r="H175" i="5"/>
  <c r="E175" i="5"/>
  <c r="E165" i="12" s="1"/>
  <c r="F173" i="5"/>
  <c r="G173" i="5"/>
  <c r="H173" i="5"/>
  <c r="E173" i="5"/>
  <c r="F171" i="5"/>
  <c r="G171" i="5"/>
  <c r="H171" i="5"/>
  <c r="E171" i="5"/>
  <c r="F169" i="5"/>
  <c r="G169" i="5"/>
  <c r="H169" i="5"/>
  <c r="E169" i="5"/>
  <c r="E159" i="12" s="1"/>
  <c r="E158" i="12"/>
  <c r="G167" i="5"/>
  <c r="H167" i="5"/>
  <c r="E167" i="5"/>
  <c r="E157" i="12" s="1"/>
  <c r="E154" i="12"/>
  <c r="G163" i="5"/>
  <c r="E163" i="5"/>
  <c r="G162" i="5"/>
  <c r="E162" i="5"/>
  <c r="F161" i="5"/>
  <c r="G161" i="5"/>
  <c r="H161" i="5"/>
  <c r="E161" i="5"/>
  <c r="E151" i="12" s="1"/>
  <c r="F160" i="5"/>
  <c r="G160" i="5"/>
  <c r="H160" i="5"/>
  <c r="E160" i="5"/>
  <c r="E150" i="12" s="1"/>
  <c r="F159" i="5"/>
  <c r="J159" i="5" s="1"/>
  <c r="G159" i="5"/>
  <c r="E159" i="5"/>
  <c r="F158" i="5"/>
  <c r="G158" i="5"/>
  <c r="H158" i="5"/>
  <c r="E158" i="5"/>
  <c r="E148" i="12" s="1"/>
  <c r="F157" i="5"/>
  <c r="G157" i="5"/>
  <c r="H157" i="5"/>
  <c r="E157" i="5"/>
  <c r="E147" i="12" s="1"/>
  <c r="E146" i="12"/>
  <c r="E145" i="12"/>
  <c r="E144" i="12"/>
  <c r="E143" i="12"/>
  <c r="E140" i="12"/>
  <c r="E139" i="12"/>
  <c r="E138" i="12"/>
  <c r="E141" i="12"/>
  <c r="E181" i="12"/>
  <c r="E182" i="12"/>
  <c r="E183" i="12"/>
  <c r="E185" i="12"/>
  <c r="E200" i="5"/>
  <c r="E201" i="5"/>
  <c r="E202" i="5"/>
  <c r="F383" i="3"/>
  <c r="E204" i="5"/>
  <c r="E205" i="5"/>
  <c r="E206" i="5"/>
  <c r="E207" i="5"/>
  <c r="E210" i="5"/>
  <c r="E200" i="12" s="1"/>
  <c r="E199" i="12" s="1"/>
  <c r="E213" i="5"/>
  <c r="E203" i="12" s="1"/>
  <c r="E202" i="12" s="1"/>
  <c r="E216" i="5"/>
  <c r="E217" i="5"/>
  <c r="I226" i="12" l="1"/>
  <c r="I227" i="12"/>
  <c r="J160" i="5"/>
  <c r="I160" i="5"/>
  <c r="J158" i="5"/>
  <c r="I158" i="5"/>
  <c r="E153" i="12"/>
  <c r="I163" i="5"/>
  <c r="J169" i="5"/>
  <c r="I169" i="5"/>
  <c r="J173" i="5"/>
  <c r="I173" i="5"/>
  <c r="I175" i="5"/>
  <c r="J175" i="5"/>
  <c r="J225" i="5"/>
  <c r="I225" i="5"/>
  <c r="J222" i="5"/>
  <c r="I222" i="5"/>
  <c r="I223" i="5"/>
  <c r="J223" i="5"/>
  <c r="I243" i="5"/>
  <c r="J243" i="5"/>
  <c r="I219" i="12"/>
  <c r="E149" i="12"/>
  <c r="I159" i="5"/>
  <c r="J161" i="5"/>
  <c r="I161" i="5"/>
  <c r="H183" i="5"/>
  <c r="J186" i="5"/>
  <c r="I186" i="5"/>
  <c r="J226" i="5"/>
  <c r="I226" i="5"/>
  <c r="J157" i="5"/>
  <c r="I157" i="5"/>
  <c r="I167" i="5"/>
  <c r="J167" i="5"/>
  <c r="I171" i="5"/>
  <c r="J171" i="5"/>
  <c r="J176" i="5"/>
  <c r="I176" i="5"/>
  <c r="J177" i="5"/>
  <c r="I177" i="5"/>
  <c r="E152" i="12"/>
  <c r="I162" i="5"/>
  <c r="I179" i="5"/>
  <c r="J179" i="5"/>
  <c r="J221" i="5"/>
  <c r="I221" i="5"/>
  <c r="I227" i="5"/>
  <c r="J227" i="5"/>
  <c r="I234" i="12"/>
  <c r="K486" i="3"/>
  <c r="E173" i="12"/>
  <c r="I221" i="12"/>
  <c r="I230" i="12"/>
  <c r="E183" i="5"/>
  <c r="H101" i="10"/>
  <c r="H100" i="10" s="1"/>
  <c r="H99" i="10" s="1"/>
  <c r="F431" i="3"/>
  <c r="F430" i="3" s="1"/>
  <c r="F425" i="3" s="1"/>
  <c r="F77" i="3"/>
  <c r="E175" i="12"/>
  <c r="E164" i="12"/>
  <c r="F499" i="3"/>
  <c r="F437" i="3"/>
  <c r="F464" i="3"/>
  <c r="F463" i="3" s="1"/>
  <c r="F462" i="3" s="1"/>
  <c r="J230" i="12"/>
  <c r="F442" i="3"/>
  <c r="F433" i="3"/>
  <c r="E191" i="12"/>
  <c r="F381" i="3" s="1"/>
  <c r="E206" i="12"/>
  <c r="F418" i="3" s="1"/>
  <c r="E197" i="12"/>
  <c r="F391" i="3" s="1"/>
  <c r="E188" i="12"/>
  <c r="F374" i="3" s="1"/>
  <c r="F373" i="3" s="1"/>
  <c r="E245" i="12"/>
  <c r="E241" i="12"/>
  <c r="F84" i="3"/>
  <c r="E205" i="12"/>
  <c r="F414" i="3" s="1"/>
  <c r="E192" i="12"/>
  <c r="F382" i="3" s="1"/>
  <c r="E187" i="12"/>
  <c r="F372" i="3" s="1"/>
  <c r="E180" i="12"/>
  <c r="E170" i="5"/>
  <c r="E161" i="12"/>
  <c r="E160" i="12" s="1"/>
  <c r="E172" i="5"/>
  <c r="E163" i="12"/>
  <c r="E162" i="12" s="1"/>
  <c r="E178" i="5"/>
  <c r="E169" i="12"/>
  <c r="E168" i="12" s="1"/>
  <c r="E181" i="5"/>
  <c r="E172" i="12"/>
  <c r="E171" i="12" s="1"/>
  <c r="J226" i="12"/>
  <c r="E274" i="12"/>
  <c r="E273" i="12" s="1"/>
  <c r="E196" i="12"/>
  <c r="F389" i="3" s="1"/>
  <c r="E136" i="12"/>
  <c r="E195" i="12"/>
  <c r="F385" i="3" s="1"/>
  <c r="E186" i="12"/>
  <c r="F371" i="3" s="1"/>
  <c r="E207" i="12"/>
  <c r="F422" i="3" s="1"/>
  <c r="F421" i="3" s="1"/>
  <c r="E194" i="12"/>
  <c r="F384" i="3" s="1"/>
  <c r="E190" i="12"/>
  <c r="F379" i="3" s="1"/>
  <c r="E142" i="12"/>
  <c r="E211" i="12"/>
  <c r="F473" i="3" s="1"/>
  <c r="F472" i="3" s="1"/>
  <c r="E212" i="12"/>
  <c r="F475" i="3" s="1"/>
  <c r="F474" i="3" s="1"/>
  <c r="E213" i="12"/>
  <c r="F477" i="3" s="1"/>
  <c r="F476" i="3" s="1"/>
  <c r="E215" i="12"/>
  <c r="E216" i="12"/>
  <c r="F481" i="3" s="1"/>
  <c r="J227" i="12"/>
  <c r="F488" i="3"/>
  <c r="F510" i="3"/>
  <c r="F509" i="3" s="1"/>
  <c r="F508" i="3" s="1"/>
  <c r="F507" i="3" s="1"/>
  <c r="H505" i="3"/>
  <c r="H504" i="3" s="1"/>
  <c r="E269" i="12"/>
  <c r="E268" i="12" s="1"/>
  <c r="F461" i="3"/>
  <c r="F460" i="3" s="1"/>
  <c r="F459" i="3" s="1"/>
  <c r="J220" i="12"/>
  <c r="F486" i="3"/>
  <c r="F483" i="3" s="1"/>
  <c r="F455" i="3"/>
  <c r="F454" i="3" s="1"/>
  <c r="F453" i="3" s="1"/>
  <c r="J218" i="12"/>
  <c r="J223" i="12"/>
  <c r="E212" i="5"/>
  <c r="E209" i="5"/>
  <c r="E194" i="5"/>
  <c r="E284" i="5"/>
  <c r="E283" i="5" s="1"/>
  <c r="E250" i="5"/>
  <c r="E249" i="5" s="1"/>
  <c r="G537" i="12"/>
  <c r="H492" i="3"/>
  <c r="H494" i="3"/>
  <c r="J225" i="12"/>
  <c r="J224" i="12"/>
  <c r="J219" i="12"/>
  <c r="H485" i="3"/>
  <c r="H483" i="3" s="1"/>
  <c r="G434" i="12"/>
  <c r="G433" i="12" s="1"/>
  <c r="G367" i="12"/>
  <c r="G314" i="12"/>
  <c r="G313" i="12" s="1"/>
  <c r="J221" i="12"/>
  <c r="G413" i="12"/>
  <c r="E224" i="5"/>
  <c r="E190" i="5"/>
  <c r="E220" i="5"/>
  <c r="E214" i="5"/>
  <c r="E174" i="5"/>
  <c r="E152" i="5"/>
  <c r="I183" i="5" l="1"/>
  <c r="J183" i="5"/>
  <c r="F76" i="3"/>
  <c r="F75" i="3" s="1"/>
  <c r="F15" i="6" s="1"/>
  <c r="G175" i="12"/>
  <c r="G183" i="5"/>
  <c r="E180" i="5"/>
  <c r="F388" i="3"/>
  <c r="F432" i="3"/>
  <c r="F424" i="3" s="1"/>
  <c r="F423" i="3" s="1"/>
  <c r="F21" i="6" s="1"/>
  <c r="E240" i="12"/>
  <c r="E239" i="12" s="1"/>
  <c r="F471" i="3"/>
  <c r="F378" i="3"/>
  <c r="E170" i="12"/>
  <c r="F413" i="3"/>
  <c r="F412" i="3" s="1"/>
  <c r="E210" i="12"/>
  <c r="E184" i="12"/>
  <c r="E179" i="12" s="1"/>
  <c r="E214" i="12"/>
  <c r="E211" i="5"/>
  <c r="F480" i="3"/>
  <c r="F479" i="3" s="1"/>
  <c r="F478" i="3" s="1"/>
  <c r="E135" i="12"/>
  <c r="E204" i="12"/>
  <c r="E201" i="12" s="1"/>
  <c r="F396" i="3"/>
  <c r="F394" i="3" s="1"/>
  <c r="F393" i="3" s="1"/>
  <c r="F411" i="3"/>
  <c r="F410" i="3" s="1"/>
  <c r="F409" i="3" s="1"/>
  <c r="F370" i="3"/>
  <c r="F369" i="3" s="1"/>
  <c r="E248" i="5"/>
  <c r="E247" i="5" s="1"/>
  <c r="G366" i="12"/>
  <c r="E219" i="5"/>
  <c r="E218" i="5" s="1"/>
  <c r="E189" i="5"/>
  <c r="J417" i="15"/>
  <c r="I417" i="15"/>
  <c r="J416" i="15"/>
  <c r="I416" i="15"/>
  <c r="H415" i="15"/>
  <c r="G415" i="15"/>
  <c r="F415" i="15"/>
  <c r="E415" i="15"/>
  <c r="J414" i="15"/>
  <c r="I414" i="15"/>
  <c r="H413" i="15"/>
  <c r="G413" i="15"/>
  <c r="F413" i="15"/>
  <c r="E413" i="15"/>
  <c r="J411" i="15"/>
  <c r="I411" i="15"/>
  <c r="H410" i="15"/>
  <c r="G410" i="15"/>
  <c r="F410" i="15"/>
  <c r="E410" i="15"/>
  <c r="J409" i="15"/>
  <c r="I409" i="15"/>
  <c r="J408" i="15"/>
  <c r="I408" i="15"/>
  <c r="J407" i="15"/>
  <c r="I407" i="15"/>
  <c r="H406" i="15"/>
  <c r="G406" i="15"/>
  <c r="F406" i="15"/>
  <c r="E406" i="15"/>
  <c r="J405" i="15"/>
  <c r="I405" i="15"/>
  <c r="H404" i="15"/>
  <c r="G404" i="15"/>
  <c r="F404" i="15"/>
  <c r="E404" i="15"/>
  <c r="J403" i="15"/>
  <c r="I403" i="15"/>
  <c r="H402" i="15"/>
  <c r="G402" i="15"/>
  <c r="F402" i="15"/>
  <c r="E402" i="15"/>
  <c r="J401" i="15"/>
  <c r="I401" i="15"/>
  <c r="J400" i="15"/>
  <c r="I400" i="15"/>
  <c r="J399" i="15"/>
  <c r="I399" i="15"/>
  <c r="J398" i="15"/>
  <c r="I398" i="15"/>
  <c r="J397" i="15"/>
  <c r="I397" i="15"/>
  <c r="J396" i="15"/>
  <c r="I396" i="15"/>
  <c r="J395" i="15"/>
  <c r="I395" i="15"/>
  <c r="J394" i="15"/>
  <c r="I394" i="15"/>
  <c r="J393" i="15"/>
  <c r="I393" i="15"/>
  <c r="J392" i="15"/>
  <c r="I392" i="15"/>
  <c r="J391" i="15"/>
  <c r="I391" i="15"/>
  <c r="J390" i="15"/>
  <c r="I390" i="15"/>
  <c r="J389" i="15"/>
  <c r="I389" i="15"/>
  <c r="J388" i="15"/>
  <c r="I388" i="15"/>
  <c r="J387" i="15"/>
  <c r="I387" i="15"/>
  <c r="J386" i="15"/>
  <c r="I386" i="15"/>
  <c r="H385" i="15"/>
  <c r="G385" i="15"/>
  <c r="F385" i="15"/>
  <c r="E385" i="15"/>
  <c r="J384" i="15"/>
  <c r="I384" i="15"/>
  <c r="J383" i="15"/>
  <c r="I383" i="15"/>
  <c r="J382" i="15"/>
  <c r="I382" i="15"/>
  <c r="J381" i="15"/>
  <c r="I381" i="15"/>
  <c r="J380" i="15"/>
  <c r="I380" i="15"/>
  <c r="H379" i="15"/>
  <c r="G379" i="15"/>
  <c r="F379" i="15"/>
  <c r="E379" i="15"/>
  <c r="J824" i="15"/>
  <c r="I824" i="15"/>
  <c r="J823" i="15"/>
  <c r="I823" i="15"/>
  <c r="J821" i="15"/>
  <c r="I821" i="15"/>
  <c r="H820" i="15"/>
  <c r="G820" i="15"/>
  <c r="F820" i="15"/>
  <c r="E820" i="15"/>
  <c r="E819" i="15" s="1"/>
  <c r="J818" i="15"/>
  <c r="I818" i="15"/>
  <c r="H817" i="15"/>
  <c r="G817" i="15"/>
  <c r="F817" i="15"/>
  <c r="E817" i="15"/>
  <c r="J816" i="15"/>
  <c r="I816" i="15"/>
  <c r="J815" i="15"/>
  <c r="I815" i="15"/>
  <c r="J814" i="15"/>
  <c r="I814" i="15"/>
  <c r="J812" i="15"/>
  <c r="I812" i="15"/>
  <c r="J811" i="15"/>
  <c r="I811" i="15"/>
  <c r="J810" i="15"/>
  <c r="I810" i="15"/>
  <c r="J809" i="15"/>
  <c r="I809" i="15"/>
  <c r="J808" i="15"/>
  <c r="I808" i="15"/>
  <c r="J807" i="15"/>
  <c r="I807" i="15"/>
  <c r="J806" i="15"/>
  <c r="I806" i="15"/>
  <c r="J805" i="15"/>
  <c r="I805" i="15"/>
  <c r="J804" i="15"/>
  <c r="I804" i="15"/>
  <c r="J803" i="15"/>
  <c r="I803" i="15"/>
  <c r="J802" i="15"/>
  <c r="I802" i="15"/>
  <c r="J801" i="15"/>
  <c r="I801" i="15"/>
  <c r="J800" i="15"/>
  <c r="I800" i="15"/>
  <c r="H799" i="15"/>
  <c r="G799" i="15"/>
  <c r="F799" i="15"/>
  <c r="J798" i="15"/>
  <c r="I798" i="15"/>
  <c r="J797" i="15"/>
  <c r="I797" i="15"/>
  <c r="J796" i="15"/>
  <c r="I796" i="15"/>
  <c r="H795" i="15"/>
  <c r="G795" i="15"/>
  <c r="G794" i="15" s="1"/>
  <c r="F795" i="15"/>
  <c r="E795" i="15"/>
  <c r="E237" i="12" l="1"/>
  <c r="H794" i="15"/>
  <c r="E134" i="12"/>
  <c r="J379" i="15"/>
  <c r="J402" i="15"/>
  <c r="F470" i="3"/>
  <c r="F469" i="3" s="1"/>
  <c r="F22" i="6" s="1"/>
  <c r="E794" i="15"/>
  <c r="I402" i="15"/>
  <c r="E188" i="5"/>
  <c r="F368" i="3"/>
  <c r="F408" i="3"/>
  <c r="E178" i="12"/>
  <c r="E209" i="12"/>
  <c r="E208" i="12" s="1"/>
  <c r="J413" i="15"/>
  <c r="E412" i="15"/>
  <c r="F378" i="15"/>
  <c r="I410" i="15"/>
  <c r="F819" i="15"/>
  <c r="F794" i="15"/>
  <c r="J406" i="15"/>
  <c r="F412" i="15"/>
  <c r="I817" i="15"/>
  <c r="I404" i="15"/>
  <c r="H819" i="15"/>
  <c r="E378" i="15"/>
  <c r="H378" i="15"/>
  <c r="H412" i="15"/>
  <c r="J822" i="15"/>
  <c r="J410" i="15"/>
  <c r="J795" i="15"/>
  <c r="E793" i="15"/>
  <c r="J817" i="15"/>
  <c r="J820" i="15"/>
  <c r="J385" i="15"/>
  <c r="I406" i="15"/>
  <c r="J415" i="15"/>
  <c r="J404" i="15"/>
  <c r="G378" i="15"/>
  <c r="I379" i="15"/>
  <c r="I385" i="15"/>
  <c r="G412" i="15"/>
  <c r="I413" i="15"/>
  <c r="I415" i="15"/>
  <c r="J799" i="15"/>
  <c r="I795" i="15"/>
  <c r="I799" i="15"/>
  <c r="G819" i="15"/>
  <c r="I820" i="15"/>
  <c r="I822" i="15"/>
  <c r="F793" i="15" l="1"/>
  <c r="H377" i="15"/>
  <c r="E377" i="15"/>
  <c r="F377" i="15"/>
  <c r="H793" i="15"/>
  <c r="J412" i="15"/>
  <c r="I412" i="15"/>
  <c r="G377" i="15"/>
  <c r="I378" i="15"/>
  <c r="J378" i="15"/>
  <c r="I794" i="15"/>
  <c r="G793" i="15"/>
  <c r="J794" i="15"/>
  <c r="J819" i="15"/>
  <c r="I819" i="15"/>
  <c r="J377" i="15" l="1"/>
  <c r="I377" i="15"/>
  <c r="J793" i="15"/>
  <c r="I793" i="15"/>
  <c r="I304" i="15" l="1"/>
  <c r="E91" i="15"/>
  <c r="E117" i="15"/>
  <c r="E115" i="15"/>
  <c r="J119" i="15"/>
  <c r="I119" i="15"/>
  <c r="J118" i="15"/>
  <c r="I118" i="15"/>
  <c r="H117" i="15"/>
  <c r="G117" i="15"/>
  <c r="F117" i="15"/>
  <c r="J116" i="15"/>
  <c r="I116" i="15"/>
  <c r="H115" i="15"/>
  <c r="G115" i="15"/>
  <c r="F115" i="15"/>
  <c r="F114" i="15" s="1"/>
  <c r="J115" i="15" l="1"/>
  <c r="E114" i="15"/>
  <c r="H114" i="15"/>
  <c r="J117" i="15"/>
  <c r="G114" i="15"/>
  <c r="I115" i="15"/>
  <c r="I117" i="15"/>
  <c r="G208" i="15"/>
  <c r="H204" i="5"/>
  <c r="I204" i="5" l="1"/>
  <c r="J114" i="15"/>
  <c r="I114" i="15"/>
  <c r="H24" i="5"/>
  <c r="H454" i="12" l="1"/>
  <c r="I454" i="12" s="1"/>
  <c r="F454" i="12"/>
  <c r="F449" i="12"/>
  <c r="H449" i="12"/>
  <c r="I449" i="12" s="1"/>
  <c r="H482" i="12"/>
  <c r="I482" i="12" s="1"/>
  <c r="F483" i="12"/>
  <c r="G355" i="3" s="1"/>
  <c r="H483" i="12"/>
  <c r="F482" i="12"/>
  <c r="F481" i="12"/>
  <c r="H481" i="12"/>
  <c r="I481" i="12" s="1"/>
  <c r="F480" i="12"/>
  <c r="G351" i="3" s="1"/>
  <c r="H480" i="12"/>
  <c r="F477" i="12"/>
  <c r="H477" i="12"/>
  <c r="I477" i="12" s="1"/>
  <c r="F468" i="12"/>
  <c r="H468" i="12"/>
  <c r="I468" i="12" s="1"/>
  <c r="F465" i="12"/>
  <c r="H465" i="12"/>
  <c r="I465" i="12" s="1"/>
  <c r="F463" i="12"/>
  <c r="H463" i="12"/>
  <c r="I463" i="12" s="1"/>
  <c r="F462" i="12"/>
  <c r="H462" i="12"/>
  <c r="I462" i="12" s="1"/>
  <c r="F461" i="12"/>
  <c r="F459" i="12"/>
  <c r="H459" i="12"/>
  <c r="I459" i="12" s="1"/>
  <c r="F458" i="12"/>
  <c r="H458" i="12"/>
  <c r="I458" i="12" s="1"/>
  <c r="F456" i="12"/>
  <c r="H456" i="12"/>
  <c r="I456" i="12" s="1"/>
  <c r="H451" i="12"/>
  <c r="I451" i="12" s="1"/>
  <c r="F451" i="12"/>
  <c r="F450" i="12"/>
  <c r="H450" i="12"/>
  <c r="I450" i="12" s="1"/>
  <c r="F448" i="12"/>
  <c r="H448" i="12"/>
  <c r="I448" i="12" s="1"/>
  <c r="H447" i="12"/>
  <c r="I447" i="12" s="1"/>
  <c r="F447" i="12"/>
  <c r="F446" i="12"/>
  <c r="H446" i="12"/>
  <c r="I446" i="12" s="1"/>
  <c r="F444" i="12"/>
  <c r="H444" i="12"/>
  <c r="I444" i="12" s="1"/>
  <c r="F442" i="12"/>
  <c r="H442" i="12"/>
  <c r="I442" i="12" s="1"/>
  <c r="F437" i="12"/>
  <c r="H437" i="12"/>
  <c r="I437" i="12" s="1"/>
  <c r="H849" i="5"/>
  <c r="G849" i="5"/>
  <c r="G846" i="5" s="1"/>
  <c r="F849" i="5"/>
  <c r="F846" i="5" s="1"/>
  <c r="E849" i="5"/>
  <c r="E846" i="5" s="1"/>
  <c r="H844" i="5"/>
  <c r="G844" i="5"/>
  <c r="F844" i="5"/>
  <c r="E844" i="5"/>
  <c r="H827" i="5"/>
  <c r="G827" i="5"/>
  <c r="F827" i="5"/>
  <c r="E827" i="5"/>
  <c r="H825" i="5"/>
  <c r="G825" i="5"/>
  <c r="F825" i="5"/>
  <c r="E825" i="5"/>
  <c r="J365" i="12"/>
  <c r="J5" i="15"/>
  <c r="J14" i="15"/>
  <c r="J15" i="15"/>
  <c r="J16" i="15"/>
  <c r="J17" i="15"/>
  <c r="J18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7" i="15"/>
  <c r="J42" i="15"/>
  <c r="J43" i="15"/>
  <c r="J44" i="15"/>
  <c r="J45" i="15"/>
  <c r="J46" i="15"/>
  <c r="J51" i="15"/>
  <c r="J52" i="15"/>
  <c r="J53" i="15"/>
  <c r="J54" i="15"/>
  <c r="J55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4" i="15"/>
  <c r="J76" i="15"/>
  <c r="J78" i="15"/>
  <c r="J79" i="15"/>
  <c r="J80" i="15"/>
  <c r="J82" i="15"/>
  <c r="J85" i="15"/>
  <c r="J87" i="15"/>
  <c r="J88" i="15"/>
  <c r="J92" i="15"/>
  <c r="J93" i="15"/>
  <c r="J94" i="15"/>
  <c r="J95" i="15"/>
  <c r="J96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23" i="15"/>
  <c r="J124" i="15"/>
  <c r="J125" i="15"/>
  <c r="J126" i="15"/>
  <c r="J127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8" i="15"/>
  <c r="J149" i="15"/>
  <c r="J150" i="15"/>
  <c r="J151" i="15"/>
  <c r="J152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3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6" i="15"/>
  <c r="J198" i="15"/>
  <c r="J200" i="15"/>
  <c r="J201" i="15"/>
  <c r="J202" i="15"/>
  <c r="J204" i="15"/>
  <c r="J207" i="15"/>
  <c r="J209" i="15"/>
  <c r="J210" i="15"/>
  <c r="J214" i="15"/>
  <c r="J215" i="15"/>
  <c r="J216" i="15"/>
  <c r="J217" i="15"/>
  <c r="J218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7" i="15"/>
  <c r="J239" i="15"/>
  <c r="J241" i="15"/>
  <c r="J242" i="15"/>
  <c r="J243" i="15"/>
  <c r="J245" i="15"/>
  <c r="J248" i="15"/>
  <c r="J250" i="15"/>
  <c r="J251" i="15"/>
  <c r="J255" i="15"/>
  <c r="J256" i="15"/>
  <c r="J257" i="15"/>
  <c r="J258" i="15"/>
  <c r="J259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5" i="15"/>
  <c r="J276" i="15"/>
  <c r="J277" i="15"/>
  <c r="J279" i="15"/>
  <c r="J281" i="15"/>
  <c r="J283" i="15"/>
  <c r="J284" i="15"/>
  <c r="J285" i="15"/>
  <c r="J287" i="15"/>
  <c r="J290" i="15"/>
  <c r="J292" i="15"/>
  <c r="J293" i="15"/>
  <c r="J298" i="15"/>
  <c r="J299" i="15"/>
  <c r="J300" i="15"/>
  <c r="J301" i="15"/>
  <c r="J302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1" i="15"/>
  <c r="J323" i="15"/>
  <c r="J325" i="15"/>
  <c r="J326" i="15"/>
  <c r="J327" i="15"/>
  <c r="J329" i="15"/>
  <c r="J332" i="15"/>
  <c r="J334" i="15"/>
  <c r="J335" i="15"/>
  <c r="J339" i="15"/>
  <c r="J340" i="15"/>
  <c r="J341" i="15"/>
  <c r="J342" i="15"/>
  <c r="J343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2" i="15"/>
  <c r="J364" i="15"/>
  <c r="J366" i="15"/>
  <c r="J367" i="15"/>
  <c r="J368" i="15"/>
  <c r="J370" i="15"/>
  <c r="J373" i="15"/>
  <c r="J375" i="15"/>
  <c r="J376" i="15"/>
  <c r="J421" i="15"/>
  <c r="J422" i="15"/>
  <c r="J423" i="15"/>
  <c r="J424" i="15"/>
  <c r="J425" i="15"/>
  <c r="J427" i="15"/>
  <c r="J429" i="15"/>
  <c r="J431" i="15"/>
  <c r="J432" i="15"/>
  <c r="J433" i="15"/>
  <c r="J435" i="15"/>
  <c r="J438" i="15"/>
  <c r="J440" i="15"/>
  <c r="J441" i="15"/>
  <c r="J445" i="15"/>
  <c r="J446" i="15"/>
  <c r="J447" i="15"/>
  <c r="J448" i="15"/>
  <c r="J449" i="15"/>
  <c r="J451" i="15"/>
  <c r="J452" i="15"/>
  <c r="J453" i="15"/>
  <c r="J454" i="15"/>
  <c r="J458" i="15"/>
  <c r="J459" i="15"/>
  <c r="J460" i="15"/>
  <c r="J461" i="15"/>
  <c r="J462" i="15"/>
  <c r="J464" i="15"/>
  <c r="J465" i="15"/>
  <c r="J466" i="15"/>
  <c r="J467" i="15"/>
  <c r="J471" i="15"/>
  <c r="J472" i="15"/>
  <c r="J473" i="15"/>
  <c r="J474" i="15"/>
  <c r="J475" i="15"/>
  <c r="J477" i="15"/>
  <c r="J478" i="15"/>
  <c r="J479" i="15"/>
  <c r="J480" i="15"/>
  <c r="J481" i="15"/>
  <c r="J482" i="15"/>
  <c r="J483" i="15"/>
  <c r="J484" i="15"/>
  <c r="J485" i="15"/>
  <c r="J486" i="15"/>
  <c r="J490" i="15"/>
  <c r="J491" i="15"/>
  <c r="J492" i="15"/>
  <c r="J493" i="15"/>
  <c r="J494" i="15"/>
  <c r="J496" i="15"/>
  <c r="J497" i="15"/>
  <c r="J498" i="15"/>
  <c r="J499" i="15"/>
  <c r="J500" i="15"/>
  <c r="J501" i="15"/>
  <c r="J502" i="15"/>
  <c r="J503" i="15"/>
  <c r="J504" i="15"/>
  <c r="J505" i="15"/>
  <c r="J509" i="15"/>
  <c r="J510" i="15"/>
  <c r="J511" i="15"/>
  <c r="J512" i="15"/>
  <c r="J513" i="15"/>
  <c r="J515" i="15"/>
  <c r="J516" i="15"/>
  <c r="J517" i="15"/>
  <c r="J518" i="15"/>
  <c r="J519" i="15"/>
  <c r="J520" i="15"/>
  <c r="J521" i="15"/>
  <c r="J522" i="15"/>
  <c r="J523" i="15"/>
  <c r="J524" i="15"/>
  <c r="J525" i="15"/>
  <c r="J526" i="15"/>
  <c r="J527" i="15"/>
  <c r="J528" i="15"/>
  <c r="J529" i="15"/>
  <c r="J530" i="15"/>
  <c r="J534" i="15"/>
  <c r="J536" i="15"/>
  <c r="J537" i="15"/>
  <c r="J641" i="15"/>
  <c r="J642" i="15"/>
  <c r="J643" i="15"/>
  <c r="J645" i="15"/>
  <c r="J646" i="15"/>
  <c r="J647" i="15"/>
  <c r="J648" i="15"/>
  <c r="J649" i="15"/>
  <c r="J650" i="15"/>
  <c r="J651" i="15"/>
  <c r="J652" i="15"/>
  <c r="J653" i="15"/>
  <c r="J654" i="15"/>
  <c r="J655" i="15"/>
  <c r="J656" i="15"/>
  <c r="J658" i="15"/>
  <c r="J661" i="15"/>
  <c r="J663" i="15"/>
  <c r="J664" i="15"/>
  <c r="J665" i="15"/>
  <c r="J669" i="15"/>
  <c r="J670" i="15"/>
  <c r="J671" i="15"/>
  <c r="J673" i="15"/>
  <c r="J674" i="15"/>
  <c r="J675" i="15"/>
  <c r="J676" i="15"/>
  <c r="J677" i="15"/>
  <c r="J678" i="15"/>
  <c r="J679" i="15"/>
  <c r="J680" i="15"/>
  <c r="J681" i="15"/>
  <c r="J682" i="15"/>
  <c r="J683" i="15"/>
  <c r="J684" i="15"/>
  <c r="J686" i="15"/>
  <c r="J689" i="15"/>
  <c r="J691" i="15"/>
  <c r="J692" i="15"/>
  <c r="J693" i="15"/>
  <c r="J697" i="15"/>
  <c r="J698" i="15"/>
  <c r="J699" i="15"/>
  <c r="J701" i="15"/>
  <c r="J702" i="15"/>
  <c r="J703" i="15"/>
  <c r="J704" i="15"/>
  <c r="J705" i="15"/>
  <c r="J706" i="15"/>
  <c r="J707" i="15"/>
  <c r="J708" i="15"/>
  <c r="J709" i="15"/>
  <c r="J710" i="15"/>
  <c r="J711" i="15"/>
  <c r="J712" i="15"/>
  <c r="J714" i="15"/>
  <c r="J717" i="15"/>
  <c r="J719" i="15"/>
  <c r="J720" i="15"/>
  <c r="J721" i="15"/>
  <c r="J725" i="15"/>
  <c r="J726" i="15"/>
  <c r="J727" i="15"/>
  <c r="J729" i="15"/>
  <c r="J730" i="15"/>
  <c r="J731" i="15"/>
  <c r="J732" i="15"/>
  <c r="J733" i="15"/>
  <c r="J734" i="15"/>
  <c r="J735" i="15"/>
  <c r="J736" i="15"/>
  <c r="J737" i="15"/>
  <c r="J738" i="15"/>
  <c r="J739" i="15"/>
  <c r="J740" i="15"/>
  <c r="J744" i="15"/>
  <c r="J746" i="15"/>
  <c r="J749" i="15"/>
  <c r="J757" i="15"/>
  <c r="J758" i="15"/>
  <c r="J778" i="15"/>
  <c r="J779" i="15"/>
  <c r="J780" i="15"/>
  <c r="J782" i="15"/>
  <c r="J783" i="15"/>
  <c r="J784" i="15"/>
  <c r="J785" i="15"/>
  <c r="J786" i="15"/>
  <c r="J787" i="15"/>
  <c r="J788" i="15"/>
  <c r="J791" i="15"/>
  <c r="J792" i="15"/>
  <c r="J833" i="15"/>
  <c r="J834" i="15"/>
  <c r="J835" i="15"/>
  <c r="J837" i="15"/>
  <c r="J838" i="15"/>
  <c r="J839" i="15"/>
  <c r="J840" i="15"/>
  <c r="J841" i="15"/>
  <c r="J842" i="15"/>
  <c r="J843" i="15"/>
  <c r="J844" i="15"/>
  <c r="J845" i="15"/>
  <c r="J846" i="15"/>
  <c r="J847" i="15"/>
  <c r="J848" i="15"/>
  <c r="J849" i="15"/>
  <c r="J850" i="15"/>
  <c r="J851" i="15"/>
  <c r="J852" i="15"/>
  <c r="J854" i="15"/>
  <c r="J856" i="15"/>
  <c r="J858" i="15"/>
  <c r="J861" i="15"/>
  <c r="J862" i="15"/>
  <c r="J863" i="15"/>
  <c r="J868" i="15"/>
  <c r="J869" i="15"/>
  <c r="J870" i="15"/>
  <c r="J872" i="15"/>
  <c r="J873" i="15"/>
  <c r="J874" i="15"/>
  <c r="J875" i="15"/>
  <c r="J876" i="15"/>
  <c r="J877" i="15"/>
  <c r="J878" i="15"/>
  <c r="J879" i="15"/>
  <c r="J880" i="15"/>
  <c r="J881" i="15"/>
  <c r="J882" i="15"/>
  <c r="J883" i="15"/>
  <c r="J884" i="15"/>
  <c r="J885" i="15"/>
  <c r="J886" i="15"/>
  <c r="J887" i="15"/>
  <c r="J889" i="15"/>
  <c r="J891" i="15"/>
  <c r="J893" i="15"/>
  <c r="J896" i="15"/>
  <c r="J897" i="15"/>
  <c r="J898" i="15"/>
  <c r="J904" i="15"/>
  <c r="J905" i="15"/>
  <c r="J906" i="15"/>
  <c r="J908" i="15"/>
  <c r="J909" i="15"/>
  <c r="J910" i="15"/>
  <c r="J911" i="15"/>
  <c r="J912" i="15"/>
  <c r="J913" i="15"/>
  <c r="J914" i="15"/>
  <c r="J915" i="15"/>
  <c r="J916" i="15"/>
  <c r="J917" i="15"/>
  <c r="J918" i="15"/>
  <c r="J919" i="15"/>
  <c r="J920" i="15"/>
  <c r="J921" i="15"/>
  <c r="J922" i="15"/>
  <c r="J923" i="15"/>
  <c r="J925" i="15"/>
  <c r="J927" i="15"/>
  <c r="J929" i="15"/>
  <c r="J932" i="15"/>
  <c r="J933" i="15"/>
  <c r="J934" i="15"/>
  <c r="J939" i="15"/>
  <c r="J940" i="15"/>
  <c r="J941" i="15"/>
  <c r="J943" i="15"/>
  <c r="J944" i="15"/>
  <c r="J945" i="15"/>
  <c r="J946" i="15"/>
  <c r="J947" i="15"/>
  <c r="J948" i="15"/>
  <c r="J949" i="15"/>
  <c r="J950" i="15"/>
  <c r="J951" i="15"/>
  <c r="J952" i="15"/>
  <c r="J953" i="15"/>
  <c r="J954" i="15"/>
  <c r="J955" i="15"/>
  <c r="J956" i="15"/>
  <c r="J957" i="15"/>
  <c r="J958" i="15"/>
  <c r="J960" i="15"/>
  <c r="J962" i="15"/>
  <c r="J964" i="15"/>
  <c r="J967" i="15"/>
  <c r="J968" i="15"/>
  <c r="J969" i="15"/>
  <c r="J6" i="15"/>
  <c r="I37" i="15"/>
  <c r="I42" i="15"/>
  <c r="I43" i="15"/>
  <c r="I44" i="15"/>
  <c r="I45" i="15"/>
  <c r="I46" i="15"/>
  <c r="I51" i="15"/>
  <c r="I52" i="15"/>
  <c r="I53" i="15"/>
  <c r="I54" i="15"/>
  <c r="I55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4" i="15"/>
  <c r="I76" i="15"/>
  <c r="I78" i="15"/>
  <c r="I79" i="15"/>
  <c r="I80" i="15"/>
  <c r="I82" i="15"/>
  <c r="I85" i="15"/>
  <c r="I87" i="15"/>
  <c r="I88" i="15"/>
  <c r="I92" i="15"/>
  <c r="I93" i="15"/>
  <c r="I94" i="15"/>
  <c r="I95" i="15"/>
  <c r="I96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23" i="15"/>
  <c r="I124" i="15"/>
  <c r="I125" i="15"/>
  <c r="I126" i="15"/>
  <c r="I127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8" i="15"/>
  <c r="I149" i="15"/>
  <c r="I150" i="15"/>
  <c r="I151" i="15"/>
  <c r="I152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3" i="15"/>
  <c r="I174" i="15"/>
  <c r="I175" i="15"/>
  <c r="I176" i="15"/>
  <c r="I177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6" i="15"/>
  <c r="I198" i="15"/>
  <c r="I200" i="15"/>
  <c r="I201" i="15"/>
  <c r="I202" i="15"/>
  <c r="I204" i="15"/>
  <c r="I207" i="15"/>
  <c r="I209" i="15"/>
  <c r="I210" i="15"/>
  <c r="I214" i="15"/>
  <c r="I215" i="15"/>
  <c r="I216" i="15"/>
  <c r="I217" i="15"/>
  <c r="I218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7" i="15"/>
  <c r="I239" i="15"/>
  <c r="I241" i="15"/>
  <c r="I242" i="15"/>
  <c r="I243" i="15"/>
  <c r="I245" i="15"/>
  <c r="I248" i="15"/>
  <c r="I250" i="15"/>
  <c r="I251" i="15"/>
  <c r="I255" i="15"/>
  <c r="I256" i="15"/>
  <c r="I257" i="15"/>
  <c r="I258" i="15"/>
  <c r="I259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5" i="15"/>
  <c r="I276" i="15"/>
  <c r="I277" i="15"/>
  <c r="I279" i="15"/>
  <c r="I281" i="15"/>
  <c r="I283" i="15"/>
  <c r="I284" i="15"/>
  <c r="I285" i="15"/>
  <c r="I287" i="15"/>
  <c r="I290" i="15"/>
  <c r="I292" i="15"/>
  <c r="I293" i="15"/>
  <c r="I298" i="15"/>
  <c r="I299" i="15"/>
  <c r="I300" i="15"/>
  <c r="I301" i="15"/>
  <c r="I302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1" i="15"/>
  <c r="I323" i="15"/>
  <c r="I325" i="15"/>
  <c r="I326" i="15"/>
  <c r="I327" i="15"/>
  <c r="I329" i="15"/>
  <c r="I332" i="15"/>
  <c r="I334" i="15"/>
  <c r="I335" i="15"/>
  <c r="I339" i="15"/>
  <c r="I340" i="15"/>
  <c r="I341" i="15"/>
  <c r="I342" i="15"/>
  <c r="I343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2" i="15"/>
  <c r="I364" i="15"/>
  <c r="I366" i="15"/>
  <c r="I367" i="15"/>
  <c r="I368" i="15"/>
  <c r="I370" i="15"/>
  <c r="I373" i="15"/>
  <c r="I375" i="15"/>
  <c r="I376" i="15"/>
  <c r="I421" i="15"/>
  <c r="I422" i="15"/>
  <c r="I423" i="15"/>
  <c r="I424" i="15"/>
  <c r="I425" i="15"/>
  <c r="I427" i="15"/>
  <c r="I429" i="15"/>
  <c r="I431" i="15"/>
  <c r="I432" i="15"/>
  <c r="I433" i="15"/>
  <c r="I435" i="15"/>
  <c r="I438" i="15"/>
  <c r="I440" i="15"/>
  <c r="I441" i="15"/>
  <c r="I445" i="15"/>
  <c r="I446" i="15"/>
  <c r="I447" i="15"/>
  <c r="I448" i="15"/>
  <c r="I449" i="15"/>
  <c r="I451" i="15"/>
  <c r="I452" i="15"/>
  <c r="I453" i="15"/>
  <c r="I454" i="15"/>
  <c r="I458" i="15"/>
  <c r="I459" i="15"/>
  <c r="I460" i="15"/>
  <c r="I461" i="15"/>
  <c r="I462" i="15"/>
  <c r="I464" i="15"/>
  <c r="I465" i="15"/>
  <c r="I466" i="15"/>
  <c r="I467" i="15"/>
  <c r="I471" i="15"/>
  <c r="I472" i="15"/>
  <c r="I473" i="15"/>
  <c r="I474" i="15"/>
  <c r="I475" i="15"/>
  <c r="I477" i="15"/>
  <c r="I478" i="15"/>
  <c r="I479" i="15"/>
  <c r="I480" i="15"/>
  <c r="I481" i="15"/>
  <c r="I482" i="15"/>
  <c r="I483" i="15"/>
  <c r="I484" i="15"/>
  <c r="I485" i="15"/>
  <c r="I486" i="15"/>
  <c r="I490" i="15"/>
  <c r="I491" i="15"/>
  <c r="I492" i="15"/>
  <c r="I493" i="15"/>
  <c r="I494" i="15"/>
  <c r="I496" i="15"/>
  <c r="I497" i="15"/>
  <c r="I498" i="15"/>
  <c r="I499" i="15"/>
  <c r="I500" i="15"/>
  <c r="I501" i="15"/>
  <c r="I502" i="15"/>
  <c r="I503" i="15"/>
  <c r="I504" i="15"/>
  <c r="I505" i="15"/>
  <c r="I509" i="15"/>
  <c r="I510" i="15"/>
  <c r="I511" i="15"/>
  <c r="I512" i="15"/>
  <c r="I513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4" i="15"/>
  <c r="I536" i="15"/>
  <c r="I537" i="15"/>
  <c r="I641" i="15"/>
  <c r="I642" i="15"/>
  <c r="I643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8" i="15"/>
  <c r="I661" i="15"/>
  <c r="I663" i="15"/>
  <c r="I664" i="15"/>
  <c r="I665" i="15"/>
  <c r="I669" i="15"/>
  <c r="I670" i="15"/>
  <c r="I671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6" i="15"/>
  <c r="I689" i="15"/>
  <c r="I691" i="15"/>
  <c r="I692" i="15"/>
  <c r="I693" i="15"/>
  <c r="I697" i="15"/>
  <c r="I698" i="15"/>
  <c r="I699" i="15"/>
  <c r="I701" i="15"/>
  <c r="I702" i="15"/>
  <c r="I703" i="15"/>
  <c r="I704" i="15"/>
  <c r="I705" i="15"/>
  <c r="I706" i="15"/>
  <c r="I707" i="15"/>
  <c r="I708" i="15"/>
  <c r="I709" i="15"/>
  <c r="I710" i="15"/>
  <c r="I711" i="15"/>
  <c r="I712" i="15"/>
  <c r="I714" i="15"/>
  <c r="I717" i="15"/>
  <c r="I719" i="15"/>
  <c r="I720" i="15"/>
  <c r="I721" i="15"/>
  <c r="I725" i="15"/>
  <c r="I726" i="15"/>
  <c r="I727" i="15"/>
  <c r="I729" i="15"/>
  <c r="I730" i="15"/>
  <c r="I731" i="15"/>
  <c r="I732" i="15"/>
  <c r="I733" i="15"/>
  <c r="I734" i="15"/>
  <c r="I735" i="15"/>
  <c r="I736" i="15"/>
  <c r="I737" i="15"/>
  <c r="I738" i="15"/>
  <c r="I739" i="15"/>
  <c r="I740" i="15"/>
  <c r="I744" i="15"/>
  <c r="I746" i="15"/>
  <c r="I747" i="15"/>
  <c r="I748" i="15"/>
  <c r="I749" i="15"/>
  <c r="I757" i="15"/>
  <c r="I758" i="15"/>
  <c r="I778" i="15"/>
  <c r="I779" i="15"/>
  <c r="I780" i="15"/>
  <c r="I782" i="15"/>
  <c r="I783" i="15"/>
  <c r="I784" i="15"/>
  <c r="I785" i="15"/>
  <c r="I786" i="15"/>
  <c r="I787" i="15"/>
  <c r="I788" i="15"/>
  <c r="I791" i="15"/>
  <c r="I792" i="15"/>
  <c r="I833" i="15"/>
  <c r="I834" i="15"/>
  <c r="I835" i="15"/>
  <c r="I837" i="15"/>
  <c r="I838" i="15"/>
  <c r="I839" i="15"/>
  <c r="I840" i="15"/>
  <c r="I841" i="15"/>
  <c r="I842" i="15"/>
  <c r="I843" i="15"/>
  <c r="I844" i="15"/>
  <c r="I845" i="15"/>
  <c r="I846" i="15"/>
  <c r="I847" i="15"/>
  <c r="I848" i="15"/>
  <c r="I849" i="15"/>
  <c r="I850" i="15"/>
  <c r="I851" i="15"/>
  <c r="I852" i="15"/>
  <c r="I854" i="15"/>
  <c r="I856" i="15"/>
  <c r="I858" i="15"/>
  <c r="I861" i="15"/>
  <c r="I862" i="15"/>
  <c r="I863" i="15"/>
  <c r="I868" i="15"/>
  <c r="I869" i="15"/>
  <c r="I870" i="15"/>
  <c r="I872" i="15"/>
  <c r="I873" i="15"/>
  <c r="I874" i="15"/>
  <c r="I875" i="15"/>
  <c r="I876" i="15"/>
  <c r="I877" i="15"/>
  <c r="I878" i="15"/>
  <c r="I879" i="15"/>
  <c r="I880" i="15"/>
  <c r="I881" i="15"/>
  <c r="I882" i="15"/>
  <c r="I883" i="15"/>
  <c r="I884" i="15"/>
  <c r="I885" i="15"/>
  <c r="I886" i="15"/>
  <c r="I887" i="15"/>
  <c r="I889" i="15"/>
  <c r="I891" i="15"/>
  <c r="I893" i="15"/>
  <c r="I896" i="15"/>
  <c r="I897" i="15"/>
  <c r="I898" i="15"/>
  <c r="I904" i="15"/>
  <c r="I905" i="15"/>
  <c r="I906" i="15"/>
  <c r="I908" i="15"/>
  <c r="I909" i="15"/>
  <c r="I910" i="15"/>
  <c r="I911" i="15"/>
  <c r="I912" i="15"/>
  <c r="I913" i="15"/>
  <c r="I914" i="15"/>
  <c r="I915" i="15"/>
  <c r="I916" i="15"/>
  <c r="I917" i="15"/>
  <c r="I918" i="15"/>
  <c r="I919" i="15"/>
  <c r="I920" i="15"/>
  <c r="I921" i="15"/>
  <c r="I922" i="15"/>
  <c r="I923" i="15"/>
  <c r="I925" i="15"/>
  <c r="I927" i="15"/>
  <c r="I929" i="15"/>
  <c r="I932" i="15"/>
  <c r="I933" i="15"/>
  <c r="I934" i="15"/>
  <c r="I939" i="15"/>
  <c r="I940" i="15"/>
  <c r="I941" i="15"/>
  <c r="I943" i="15"/>
  <c r="I944" i="15"/>
  <c r="I945" i="15"/>
  <c r="I946" i="15"/>
  <c r="I947" i="15"/>
  <c r="I948" i="15"/>
  <c r="I949" i="15"/>
  <c r="I950" i="15"/>
  <c r="I951" i="15"/>
  <c r="I952" i="15"/>
  <c r="I953" i="15"/>
  <c r="I954" i="15"/>
  <c r="I955" i="15"/>
  <c r="I956" i="15"/>
  <c r="I957" i="15"/>
  <c r="I958" i="15"/>
  <c r="I960" i="15"/>
  <c r="I962" i="15"/>
  <c r="I964" i="15"/>
  <c r="I967" i="15"/>
  <c r="I968" i="15"/>
  <c r="I969" i="15"/>
  <c r="I33" i="15"/>
  <c r="I34" i="15"/>
  <c r="I31" i="15"/>
  <c r="I22" i="15"/>
  <c r="I20" i="15"/>
  <c r="I14" i="15"/>
  <c r="I15" i="15"/>
  <c r="I16" i="15"/>
  <c r="I17" i="15"/>
  <c r="I18" i="15"/>
  <c r="I6" i="15"/>
  <c r="I5" i="15"/>
  <c r="I3" i="5"/>
  <c r="J184" i="3"/>
  <c r="F26" i="8"/>
  <c r="D26" i="8"/>
  <c r="C26" i="8"/>
  <c r="J825" i="5" l="1"/>
  <c r="I825" i="5"/>
  <c r="I827" i="5"/>
  <c r="J827" i="5"/>
  <c r="J844" i="5"/>
  <c r="I844" i="5"/>
  <c r="H846" i="5"/>
  <c r="J849" i="5"/>
  <c r="I849" i="5"/>
  <c r="I355" i="3"/>
  <c r="I483" i="12"/>
  <c r="I351" i="3"/>
  <c r="K351" i="3" s="1"/>
  <c r="I480" i="12"/>
  <c r="K355" i="3"/>
  <c r="F824" i="5"/>
  <c r="F823" i="5" s="1"/>
  <c r="J468" i="12"/>
  <c r="H824" i="5"/>
  <c r="E824" i="5"/>
  <c r="E823" i="5" s="1"/>
  <c r="G824" i="5"/>
  <c r="J846" i="5" l="1"/>
  <c r="I846" i="5"/>
  <c r="H823" i="5"/>
  <c r="J824" i="5"/>
  <c r="I824" i="5"/>
  <c r="G823" i="5"/>
  <c r="J823" i="5" l="1"/>
  <c r="I823" i="5"/>
  <c r="E304" i="3"/>
  <c r="G482" i="5" l="1"/>
  <c r="H482" i="5"/>
  <c r="G585" i="5"/>
  <c r="G353" i="5"/>
  <c r="G637" i="5"/>
  <c r="G499" i="5"/>
  <c r="G448" i="5"/>
  <c r="G488" i="12" l="1"/>
  <c r="G487" i="12" s="1"/>
  <c r="G486" i="12" s="1"/>
  <c r="G485" i="12" s="1"/>
  <c r="G307" i="12" s="1"/>
  <c r="H461" i="12"/>
  <c r="I461" i="12" s="1"/>
  <c r="G961" i="15" l="1"/>
  <c r="F392" i="12"/>
  <c r="H392" i="12"/>
  <c r="I392" i="12" s="1"/>
  <c r="F380" i="12"/>
  <c r="H380" i="12"/>
  <c r="I380" i="12" s="1"/>
  <c r="F379" i="12"/>
  <c r="H379" i="12"/>
  <c r="I379" i="12" s="1"/>
  <c r="F375" i="12"/>
  <c r="H375" i="12"/>
  <c r="I375" i="12" s="1"/>
  <c r="F369" i="12"/>
  <c r="H369" i="12"/>
  <c r="I369" i="12" s="1"/>
  <c r="H506" i="12"/>
  <c r="I506" i="12" s="1"/>
  <c r="F498" i="12"/>
  <c r="H498" i="12"/>
  <c r="I498" i="12" s="1"/>
  <c r="H488" i="12"/>
  <c r="I488" i="12" s="1"/>
  <c r="H30" i="5"/>
  <c r="F499" i="12"/>
  <c r="H499" i="12"/>
  <c r="I499" i="12" s="1"/>
  <c r="E859" i="5"/>
  <c r="J30" i="5" l="1"/>
  <c r="J499" i="12"/>
  <c r="J498" i="12"/>
  <c r="J458" i="12"/>
  <c r="J369" i="12"/>
  <c r="J375" i="12"/>
  <c r="J379" i="12"/>
  <c r="J380" i="12"/>
  <c r="J392" i="12"/>
  <c r="H252" i="5" l="1"/>
  <c r="H111" i="5"/>
  <c r="I111" i="5" l="1"/>
  <c r="I252" i="5"/>
  <c r="F139" i="5"/>
  <c r="G139" i="5"/>
  <c r="H139" i="5"/>
  <c r="E130" i="12"/>
  <c r="E129" i="12" s="1"/>
  <c r="E128" i="12" s="1"/>
  <c r="F36" i="15"/>
  <c r="G36" i="15"/>
  <c r="H36" i="15"/>
  <c r="H35" i="15" s="1"/>
  <c r="E36" i="15"/>
  <c r="E35" i="15" s="1"/>
  <c r="F35" i="15"/>
  <c r="G35" i="15"/>
  <c r="F216" i="5"/>
  <c r="G216" i="5"/>
  <c r="H216" i="5"/>
  <c r="F201" i="5"/>
  <c r="G201" i="5"/>
  <c r="H201" i="5"/>
  <c r="E748" i="15"/>
  <c r="E747" i="15" s="1"/>
  <c r="E742" i="15"/>
  <c r="E130" i="5"/>
  <c r="E121" i="12"/>
  <c r="E128" i="5"/>
  <c r="E120" i="12" s="1"/>
  <c r="E127" i="5"/>
  <c r="E119" i="12" s="1"/>
  <c r="E118" i="12"/>
  <c r="E125" i="5"/>
  <c r="E117" i="12" s="1"/>
  <c r="E124" i="5"/>
  <c r="E116" i="12" s="1"/>
  <c r="E123" i="5"/>
  <c r="E115" i="12" s="1"/>
  <c r="E122" i="5"/>
  <c r="E114" i="12" s="1"/>
  <c r="E121" i="5"/>
  <c r="E113" i="12" s="1"/>
  <c r="E120" i="5"/>
  <c r="E112" i="12" s="1"/>
  <c r="E119" i="5"/>
  <c r="E111" i="12" s="1"/>
  <c r="E110" i="12"/>
  <c r="E108" i="12"/>
  <c r="E109" i="12"/>
  <c r="E106" i="12"/>
  <c r="E105" i="12"/>
  <c r="E104" i="12"/>
  <c r="E103" i="12"/>
  <c r="H374" i="15"/>
  <c r="G374" i="15"/>
  <c r="F374" i="15"/>
  <c r="E374" i="15"/>
  <c r="H372" i="15"/>
  <c r="G372" i="15"/>
  <c r="F372" i="15"/>
  <c r="E372" i="15"/>
  <c r="H369" i="15"/>
  <c r="G369" i="15"/>
  <c r="F369" i="15"/>
  <c r="E369" i="15"/>
  <c r="H365" i="15"/>
  <c r="G365" i="15"/>
  <c r="F365" i="15"/>
  <c r="E365" i="15"/>
  <c r="H363" i="15"/>
  <c r="G363" i="15"/>
  <c r="F363" i="15"/>
  <c r="E363" i="15"/>
  <c r="H361" i="15"/>
  <c r="G361" i="15"/>
  <c r="F361" i="15"/>
  <c r="E361" i="15"/>
  <c r="H344" i="15"/>
  <c r="G344" i="15"/>
  <c r="F344" i="15"/>
  <c r="E344" i="15"/>
  <c r="H338" i="15"/>
  <c r="G338" i="15"/>
  <c r="F338" i="15"/>
  <c r="E338" i="15"/>
  <c r="E482" i="5"/>
  <c r="I482" i="5" s="1"/>
  <c r="F482" i="5"/>
  <c r="J482" i="5" s="1"/>
  <c r="I139" i="5" l="1"/>
  <c r="J139" i="5"/>
  <c r="J201" i="5"/>
  <c r="I201" i="5"/>
  <c r="I216" i="5"/>
  <c r="J216" i="5"/>
  <c r="F337" i="15"/>
  <c r="E741" i="15"/>
  <c r="E107" i="12"/>
  <c r="E102" i="12"/>
  <c r="G371" i="15"/>
  <c r="H371" i="15"/>
  <c r="E371" i="15"/>
  <c r="I361" i="15"/>
  <c r="J361" i="15"/>
  <c r="I369" i="15"/>
  <c r="J369" i="15"/>
  <c r="J747" i="15"/>
  <c r="J748" i="15"/>
  <c r="J35" i="15"/>
  <c r="I35" i="15"/>
  <c r="I36" i="15"/>
  <c r="J36" i="15"/>
  <c r="J338" i="15"/>
  <c r="I338" i="15"/>
  <c r="J363" i="15"/>
  <c r="I363" i="15"/>
  <c r="I365" i="15"/>
  <c r="J365" i="15"/>
  <c r="F371" i="15"/>
  <c r="I371" i="15" s="1"/>
  <c r="I372" i="15"/>
  <c r="J372" i="15"/>
  <c r="J374" i="15"/>
  <c r="I374" i="15"/>
  <c r="G337" i="15"/>
  <c r="I344" i="15"/>
  <c r="J344" i="15"/>
  <c r="J743" i="15"/>
  <c r="I743" i="15"/>
  <c r="H337" i="15"/>
  <c r="H336" i="15" s="1"/>
  <c r="H47" i="15" s="1"/>
  <c r="E337" i="15"/>
  <c r="E336" i="15" l="1"/>
  <c r="J371" i="15"/>
  <c r="E101" i="12"/>
  <c r="E100" i="12" s="1"/>
  <c r="E84" i="12" s="1"/>
  <c r="G336" i="15"/>
  <c r="I337" i="15"/>
  <c r="J337" i="15"/>
  <c r="F336" i="15"/>
  <c r="I336" i="15" l="1"/>
  <c r="J336" i="15"/>
  <c r="E213" i="15" l="1"/>
  <c r="E41" i="15"/>
  <c r="E40" i="15" s="1"/>
  <c r="E39" i="15" s="1"/>
  <c r="E38" i="15" s="1"/>
  <c r="F966" i="15"/>
  <c r="F965" i="15" s="1"/>
  <c r="F963" i="15"/>
  <c r="F961" i="15"/>
  <c r="I961" i="15" s="1"/>
  <c r="F959" i="15"/>
  <c r="F942" i="15"/>
  <c r="F938" i="15"/>
  <c r="F931" i="15"/>
  <c r="F930" i="15" s="1"/>
  <c r="F928" i="15"/>
  <c r="F926" i="15"/>
  <c r="F924" i="15"/>
  <c r="F907" i="15"/>
  <c r="F903" i="15"/>
  <c r="F895" i="15"/>
  <c r="F894" i="15" s="1"/>
  <c r="F892" i="15"/>
  <c r="F890" i="15"/>
  <c r="F888" i="15"/>
  <c r="F871" i="15"/>
  <c r="F867" i="15"/>
  <c r="F860" i="15"/>
  <c r="F859" i="15" s="1"/>
  <c r="F857" i="15"/>
  <c r="F855" i="15"/>
  <c r="F853" i="15"/>
  <c r="F836" i="15"/>
  <c r="F832" i="15"/>
  <c r="F790" i="15"/>
  <c r="F789" i="15" s="1"/>
  <c r="F781" i="15"/>
  <c r="F777" i="15"/>
  <c r="F756" i="15"/>
  <c r="F755" i="15" s="1"/>
  <c r="F754" i="15" s="1"/>
  <c r="F742" i="15"/>
  <c r="F741" i="15" s="1"/>
  <c r="F728" i="15"/>
  <c r="F724" i="15"/>
  <c r="F718" i="15"/>
  <c r="F716" i="15"/>
  <c r="F713" i="15"/>
  <c r="F700" i="15"/>
  <c r="F696" i="15"/>
  <c r="F690" i="15"/>
  <c r="F688" i="15"/>
  <c r="F685" i="15"/>
  <c r="F672" i="15"/>
  <c r="F668" i="15"/>
  <c r="F662" i="15"/>
  <c r="F660" i="15"/>
  <c r="F657" i="15"/>
  <c r="F644" i="15"/>
  <c r="F640" i="15"/>
  <c r="F532" i="15"/>
  <c r="F531" i="15" s="1"/>
  <c r="F514" i="15"/>
  <c r="F508" i="15"/>
  <c r="F495" i="15"/>
  <c r="F489" i="15"/>
  <c r="F476" i="15"/>
  <c r="F470" i="15"/>
  <c r="F463" i="15"/>
  <c r="F457" i="15"/>
  <c r="F450" i="15"/>
  <c r="F444" i="15"/>
  <c r="F439" i="15"/>
  <c r="F437" i="15"/>
  <c r="F434" i="15"/>
  <c r="F430" i="15"/>
  <c r="F428" i="15"/>
  <c r="F426" i="15"/>
  <c r="F420" i="15"/>
  <c r="F333" i="15"/>
  <c r="F331" i="15"/>
  <c r="F328" i="15"/>
  <c r="F324" i="15"/>
  <c r="F322" i="15"/>
  <c r="F320" i="15"/>
  <c r="F303" i="15"/>
  <c r="F297" i="15"/>
  <c r="F289" i="15"/>
  <c r="F286" i="15"/>
  <c r="F282" i="15"/>
  <c r="F280" i="15"/>
  <c r="F278" i="15"/>
  <c r="F260" i="15"/>
  <c r="F254" i="15"/>
  <c r="F249" i="15"/>
  <c r="F247" i="15"/>
  <c r="F244" i="15"/>
  <c r="F240" i="15"/>
  <c r="F238" i="15"/>
  <c r="F236" i="15"/>
  <c r="F219" i="15"/>
  <c r="F213" i="15"/>
  <c r="F208" i="15"/>
  <c r="F206" i="15"/>
  <c r="F203" i="15"/>
  <c r="F199" i="15"/>
  <c r="F197" i="15"/>
  <c r="F195" i="15"/>
  <c r="F178" i="15"/>
  <c r="F172" i="15"/>
  <c r="F153" i="15"/>
  <c r="F147" i="15"/>
  <c r="F128" i="15"/>
  <c r="F122" i="15"/>
  <c r="F97" i="15"/>
  <c r="F91" i="15"/>
  <c r="F86" i="15"/>
  <c r="F84" i="15"/>
  <c r="F81" i="15"/>
  <c r="F77" i="15"/>
  <c r="F75" i="15"/>
  <c r="F73" i="15"/>
  <c r="F56" i="15"/>
  <c r="F50" i="15"/>
  <c r="F41" i="15"/>
  <c r="F40" i="15" s="1"/>
  <c r="F39" i="15" s="1"/>
  <c r="F19" i="15"/>
  <c r="F13" i="15"/>
  <c r="F3" i="15"/>
  <c r="F985" i="5"/>
  <c r="F984" i="5" s="1"/>
  <c r="F983" i="5" s="1"/>
  <c r="F981" i="5"/>
  <c r="F980" i="5" s="1"/>
  <c r="F979" i="5" s="1"/>
  <c r="F977" i="5"/>
  <c r="F975" i="5"/>
  <c r="F966" i="5"/>
  <c r="F964" i="5"/>
  <c r="F949" i="5"/>
  <c r="F948" i="5" s="1"/>
  <c r="F947" i="5" s="1"/>
  <c r="F954" i="5"/>
  <c r="F944" i="5"/>
  <c r="F943" i="5" s="1"/>
  <c r="F935" i="5"/>
  <c r="F928" i="5"/>
  <c r="F924" i="5"/>
  <c r="F920" i="5"/>
  <c r="F916" i="5"/>
  <c r="F915" i="5" s="1"/>
  <c r="F909" i="5"/>
  <c r="F908" i="5" s="1"/>
  <c r="F893" i="5"/>
  <c r="F887" i="5"/>
  <c r="F886" i="5" s="1"/>
  <c r="F885" i="5" s="1"/>
  <c r="F879" i="5"/>
  <c r="F878" i="5" s="1"/>
  <c r="F876" i="5"/>
  <c r="F859" i="5"/>
  <c r="F857" i="5"/>
  <c r="F817" i="5"/>
  <c r="F816" i="5" s="1"/>
  <c r="F814" i="5"/>
  <c r="F798" i="5"/>
  <c r="F790" i="5"/>
  <c r="F788" i="5"/>
  <c r="F776" i="5"/>
  <c r="F769" i="5"/>
  <c r="F768" i="5" s="1"/>
  <c r="F767" i="5" s="1"/>
  <c r="F763" i="5"/>
  <c r="F762" i="5" s="1"/>
  <c r="F760" i="5"/>
  <c r="F751" i="5"/>
  <c r="F738" i="5"/>
  <c r="F736" i="5"/>
  <c r="F735" i="5" s="1"/>
  <c r="F733" i="5"/>
  <c r="F731" i="5"/>
  <c r="F728" i="5"/>
  <c r="F726" i="5"/>
  <c r="F708" i="5"/>
  <c r="F703" i="5"/>
  <c r="F699" i="5"/>
  <c r="F698" i="5" s="1"/>
  <c r="F692" i="5"/>
  <c r="F688" i="5"/>
  <c r="F684" i="5"/>
  <c r="J684" i="5" s="1"/>
  <c r="F674" i="5"/>
  <c r="F672" i="5"/>
  <c r="F669" i="5"/>
  <c r="F667" i="5"/>
  <c r="F664" i="5"/>
  <c r="F660" i="5"/>
  <c r="F637" i="5"/>
  <c r="F631" i="5"/>
  <c r="F622" i="5"/>
  <c r="F621" i="5" s="1"/>
  <c r="F617" i="5"/>
  <c r="J617" i="5" s="1"/>
  <c r="F615" i="5"/>
  <c r="F585" i="5"/>
  <c r="F579" i="5"/>
  <c r="F563" i="5"/>
  <c r="F562" i="5" s="1"/>
  <c r="F560" i="5"/>
  <c r="F546" i="5"/>
  <c r="F542" i="5"/>
  <c r="F540" i="5"/>
  <c r="F522" i="5"/>
  <c r="F516" i="5"/>
  <c r="F515" i="5" s="1"/>
  <c r="F513" i="5"/>
  <c r="F499" i="5"/>
  <c r="F493" i="5"/>
  <c r="F486" i="5"/>
  <c r="F466" i="5"/>
  <c r="F461" i="5"/>
  <c r="F456" i="5"/>
  <c r="F448" i="5"/>
  <c r="F444" i="5"/>
  <c r="F439" i="5"/>
  <c r="F427" i="5"/>
  <c r="F421" i="5"/>
  <c r="F417" i="5"/>
  <c r="F391" i="5"/>
  <c r="F385" i="5"/>
  <c r="F368" i="5"/>
  <c r="J368" i="5" s="1"/>
  <c r="F365" i="5"/>
  <c r="F362" i="5"/>
  <c r="F359" i="5"/>
  <c r="F357" i="5"/>
  <c r="F327" i="5"/>
  <c r="F321" i="5"/>
  <c r="F316" i="5"/>
  <c r="F315" i="5"/>
  <c r="F314" i="5"/>
  <c r="F311" i="5"/>
  <c r="F310" i="5" s="1"/>
  <c r="F309" i="5"/>
  <c r="F308" i="5" s="1"/>
  <c r="F307" i="5"/>
  <c r="F306" i="5" s="1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8" i="5"/>
  <c r="F287" i="5"/>
  <c r="F286" i="5"/>
  <c r="F282" i="5"/>
  <c r="F281" i="5"/>
  <c r="F280" i="5"/>
  <c r="F277" i="5"/>
  <c r="F276" i="5" s="1"/>
  <c r="F275" i="5"/>
  <c r="F274" i="5" s="1"/>
  <c r="F273" i="5"/>
  <c r="F272" i="5" s="1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4" i="5"/>
  <c r="F253" i="5"/>
  <c r="F252" i="5"/>
  <c r="J252" i="5" s="1"/>
  <c r="F241" i="5"/>
  <c r="F217" i="5"/>
  <c r="F213" i="5"/>
  <c r="F212" i="5" s="1"/>
  <c r="F210" i="5"/>
  <c r="F209" i="5" s="1"/>
  <c r="F207" i="5"/>
  <c r="F206" i="5"/>
  <c r="F205" i="5"/>
  <c r="F204" i="5"/>
  <c r="J204" i="5" s="1"/>
  <c r="F202" i="5"/>
  <c r="F200" i="5"/>
  <c r="F181" i="5"/>
  <c r="F178" i="5"/>
  <c r="F172" i="5"/>
  <c r="F170" i="5"/>
  <c r="F138" i="5"/>
  <c r="F135" i="5"/>
  <c r="F131" i="5"/>
  <c r="F130" i="5"/>
  <c r="F129" i="5"/>
  <c r="F128" i="5"/>
  <c r="F120" i="12" s="1"/>
  <c r="F127" i="5"/>
  <c r="F119" i="12" s="1"/>
  <c r="F126" i="5"/>
  <c r="F118" i="12" s="1"/>
  <c r="F125" i="5"/>
  <c r="F117" i="12" s="1"/>
  <c r="F124" i="5"/>
  <c r="F123" i="5"/>
  <c r="F122" i="5"/>
  <c r="F121" i="5"/>
  <c r="F120" i="5"/>
  <c r="F119" i="5"/>
  <c r="F118" i="5"/>
  <c r="F117" i="5"/>
  <c r="F116" i="5"/>
  <c r="F114" i="5"/>
  <c r="F113" i="5"/>
  <c r="F112" i="5"/>
  <c r="J112" i="5" s="1"/>
  <c r="F111" i="5"/>
  <c r="J111" i="5" s="1"/>
  <c r="F106" i="5"/>
  <c r="F105" i="5" s="1"/>
  <c r="F100" i="5"/>
  <c r="F95" i="5"/>
  <c r="F89" i="5"/>
  <c r="F88" i="5" s="1"/>
  <c r="F87" i="5" s="1"/>
  <c r="F83" i="5"/>
  <c r="J83" i="5" s="1"/>
  <c r="F80" i="5"/>
  <c r="F76" i="5"/>
  <c r="F65" i="5"/>
  <c r="F62" i="5"/>
  <c r="F60" i="5"/>
  <c r="F56" i="5"/>
  <c r="F24" i="5"/>
  <c r="J24" i="5" s="1"/>
  <c r="F16" i="5"/>
  <c r="J16" i="5" s="1"/>
  <c r="F10" i="5"/>
  <c r="F3" i="5"/>
  <c r="G130" i="5"/>
  <c r="H130" i="5"/>
  <c r="G129" i="5"/>
  <c r="H121" i="12"/>
  <c r="I121" i="12" s="1"/>
  <c r="G128" i="5"/>
  <c r="H128" i="5"/>
  <c r="G127" i="5"/>
  <c r="H127" i="5"/>
  <c r="G126" i="5"/>
  <c r="H126" i="5"/>
  <c r="G124" i="5"/>
  <c r="H124" i="5"/>
  <c r="G123" i="5"/>
  <c r="H123" i="5"/>
  <c r="G122" i="5"/>
  <c r="H122" i="5"/>
  <c r="G120" i="5"/>
  <c r="H120" i="5"/>
  <c r="G125" i="5"/>
  <c r="H125" i="5"/>
  <c r="G121" i="5"/>
  <c r="H121" i="5"/>
  <c r="G119" i="5"/>
  <c r="H119" i="5"/>
  <c r="G118" i="5"/>
  <c r="H118" i="5"/>
  <c r="G117" i="5"/>
  <c r="H117" i="5"/>
  <c r="G116" i="5"/>
  <c r="H116" i="5"/>
  <c r="G114" i="5"/>
  <c r="H114" i="5"/>
  <c r="G113" i="5"/>
  <c r="H113" i="5"/>
  <c r="G112" i="5"/>
  <c r="G111" i="5"/>
  <c r="H41" i="15"/>
  <c r="G41" i="15"/>
  <c r="G40" i="15" s="1"/>
  <c r="I32" i="15"/>
  <c r="I30" i="15"/>
  <c r="I29" i="15"/>
  <c r="I28" i="15"/>
  <c r="I27" i="15"/>
  <c r="I26" i="15"/>
  <c r="I25" i="15"/>
  <c r="I23" i="15"/>
  <c r="I21" i="15"/>
  <c r="H19" i="15"/>
  <c r="G19" i="15"/>
  <c r="E19" i="15"/>
  <c r="H13" i="15"/>
  <c r="G13" i="15"/>
  <c r="E13" i="15"/>
  <c r="G241" i="5"/>
  <c r="H241" i="5"/>
  <c r="G316" i="5"/>
  <c r="H316" i="5"/>
  <c r="G315" i="5"/>
  <c r="H315" i="5"/>
  <c r="G314" i="5"/>
  <c r="H314" i="5"/>
  <c r="G311" i="5"/>
  <c r="H311" i="5"/>
  <c r="G309" i="5"/>
  <c r="H309" i="5"/>
  <c r="G307" i="5"/>
  <c r="H307" i="5"/>
  <c r="G305" i="5"/>
  <c r="H305" i="5"/>
  <c r="G304" i="5"/>
  <c r="H304" i="5"/>
  <c r="G303" i="5"/>
  <c r="H303" i="5"/>
  <c r="G302" i="5"/>
  <c r="H302" i="5"/>
  <c r="G301" i="5"/>
  <c r="H301" i="5"/>
  <c r="G300" i="5"/>
  <c r="H300" i="5"/>
  <c r="G299" i="5"/>
  <c r="H299" i="5"/>
  <c r="G298" i="5"/>
  <c r="H298" i="5"/>
  <c r="G297" i="5"/>
  <c r="H297" i="5"/>
  <c r="G296" i="5"/>
  <c r="H296" i="5"/>
  <c r="G295" i="5"/>
  <c r="H295" i="5"/>
  <c r="G294" i="5"/>
  <c r="H294" i="5"/>
  <c r="G293" i="5"/>
  <c r="H293" i="5"/>
  <c r="G292" i="5"/>
  <c r="H292" i="5"/>
  <c r="G291" i="5"/>
  <c r="H291" i="5"/>
  <c r="G290" i="5"/>
  <c r="H290" i="5"/>
  <c r="G288" i="5"/>
  <c r="H288" i="5"/>
  <c r="G287" i="5"/>
  <c r="H287" i="5"/>
  <c r="G286" i="5"/>
  <c r="H286" i="5"/>
  <c r="G282" i="5"/>
  <c r="H282" i="5"/>
  <c r="G281" i="5"/>
  <c r="H281" i="5"/>
  <c r="G280" i="5"/>
  <c r="H280" i="5"/>
  <c r="G277" i="5"/>
  <c r="H277" i="5"/>
  <c r="G275" i="5"/>
  <c r="H275" i="5"/>
  <c r="G273" i="5"/>
  <c r="H273" i="5"/>
  <c r="G271" i="5"/>
  <c r="H271" i="5"/>
  <c r="G270" i="5"/>
  <c r="H270" i="5"/>
  <c r="G269" i="5"/>
  <c r="H269" i="5"/>
  <c r="G268" i="5"/>
  <c r="H268" i="5"/>
  <c r="G267" i="5"/>
  <c r="H267" i="5"/>
  <c r="G266" i="5"/>
  <c r="H266" i="5"/>
  <c r="G265" i="5"/>
  <c r="H265" i="5"/>
  <c r="G264" i="5"/>
  <c r="H264" i="5"/>
  <c r="G263" i="5"/>
  <c r="H263" i="5"/>
  <c r="G262" i="5"/>
  <c r="H262" i="5"/>
  <c r="G261" i="5"/>
  <c r="H261" i="5"/>
  <c r="G260" i="5"/>
  <c r="H260" i="5"/>
  <c r="G259" i="5"/>
  <c r="H259" i="5"/>
  <c r="G258" i="5"/>
  <c r="H258" i="5"/>
  <c r="G257" i="5"/>
  <c r="H257" i="5"/>
  <c r="G256" i="5"/>
  <c r="H256" i="5"/>
  <c r="G254" i="5"/>
  <c r="H254" i="5"/>
  <c r="G253" i="5"/>
  <c r="H253" i="5"/>
  <c r="G252" i="5"/>
  <c r="H966" i="15"/>
  <c r="H965" i="15" s="1"/>
  <c r="G966" i="15"/>
  <c r="E966" i="15"/>
  <c r="E965" i="15" s="1"/>
  <c r="H963" i="15"/>
  <c r="G963" i="15"/>
  <c r="E963" i="15"/>
  <c r="H961" i="15"/>
  <c r="E961" i="15"/>
  <c r="J961" i="15" s="1"/>
  <c r="H959" i="15"/>
  <c r="G959" i="15"/>
  <c r="E959" i="15"/>
  <c r="H942" i="15"/>
  <c r="G942" i="15"/>
  <c r="E942" i="15"/>
  <c r="H938" i="15"/>
  <c r="G938" i="15"/>
  <c r="E938" i="15"/>
  <c r="H895" i="15"/>
  <c r="H894" i="15" s="1"/>
  <c r="G895" i="15"/>
  <c r="E895" i="15"/>
  <c r="E894" i="15" s="1"/>
  <c r="H892" i="15"/>
  <c r="G892" i="15"/>
  <c r="E892" i="15"/>
  <c r="H890" i="15"/>
  <c r="G890" i="15"/>
  <c r="E890" i="15"/>
  <c r="H888" i="15"/>
  <c r="G888" i="15"/>
  <c r="E888" i="15"/>
  <c r="H871" i="15"/>
  <c r="G871" i="15"/>
  <c r="E871" i="15"/>
  <c r="H867" i="15"/>
  <c r="G867" i="15"/>
  <c r="E867" i="15"/>
  <c r="F919" i="5" l="1"/>
  <c r="J920" i="5"/>
  <c r="F485" i="5"/>
  <c r="J486" i="5"/>
  <c r="J254" i="5"/>
  <c r="I254" i="5"/>
  <c r="J257" i="5"/>
  <c r="I257" i="5"/>
  <c r="I259" i="5"/>
  <c r="J259" i="5"/>
  <c r="J261" i="5"/>
  <c r="I261" i="5"/>
  <c r="I263" i="5"/>
  <c r="J263" i="5"/>
  <c r="J265" i="5"/>
  <c r="I265" i="5"/>
  <c r="I267" i="5"/>
  <c r="J267" i="5"/>
  <c r="J269" i="5"/>
  <c r="I269" i="5"/>
  <c r="I271" i="5"/>
  <c r="J271" i="5"/>
  <c r="I275" i="5"/>
  <c r="J275" i="5"/>
  <c r="I280" i="5"/>
  <c r="J280" i="5"/>
  <c r="J282" i="5"/>
  <c r="I282" i="5"/>
  <c r="I287" i="5"/>
  <c r="J287" i="5"/>
  <c r="J290" i="5"/>
  <c r="I290" i="5"/>
  <c r="J292" i="5"/>
  <c r="I292" i="5"/>
  <c r="J294" i="5"/>
  <c r="I294" i="5"/>
  <c r="I296" i="5"/>
  <c r="J296" i="5"/>
  <c r="J298" i="5"/>
  <c r="I298" i="5"/>
  <c r="J300" i="5"/>
  <c r="I300" i="5"/>
  <c r="J302" i="5"/>
  <c r="I302" i="5"/>
  <c r="J304" i="5"/>
  <c r="I304" i="5"/>
  <c r="I307" i="5"/>
  <c r="J307" i="5"/>
  <c r="I311" i="5"/>
  <c r="J311" i="5"/>
  <c r="I315" i="5"/>
  <c r="J315" i="5"/>
  <c r="J241" i="5"/>
  <c r="I241" i="5"/>
  <c r="J113" i="5"/>
  <c r="I113" i="5"/>
  <c r="I116" i="5"/>
  <c r="J116" i="5"/>
  <c r="J118" i="5"/>
  <c r="I118" i="5"/>
  <c r="J121" i="5"/>
  <c r="I121" i="5"/>
  <c r="J120" i="5"/>
  <c r="I120" i="5"/>
  <c r="J123" i="5"/>
  <c r="I123" i="5"/>
  <c r="H118" i="12"/>
  <c r="I118" i="12" s="1"/>
  <c r="J126" i="5"/>
  <c r="I126" i="5"/>
  <c r="H120" i="12"/>
  <c r="I120" i="12" s="1"/>
  <c r="J128" i="5"/>
  <c r="I128" i="5"/>
  <c r="J130" i="5"/>
  <c r="I130" i="5"/>
  <c r="J253" i="5"/>
  <c r="I253" i="5"/>
  <c r="I256" i="5"/>
  <c r="J256" i="5"/>
  <c r="J258" i="5"/>
  <c r="I258" i="5"/>
  <c r="J260" i="5"/>
  <c r="I260" i="5"/>
  <c r="J262" i="5"/>
  <c r="I262" i="5"/>
  <c r="I264" i="5"/>
  <c r="J264" i="5"/>
  <c r="J266" i="5"/>
  <c r="I266" i="5"/>
  <c r="J268" i="5"/>
  <c r="I268" i="5"/>
  <c r="J270" i="5"/>
  <c r="I270" i="5"/>
  <c r="J273" i="5"/>
  <c r="I273" i="5"/>
  <c r="J277" i="5"/>
  <c r="I277" i="5"/>
  <c r="J281" i="5"/>
  <c r="I281" i="5"/>
  <c r="J286" i="5"/>
  <c r="I286" i="5"/>
  <c r="J288" i="5"/>
  <c r="I288" i="5"/>
  <c r="I291" i="5"/>
  <c r="J291" i="5"/>
  <c r="J293" i="5"/>
  <c r="I293" i="5"/>
  <c r="I295" i="5"/>
  <c r="J295" i="5"/>
  <c r="J297" i="5"/>
  <c r="I297" i="5"/>
  <c r="I299" i="5"/>
  <c r="J299" i="5"/>
  <c r="J301" i="5"/>
  <c r="I301" i="5"/>
  <c r="I303" i="5"/>
  <c r="J303" i="5"/>
  <c r="J305" i="5"/>
  <c r="I305" i="5"/>
  <c r="J309" i="5"/>
  <c r="I309" i="5"/>
  <c r="J314" i="5"/>
  <c r="I314" i="5"/>
  <c r="J316" i="5"/>
  <c r="I316" i="5"/>
  <c r="J114" i="5"/>
  <c r="I114" i="5"/>
  <c r="J117" i="5"/>
  <c r="I117" i="5"/>
  <c r="J119" i="5"/>
  <c r="I119" i="5"/>
  <c r="H117" i="12"/>
  <c r="I117" i="12" s="1"/>
  <c r="J125" i="5"/>
  <c r="I125" i="5"/>
  <c r="J122" i="5"/>
  <c r="I122" i="5"/>
  <c r="J124" i="5"/>
  <c r="I124" i="5"/>
  <c r="H119" i="12"/>
  <c r="I119" i="12" s="1"/>
  <c r="J127" i="5"/>
  <c r="I127" i="5"/>
  <c r="F121" i="12"/>
  <c r="J129" i="5"/>
  <c r="F456" i="15"/>
  <c r="F455" i="15" s="1"/>
  <c r="F715" i="15"/>
  <c r="F671" i="5"/>
  <c r="F953" i="5"/>
  <c r="F952" i="5" s="1"/>
  <c r="F946" i="5" s="1"/>
  <c r="F443" i="15"/>
  <c r="F442" i="15" s="1"/>
  <c r="F687" i="15"/>
  <c r="F937" i="15"/>
  <c r="F936" i="15" s="1"/>
  <c r="F205" i="15"/>
  <c r="F488" i="15"/>
  <c r="F487" i="15" s="1"/>
  <c r="F750" i="15"/>
  <c r="F578" i="5"/>
  <c r="F577" i="5" s="1"/>
  <c r="F572" i="5" s="1"/>
  <c r="F630" i="5"/>
  <c r="F194" i="5"/>
  <c r="F687" i="5"/>
  <c r="F686" i="5" s="1"/>
  <c r="G244" i="12"/>
  <c r="H431" i="3" s="1"/>
  <c r="G251" i="12"/>
  <c r="G257" i="12"/>
  <c r="G265" i="12"/>
  <c r="G264" i="12" s="1"/>
  <c r="G270" i="12"/>
  <c r="G280" i="12"/>
  <c r="G286" i="12"/>
  <c r="G297" i="12"/>
  <c r="G296" i="12" s="1"/>
  <c r="G247" i="12"/>
  <c r="G253" i="12"/>
  <c r="G259" i="12"/>
  <c r="G272" i="12"/>
  <c r="G282" i="12"/>
  <c r="G288" i="12"/>
  <c r="G294" i="12"/>
  <c r="G305" i="12"/>
  <c r="G242" i="12"/>
  <c r="H427" i="3" s="1"/>
  <c r="G249" i="12"/>
  <c r="G255" i="12"/>
  <c r="G261" i="12"/>
  <c r="G277" i="12"/>
  <c r="G284" i="12"/>
  <c r="G290" i="12"/>
  <c r="G292" i="12"/>
  <c r="G301" i="12"/>
  <c r="G300" i="12" s="1"/>
  <c r="G229" i="12"/>
  <c r="G235" i="12"/>
  <c r="G243" i="12"/>
  <c r="G246" i="12"/>
  <c r="G248" i="12"/>
  <c r="G250" i="12"/>
  <c r="G252" i="12"/>
  <c r="G254" i="12"/>
  <c r="G256" i="12"/>
  <c r="G258" i="12"/>
  <c r="G260" i="12"/>
  <c r="G263" i="12"/>
  <c r="G262" i="12" s="1"/>
  <c r="G267" i="12"/>
  <c r="G266" i="12" s="1"/>
  <c r="G271" i="12"/>
  <c r="G276" i="12"/>
  <c r="H79" i="3" s="1"/>
  <c r="G278" i="12"/>
  <c r="H83" i="3" s="1"/>
  <c r="G281" i="12"/>
  <c r="G283" i="12"/>
  <c r="G285" i="12"/>
  <c r="G287" i="12"/>
  <c r="G289" i="12"/>
  <c r="G291" i="12"/>
  <c r="G293" i="12"/>
  <c r="G295" i="12"/>
  <c r="G299" i="12"/>
  <c r="G298" i="12" s="1"/>
  <c r="G304" i="12"/>
  <c r="G306" i="12"/>
  <c r="G228" i="12"/>
  <c r="G231" i="12"/>
  <c r="G236" i="12"/>
  <c r="F9" i="5"/>
  <c r="F8" i="5" s="1"/>
  <c r="F7" i="5" s="1"/>
  <c r="F6" i="5" s="1"/>
  <c r="F253" i="15"/>
  <c r="F246" i="15"/>
  <c r="F695" i="15"/>
  <c r="F694" i="15" s="1"/>
  <c r="F507" i="15"/>
  <c r="F506" i="15" s="1"/>
  <c r="F639" i="15"/>
  <c r="F723" i="15"/>
  <c r="F722" i="15" s="1"/>
  <c r="F776" i="15"/>
  <c r="F775" i="15" s="1"/>
  <c r="F774" i="15" s="1"/>
  <c r="E12" i="15"/>
  <c r="E11" i="15" s="1"/>
  <c r="F121" i="15"/>
  <c r="F120" i="15" s="1"/>
  <c r="F171" i="15"/>
  <c r="F330" i="15"/>
  <c r="F902" i="15"/>
  <c r="F901" i="15" s="1"/>
  <c r="F12" i="15"/>
  <c r="F11" i="15" s="1"/>
  <c r="F436" i="15"/>
  <c r="F469" i="15"/>
  <c r="F468" i="15" s="1"/>
  <c r="F659" i="15"/>
  <c r="F638" i="15" s="1"/>
  <c r="F667" i="15"/>
  <c r="J890" i="15"/>
  <c r="I890" i="15"/>
  <c r="J942" i="15"/>
  <c r="I942" i="15"/>
  <c r="J963" i="15"/>
  <c r="I963" i="15"/>
  <c r="J13" i="15"/>
  <c r="I13" i="15"/>
  <c r="F296" i="15"/>
  <c r="F831" i="15"/>
  <c r="F830" i="15" s="1"/>
  <c r="F829" i="15" s="1"/>
  <c r="F828" i="15" s="1"/>
  <c r="F827" i="15" s="1"/>
  <c r="F826" i="15" s="1"/>
  <c r="F866" i="15"/>
  <c r="F865" i="15" s="1"/>
  <c r="F864" i="15" s="1"/>
  <c r="J871" i="15"/>
  <c r="I871" i="15"/>
  <c r="G894" i="15"/>
  <c r="I895" i="15"/>
  <c r="J895" i="15"/>
  <c r="F90" i="15"/>
  <c r="F89" i="15" s="1"/>
  <c r="F146" i="15"/>
  <c r="F145" i="15" s="1"/>
  <c r="F419" i="15"/>
  <c r="J888" i="15"/>
  <c r="I888" i="15"/>
  <c r="J938" i="15"/>
  <c r="I938" i="15"/>
  <c r="F49" i="15"/>
  <c r="I867" i="15"/>
  <c r="J867" i="15"/>
  <c r="J892" i="15"/>
  <c r="I892" i="15"/>
  <c r="J959" i="15"/>
  <c r="I959" i="15"/>
  <c r="G965" i="15"/>
  <c r="J966" i="15"/>
  <c r="I966" i="15"/>
  <c r="J19" i="15"/>
  <c r="I19" i="15"/>
  <c r="H40" i="15"/>
  <c r="H39" i="15" s="1"/>
  <c r="H38" i="15" s="1"/>
  <c r="F83" i="15"/>
  <c r="F212" i="15"/>
  <c r="F288" i="15"/>
  <c r="F38" i="15"/>
  <c r="I41" i="15"/>
  <c r="J41" i="15"/>
  <c r="F963" i="5"/>
  <c r="F962" i="5" s="1"/>
  <c r="F961" i="5" s="1"/>
  <c r="F775" i="5"/>
  <c r="F774" i="5" s="1"/>
  <c r="F797" i="5"/>
  <c r="F796" i="5" s="1"/>
  <c r="G118" i="12"/>
  <c r="G120" i="12"/>
  <c r="G117" i="12"/>
  <c r="G119" i="12"/>
  <c r="G121" i="12"/>
  <c r="F914" i="5"/>
  <c r="F934" i="5"/>
  <c r="F933" i="5" s="1"/>
  <c r="F750" i="5"/>
  <c r="F749" i="5" s="1"/>
  <c r="F923" i="5"/>
  <c r="F922" i="5" s="1"/>
  <c r="F64" i="5"/>
  <c r="F423" i="5"/>
  <c r="F545" i="5"/>
  <c r="F544" i="5" s="1"/>
  <c r="F320" i="5"/>
  <c r="F180" i="5"/>
  <c r="F214" i="5"/>
  <c r="F211" i="5" s="1"/>
  <c r="F224" i="5"/>
  <c r="F313" i="5"/>
  <c r="F312" i="5" s="1"/>
  <c r="F242" i="5"/>
  <c r="F23" i="5"/>
  <c r="F94" i="5"/>
  <c r="F93" i="5" s="1"/>
  <c r="F174" i="5"/>
  <c r="F384" i="5"/>
  <c r="F443" i="5"/>
  <c r="F442" i="5" s="1"/>
  <c r="F441" i="5" s="1"/>
  <c r="F75" i="5"/>
  <c r="F74" i="5" s="1"/>
  <c r="F73" i="5" s="1"/>
  <c r="F110" i="5"/>
  <c r="F460" i="5"/>
  <c r="F459" i="5" s="1"/>
  <c r="F458" i="5" s="1"/>
  <c r="F492" i="5"/>
  <c r="F491" i="5" s="1"/>
  <c r="F490" i="5" s="1"/>
  <c r="F521" i="5"/>
  <c r="F520" i="5" s="1"/>
  <c r="F702" i="5"/>
  <c r="F701" i="5" s="1"/>
  <c r="F364" i="5"/>
  <c r="F856" i="5"/>
  <c r="F855" i="5" s="1"/>
  <c r="F892" i="5"/>
  <c r="F891" i="5" s="1"/>
  <c r="F890" i="5" s="1"/>
  <c r="F220" i="5"/>
  <c r="F251" i="5"/>
  <c r="F255" i="5"/>
  <c r="F152" i="5"/>
  <c r="F279" i="5"/>
  <c r="F278" i="5" s="1"/>
  <c r="F289" i="5"/>
  <c r="F935" i="15"/>
  <c r="F115" i="5"/>
  <c r="F190" i="5"/>
  <c r="F285" i="5"/>
  <c r="F146" i="5"/>
  <c r="G12" i="15"/>
  <c r="H12" i="15"/>
  <c r="G866" i="15"/>
  <c r="H866" i="15"/>
  <c r="H865" i="15" s="1"/>
  <c r="H864" i="15" s="1"/>
  <c r="E866" i="15"/>
  <c r="E865" i="15" s="1"/>
  <c r="E864" i="15" s="1"/>
  <c r="E937" i="15"/>
  <c r="E936" i="15" s="1"/>
  <c r="E935" i="15" s="1"/>
  <c r="G937" i="15"/>
  <c r="H937" i="15"/>
  <c r="F629" i="5" l="1"/>
  <c r="F571" i="5"/>
  <c r="F170" i="15"/>
  <c r="F295" i="15"/>
  <c r="F252" i="15"/>
  <c r="F211" i="15"/>
  <c r="F773" i="5"/>
  <c r="E10" i="15"/>
  <c r="E9" i="15" s="1"/>
  <c r="F666" i="15"/>
  <c r="F637" i="15" s="1"/>
  <c r="H10" i="15"/>
  <c r="H9" i="15" s="1"/>
  <c r="H11" i="15"/>
  <c r="F383" i="5"/>
  <c r="G233" i="12"/>
  <c r="G232" i="12" s="1"/>
  <c r="G279" i="12"/>
  <c r="G245" i="12"/>
  <c r="G303" i="12"/>
  <c r="G302" i="12" s="1"/>
  <c r="G275" i="12"/>
  <c r="G241" i="12"/>
  <c r="G269" i="12"/>
  <c r="G268" i="12" s="1"/>
  <c r="F913" i="5"/>
  <c r="F900" i="15"/>
  <c r="F899" i="15" s="1"/>
  <c r="F48" i="15"/>
  <c r="F418" i="15"/>
  <c r="F10" i="15"/>
  <c r="F9" i="15" s="1"/>
  <c r="G936" i="15"/>
  <c r="J937" i="15"/>
  <c r="I937" i="15"/>
  <c r="G11" i="15"/>
  <c r="J12" i="15"/>
  <c r="I12" i="15"/>
  <c r="J894" i="15"/>
  <c r="I894" i="15"/>
  <c r="G865" i="15"/>
  <c r="J866" i="15"/>
  <c r="I866" i="15"/>
  <c r="J965" i="15"/>
  <c r="I965" i="15"/>
  <c r="G39" i="15"/>
  <c r="I40" i="15"/>
  <c r="J40" i="15"/>
  <c r="F22" i="5"/>
  <c r="F21" i="5" s="1"/>
  <c r="F20" i="5" s="1"/>
  <c r="F319" i="5"/>
  <c r="F284" i="5"/>
  <c r="F283" i="5" s="1"/>
  <c r="F519" i="5"/>
  <c r="F109" i="5"/>
  <c r="F108" i="5" s="1"/>
  <c r="F219" i="5"/>
  <c r="F218" i="5" s="1"/>
  <c r="F189" i="5"/>
  <c r="F188" i="5" s="1"/>
  <c r="F145" i="5"/>
  <c r="F144" i="5" s="1"/>
  <c r="F250" i="5"/>
  <c r="F249" i="5" s="1"/>
  <c r="G10" i="15"/>
  <c r="G935" i="15"/>
  <c r="H936" i="15"/>
  <c r="H935" i="15"/>
  <c r="F47" i="15" l="1"/>
  <c r="F8" i="15" s="1"/>
  <c r="F7" i="15" s="1"/>
  <c r="F318" i="5"/>
  <c r="F317" i="5" s="1"/>
  <c r="G274" i="12"/>
  <c r="G273" i="12" s="1"/>
  <c r="G240" i="12"/>
  <c r="G239" i="12" s="1"/>
  <c r="J10" i="15"/>
  <c r="I10" i="15"/>
  <c r="G864" i="15"/>
  <c r="J865" i="15"/>
  <c r="I865" i="15"/>
  <c r="J936" i="15"/>
  <c r="I936" i="15"/>
  <c r="J935" i="15"/>
  <c r="I935" i="15"/>
  <c r="J11" i="15"/>
  <c r="I11" i="15"/>
  <c r="G38" i="15"/>
  <c r="G9" i="15" s="1"/>
  <c r="J39" i="15"/>
  <c r="I39" i="15"/>
  <c r="F248" i="5"/>
  <c r="F247" i="5" s="1"/>
  <c r="F86" i="5"/>
  <c r="F85" i="5" s="1"/>
  <c r="J238" i="12" l="1"/>
  <c r="G237" i="12"/>
  <c r="J864" i="15"/>
  <c r="I864" i="15"/>
  <c r="J9" i="15"/>
  <c r="I9" i="15"/>
  <c r="J38" i="15"/>
  <c r="I38" i="15"/>
  <c r="F5" i="5"/>
  <c r="H532" i="15"/>
  <c r="H531" i="15" s="1"/>
  <c r="E532" i="15"/>
  <c r="E531" i="15" s="1"/>
  <c r="H514" i="15"/>
  <c r="G514" i="15"/>
  <c r="E514" i="15"/>
  <c r="H508" i="15"/>
  <c r="G508" i="15"/>
  <c r="E508" i="15"/>
  <c r="H495" i="15"/>
  <c r="G495" i="15"/>
  <c r="E495" i="15"/>
  <c r="H489" i="15"/>
  <c r="G489" i="15"/>
  <c r="E489" i="15"/>
  <c r="G476" i="15"/>
  <c r="H476" i="15"/>
  <c r="E476" i="15"/>
  <c r="H470" i="15"/>
  <c r="G470" i="15"/>
  <c r="E470" i="15"/>
  <c r="H463" i="15"/>
  <c r="G463" i="15"/>
  <c r="E463" i="15"/>
  <c r="H457" i="15"/>
  <c r="G457" i="15"/>
  <c r="E457" i="15"/>
  <c r="G450" i="15"/>
  <c r="H450" i="15"/>
  <c r="E450" i="15"/>
  <c r="H444" i="15"/>
  <c r="G444" i="15"/>
  <c r="E444" i="15"/>
  <c r="H507" i="15" l="1"/>
  <c r="H506" i="15" s="1"/>
  <c r="J463" i="15"/>
  <c r="I463" i="15"/>
  <c r="I514" i="15"/>
  <c r="J514" i="15"/>
  <c r="J444" i="15"/>
  <c r="I444" i="15"/>
  <c r="I450" i="15"/>
  <c r="J450" i="15"/>
  <c r="G469" i="15"/>
  <c r="G468" i="15" s="1"/>
  <c r="I470" i="15"/>
  <c r="J470" i="15"/>
  <c r="J476" i="15"/>
  <c r="I476" i="15"/>
  <c r="J508" i="15"/>
  <c r="I508" i="15"/>
  <c r="J495" i="15"/>
  <c r="I495" i="15"/>
  <c r="I457" i="15"/>
  <c r="J457" i="15"/>
  <c r="I489" i="15"/>
  <c r="J489" i="15"/>
  <c r="G532" i="15"/>
  <c r="G531" i="15" s="1"/>
  <c r="I533" i="15"/>
  <c r="J533" i="15"/>
  <c r="G456" i="15"/>
  <c r="G507" i="15"/>
  <c r="H443" i="15"/>
  <c r="H442" i="15" s="1"/>
  <c r="H456" i="15"/>
  <c r="H455" i="15" s="1"/>
  <c r="H488" i="15"/>
  <c r="H487" i="15" s="1"/>
  <c r="E443" i="15"/>
  <c r="E442" i="15" s="1"/>
  <c r="G488" i="15"/>
  <c r="G443" i="15"/>
  <c r="E456" i="15"/>
  <c r="E455" i="15" s="1"/>
  <c r="E507" i="15"/>
  <c r="E506" i="15" s="1"/>
  <c r="E488" i="15"/>
  <c r="E487" i="15" s="1"/>
  <c r="E469" i="15"/>
  <c r="E468" i="15" s="1"/>
  <c r="H469" i="15"/>
  <c r="H468" i="15" s="1"/>
  <c r="H439" i="15"/>
  <c r="G439" i="15"/>
  <c r="E439" i="15"/>
  <c r="H437" i="15"/>
  <c r="G437" i="15"/>
  <c r="E437" i="15"/>
  <c r="H434" i="15"/>
  <c r="G434" i="15"/>
  <c r="E434" i="15"/>
  <c r="H430" i="15"/>
  <c r="G430" i="15"/>
  <c r="E430" i="15"/>
  <c r="H428" i="15"/>
  <c r="G428" i="15"/>
  <c r="E428" i="15"/>
  <c r="H426" i="15"/>
  <c r="G426" i="15"/>
  <c r="E426" i="15"/>
  <c r="H420" i="15"/>
  <c r="G420" i="15"/>
  <c r="E420" i="15"/>
  <c r="H333" i="15"/>
  <c r="G333" i="15"/>
  <c r="E333" i="15"/>
  <c r="H331" i="15"/>
  <c r="G331" i="15"/>
  <c r="E331" i="15"/>
  <c r="H328" i="15"/>
  <c r="G328" i="15"/>
  <c r="E328" i="15"/>
  <c r="H324" i="15"/>
  <c r="G324" i="15"/>
  <c r="E324" i="15"/>
  <c r="H322" i="15"/>
  <c r="G322" i="15"/>
  <c r="E322" i="15"/>
  <c r="H320" i="15"/>
  <c r="G320" i="15"/>
  <c r="E320" i="15"/>
  <c r="H303" i="15"/>
  <c r="G303" i="15"/>
  <c r="E303" i="15"/>
  <c r="H297" i="15"/>
  <c r="G297" i="15"/>
  <c r="E297" i="15"/>
  <c r="H289" i="15"/>
  <c r="G289" i="15"/>
  <c r="E289" i="15"/>
  <c r="H286" i="15"/>
  <c r="G286" i="15"/>
  <c r="E286" i="15"/>
  <c r="H282" i="15"/>
  <c r="G282" i="15"/>
  <c r="E282" i="15"/>
  <c r="H280" i="15"/>
  <c r="G280" i="15"/>
  <c r="E280" i="15"/>
  <c r="H278" i="15"/>
  <c r="G278" i="15"/>
  <c r="E278" i="15"/>
  <c r="H260" i="15"/>
  <c r="G260" i="15"/>
  <c r="E260" i="15"/>
  <c r="H254" i="15"/>
  <c r="G254" i="15"/>
  <c r="E254" i="15"/>
  <c r="H249" i="15"/>
  <c r="G249" i="15"/>
  <c r="E249" i="15"/>
  <c r="H247" i="15"/>
  <c r="G247" i="15"/>
  <c r="E247" i="15"/>
  <c r="H244" i="15"/>
  <c r="G244" i="15"/>
  <c r="E244" i="15"/>
  <c r="H240" i="15"/>
  <c r="G240" i="15"/>
  <c r="E240" i="15"/>
  <c r="H238" i="15"/>
  <c r="G238" i="15"/>
  <c r="E238" i="15"/>
  <c r="H236" i="15"/>
  <c r="G236" i="15"/>
  <c r="E236" i="15"/>
  <c r="H219" i="15"/>
  <c r="G219" i="15"/>
  <c r="E219" i="15"/>
  <c r="H213" i="15"/>
  <c r="G213" i="15"/>
  <c r="E206" i="15"/>
  <c r="H208" i="15"/>
  <c r="E208" i="15"/>
  <c r="H206" i="15"/>
  <c r="G206" i="15"/>
  <c r="H203" i="15"/>
  <c r="G203" i="15"/>
  <c r="E203" i="15"/>
  <c r="H199" i="15"/>
  <c r="G199" i="15"/>
  <c r="E199" i="15"/>
  <c r="H197" i="15"/>
  <c r="G197" i="15"/>
  <c r="E197" i="15"/>
  <c r="H195" i="15"/>
  <c r="G195" i="15"/>
  <c r="E195" i="15"/>
  <c r="H178" i="15"/>
  <c r="G178" i="15"/>
  <c r="E178" i="15"/>
  <c r="H172" i="15"/>
  <c r="G172" i="15"/>
  <c r="E172" i="15"/>
  <c r="H153" i="15"/>
  <c r="G153" i="15"/>
  <c r="E153" i="15"/>
  <c r="H147" i="15"/>
  <c r="G147" i="15"/>
  <c r="E147" i="15"/>
  <c r="H128" i="15"/>
  <c r="G128" i="15"/>
  <c r="E128" i="15"/>
  <c r="H122" i="15"/>
  <c r="G122" i="15"/>
  <c r="E122" i="15"/>
  <c r="H97" i="15"/>
  <c r="G97" i="15"/>
  <c r="E97" i="15"/>
  <c r="E90" i="15" s="1"/>
  <c r="E89" i="15" s="1"/>
  <c r="H91" i="15"/>
  <c r="G91" i="15"/>
  <c r="G207" i="5"/>
  <c r="H207" i="5"/>
  <c r="G206" i="5"/>
  <c r="H206" i="5"/>
  <c r="G205" i="5"/>
  <c r="H205" i="5"/>
  <c r="G204" i="5"/>
  <c r="G202" i="5"/>
  <c r="H202" i="5"/>
  <c r="G200" i="5"/>
  <c r="H200" i="5"/>
  <c r="H728" i="15"/>
  <c r="G728" i="15"/>
  <c r="E728" i="15"/>
  <c r="H724" i="15"/>
  <c r="G724" i="15"/>
  <c r="E724" i="15"/>
  <c r="J206" i="5" l="1"/>
  <c r="I206" i="5"/>
  <c r="J202" i="5"/>
  <c r="I202" i="5"/>
  <c r="I200" i="5"/>
  <c r="J200" i="5"/>
  <c r="J205" i="5"/>
  <c r="I205" i="5"/>
  <c r="I207" i="5"/>
  <c r="J207" i="5"/>
  <c r="H194" i="5"/>
  <c r="G194" i="5"/>
  <c r="J468" i="15"/>
  <c r="I468" i="15"/>
  <c r="J91" i="15"/>
  <c r="I91" i="15"/>
  <c r="I219" i="15"/>
  <c r="J219" i="15"/>
  <c r="G442" i="15"/>
  <c r="J443" i="15"/>
  <c r="I443" i="15"/>
  <c r="J728" i="15"/>
  <c r="I728" i="15"/>
  <c r="J128" i="15"/>
  <c r="I128" i="15"/>
  <c r="I203" i="15"/>
  <c r="J203" i="15"/>
  <c r="J213" i="15"/>
  <c r="I213" i="15"/>
  <c r="I254" i="15"/>
  <c r="J254" i="15"/>
  <c r="J282" i="15"/>
  <c r="I282" i="15"/>
  <c r="I297" i="15"/>
  <c r="J297" i="15"/>
  <c r="G487" i="15"/>
  <c r="J488" i="15"/>
  <c r="I488" i="15"/>
  <c r="J724" i="15"/>
  <c r="I724" i="15"/>
  <c r="I122" i="15"/>
  <c r="J122" i="15"/>
  <c r="I199" i="15"/>
  <c r="J199" i="15"/>
  <c r="J208" i="15"/>
  <c r="I208" i="15"/>
  <c r="I238" i="15"/>
  <c r="J238" i="15"/>
  <c r="J249" i="15"/>
  <c r="I249" i="15"/>
  <c r="I280" i="15"/>
  <c r="J280" i="15"/>
  <c r="I291" i="15"/>
  <c r="J291" i="15"/>
  <c r="J322" i="15"/>
  <c r="I322" i="15"/>
  <c r="I333" i="15"/>
  <c r="J333" i="15"/>
  <c r="I430" i="15"/>
  <c r="J430" i="15"/>
  <c r="G506" i="15"/>
  <c r="J507" i="15"/>
  <c r="I507" i="15"/>
  <c r="J532" i="15"/>
  <c r="I532" i="15"/>
  <c r="I147" i="15"/>
  <c r="J147" i="15"/>
  <c r="I195" i="15"/>
  <c r="J195" i="15"/>
  <c r="J244" i="15"/>
  <c r="I244" i="15"/>
  <c r="J260" i="15"/>
  <c r="I260" i="15"/>
  <c r="J286" i="15"/>
  <c r="I286" i="15"/>
  <c r="J303" i="15"/>
  <c r="I303" i="15"/>
  <c r="I328" i="15"/>
  <c r="J328" i="15"/>
  <c r="I426" i="15"/>
  <c r="J426" i="15"/>
  <c r="I437" i="15"/>
  <c r="J437" i="15"/>
  <c r="J240" i="15"/>
  <c r="I240" i="15"/>
  <c r="I324" i="15"/>
  <c r="J324" i="15"/>
  <c r="J420" i="15"/>
  <c r="I420" i="15"/>
  <c r="I434" i="15"/>
  <c r="J434" i="15"/>
  <c r="J531" i="15"/>
  <c r="I531" i="15"/>
  <c r="I97" i="15"/>
  <c r="J97" i="15"/>
  <c r="J153" i="15"/>
  <c r="I153" i="15"/>
  <c r="J197" i="15"/>
  <c r="I197" i="15"/>
  <c r="I206" i="15"/>
  <c r="J206" i="15"/>
  <c r="E212" i="15"/>
  <c r="J236" i="15"/>
  <c r="I236" i="15"/>
  <c r="I247" i="15"/>
  <c r="J247" i="15"/>
  <c r="J278" i="15"/>
  <c r="I278" i="15"/>
  <c r="J289" i="15"/>
  <c r="I289" i="15"/>
  <c r="I320" i="15"/>
  <c r="J320" i="15"/>
  <c r="J331" i="15"/>
  <c r="I331" i="15"/>
  <c r="J428" i="15"/>
  <c r="I428" i="15"/>
  <c r="J439" i="15"/>
  <c r="I439" i="15"/>
  <c r="G455" i="15"/>
  <c r="J456" i="15"/>
  <c r="I456" i="15"/>
  <c r="I469" i="15"/>
  <c r="J469" i="15"/>
  <c r="J178" i="15"/>
  <c r="I178" i="15"/>
  <c r="J172" i="15"/>
  <c r="I172" i="15"/>
  <c r="E171" i="15"/>
  <c r="H723" i="15"/>
  <c r="H722" i="15" s="1"/>
  <c r="H419" i="15"/>
  <c r="H436" i="15"/>
  <c r="G330" i="15"/>
  <c r="E419" i="15"/>
  <c r="G436" i="15"/>
  <c r="E436" i="15"/>
  <c r="G205" i="15"/>
  <c r="G723" i="15"/>
  <c r="E723" i="15"/>
  <c r="E722" i="15" s="1"/>
  <c r="G146" i="15"/>
  <c r="G419" i="15"/>
  <c r="E205" i="15"/>
  <c r="H288" i="15"/>
  <c r="E330" i="15"/>
  <c r="G253" i="15"/>
  <c r="E288" i="15"/>
  <c r="G296" i="15"/>
  <c r="E296" i="15"/>
  <c r="H253" i="15"/>
  <c r="G121" i="15"/>
  <c r="H330" i="15"/>
  <c r="H296" i="15"/>
  <c r="G288" i="15"/>
  <c r="E146" i="15"/>
  <c r="E145" i="15" s="1"/>
  <c r="G246" i="15"/>
  <c r="G90" i="15"/>
  <c r="G89" i="15" s="1"/>
  <c r="E121" i="15"/>
  <c r="E120" i="15" s="1"/>
  <c r="H246" i="15"/>
  <c r="E246" i="15"/>
  <c r="G212" i="15"/>
  <c r="H212" i="15"/>
  <c r="H205" i="15"/>
  <c r="H171" i="15"/>
  <c r="G171" i="15"/>
  <c r="H146" i="15"/>
  <c r="H145" i="15" s="1"/>
  <c r="H121" i="15"/>
  <c r="H120" i="15" s="1"/>
  <c r="H90" i="15"/>
  <c r="H89" i="15" s="1"/>
  <c r="J194" i="5" l="1"/>
  <c r="I194" i="5"/>
  <c r="G170" i="15"/>
  <c r="G211" i="15"/>
  <c r="G295" i="15"/>
  <c r="H252" i="15"/>
  <c r="H211" i="15"/>
  <c r="E170" i="15"/>
  <c r="J90" i="15"/>
  <c r="I90" i="15"/>
  <c r="G145" i="15"/>
  <c r="I146" i="15"/>
  <c r="J146" i="15"/>
  <c r="J455" i="15"/>
  <c r="I455" i="15"/>
  <c r="I442" i="15"/>
  <c r="J442" i="15"/>
  <c r="I253" i="15"/>
  <c r="J330" i="15"/>
  <c r="I330" i="15"/>
  <c r="J212" i="15"/>
  <c r="I212" i="15"/>
  <c r="H170" i="15"/>
  <c r="I246" i="15"/>
  <c r="J246" i="15"/>
  <c r="I296" i="15"/>
  <c r="J296" i="15"/>
  <c r="J436" i="15"/>
  <c r="I436" i="15"/>
  <c r="I288" i="15"/>
  <c r="J288" i="15"/>
  <c r="J419" i="15"/>
  <c r="I419" i="15"/>
  <c r="J205" i="15"/>
  <c r="I205" i="15"/>
  <c r="J487" i="15"/>
  <c r="I487" i="15"/>
  <c r="G120" i="15"/>
  <c r="J121" i="15"/>
  <c r="I121" i="15"/>
  <c r="G722" i="15"/>
  <c r="J723" i="15"/>
  <c r="I723" i="15"/>
  <c r="I506" i="15"/>
  <c r="J506" i="15"/>
  <c r="I171" i="15"/>
  <c r="J171" i="15"/>
  <c r="H418" i="15"/>
  <c r="E418" i="15"/>
  <c r="G418" i="15"/>
  <c r="G252" i="15"/>
  <c r="E295" i="15"/>
  <c r="H295" i="15"/>
  <c r="J722" i="15" l="1"/>
  <c r="I722" i="15"/>
  <c r="J145" i="15"/>
  <c r="I145" i="15"/>
  <c r="I418" i="15"/>
  <c r="J418" i="15"/>
  <c r="I252" i="15"/>
  <c r="J295" i="15"/>
  <c r="I295" i="15"/>
  <c r="J120" i="15"/>
  <c r="I120" i="15"/>
  <c r="I211" i="15"/>
  <c r="I89" i="15"/>
  <c r="J89" i="15"/>
  <c r="I170" i="15"/>
  <c r="J170" i="15"/>
  <c r="G756" i="15"/>
  <c r="H756" i="15"/>
  <c r="H755" i="15" s="1"/>
  <c r="H754" i="15" s="1"/>
  <c r="H750" i="15" s="1"/>
  <c r="E756" i="15"/>
  <c r="E755" i="15" s="1"/>
  <c r="E754" i="15" s="1"/>
  <c r="E750" i="15" s="1"/>
  <c r="G742" i="15"/>
  <c r="H742" i="15"/>
  <c r="H741" i="15" s="1"/>
  <c r="G217" i="5"/>
  <c r="H217" i="5"/>
  <c r="G213" i="5"/>
  <c r="H213" i="5"/>
  <c r="G210" i="5"/>
  <c r="H210" i="5"/>
  <c r="H718" i="15"/>
  <c r="G718" i="15"/>
  <c r="E718" i="15"/>
  <c r="H716" i="15"/>
  <c r="G716" i="15"/>
  <c r="E716" i="15"/>
  <c r="H713" i="15"/>
  <c r="G713" i="15"/>
  <c r="E713" i="15"/>
  <c r="H700" i="15"/>
  <c r="G700" i="15"/>
  <c r="E700" i="15"/>
  <c r="H696" i="15"/>
  <c r="G696" i="15"/>
  <c r="E696" i="15"/>
  <c r="J210" i="5" l="1"/>
  <c r="I210" i="5"/>
  <c r="J217" i="5"/>
  <c r="I217" i="5"/>
  <c r="J213" i="5"/>
  <c r="I213" i="5"/>
  <c r="G755" i="15"/>
  <c r="J756" i="15"/>
  <c r="I756" i="15"/>
  <c r="J713" i="15"/>
  <c r="I713" i="15"/>
  <c r="J700" i="15"/>
  <c r="I700" i="15"/>
  <c r="G741" i="15"/>
  <c r="J742" i="15"/>
  <c r="I742" i="15"/>
  <c r="J716" i="15"/>
  <c r="I716" i="15"/>
  <c r="J696" i="15"/>
  <c r="I696" i="15"/>
  <c r="J718" i="15"/>
  <c r="I718" i="15"/>
  <c r="E715" i="15"/>
  <c r="G715" i="15"/>
  <c r="H715" i="15"/>
  <c r="H695" i="15"/>
  <c r="G695" i="15"/>
  <c r="E695" i="15"/>
  <c r="J741" i="15" l="1"/>
  <c r="I741" i="15"/>
  <c r="J715" i="15"/>
  <c r="I715" i="15"/>
  <c r="J695" i="15"/>
  <c r="I695" i="15"/>
  <c r="G754" i="15"/>
  <c r="J755" i="15"/>
  <c r="I755" i="15"/>
  <c r="E694" i="15"/>
  <c r="G694" i="15"/>
  <c r="H694" i="15"/>
  <c r="G750" i="15" l="1"/>
  <c r="I750" i="15" s="1"/>
  <c r="I694" i="15"/>
  <c r="J694" i="15"/>
  <c r="J754" i="15"/>
  <c r="I754" i="15"/>
  <c r="H690" i="15"/>
  <c r="G690" i="15"/>
  <c r="E690" i="15"/>
  <c r="H688" i="15"/>
  <c r="G688" i="15"/>
  <c r="E688" i="15"/>
  <c r="H685" i="15"/>
  <c r="G685" i="15"/>
  <c r="E685" i="15"/>
  <c r="H672" i="15"/>
  <c r="G672" i="15"/>
  <c r="E672" i="15"/>
  <c r="H668" i="15"/>
  <c r="G668" i="15"/>
  <c r="E668" i="15"/>
  <c r="E640" i="15"/>
  <c r="J750" i="15" l="1"/>
  <c r="J668" i="15"/>
  <c r="I668" i="15"/>
  <c r="J685" i="15"/>
  <c r="I685" i="15"/>
  <c r="J672" i="15"/>
  <c r="I672" i="15"/>
  <c r="J690" i="15"/>
  <c r="I690" i="15"/>
  <c r="J688" i="15"/>
  <c r="I688" i="15"/>
  <c r="E687" i="15"/>
  <c r="G687" i="15"/>
  <c r="H687" i="15"/>
  <c r="H667" i="15"/>
  <c r="G667" i="15"/>
  <c r="E667" i="15"/>
  <c r="H931" i="15"/>
  <c r="H930" i="15" s="1"/>
  <c r="G931" i="15"/>
  <c r="E931" i="15"/>
  <c r="E930" i="15" s="1"/>
  <c r="H928" i="15"/>
  <c r="G928" i="15"/>
  <c r="E928" i="15"/>
  <c r="H926" i="15"/>
  <c r="G926" i="15"/>
  <c r="E926" i="15"/>
  <c r="H924" i="15"/>
  <c r="G924" i="15"/>
  <c r="E924" i="15"/>
  <c r="H907" i="15"/>
  <c r="G907" i="15"/>
  <c r="E907" i="15"/>
  <c r="H903" i="15"/>
  <c r="G903" i="15"/>
  <c r="E903" i="15"/>
  <c r="H860" i="15"/>
  <c r="H859" i="15" s="1"/>
  <c r="G860" i="15"/>
  <c r="E860" i="15"/>
  <c r="E859" i="15" s="1"/>
  <c r="H857" i="15"/>
  <c r="G857" i="15"/>
  <c r="E857" i="15"/>
  <c r="H855" i="15"/>
  <c r="G855" i="15"/>
  <c r="E855" i="15"/>
  <c r="H853" i="15"/>
  <c r="G853" i="15"/>
  <c r="E853" i="15"/>
  <c r="H836" i="15"/>
  <c r="G836" i="15"/>
  <c r="E836" i="15"/>
  <c r="H832" i="15"/>
  <c r="G832" i="15"/>
  <c r="E832" i="15"/>
  <c r="H790" i="15"/>
  <c r="H789" i="15" s="1"/>
  <c r="G790" i="15"/>
  <c r="E790" i="15"/>
  <c r="E789" i="15" s="1"/>
  <c r="H781" i="15"/>
  <c r="G781" i="15"/>
  <c r="E781" i="15"/>
  <c r="H777" i="15"/>
  <c r="G777" i="15"/>
  <c r="E777" i="15"/>
  <c r="H662" i="15"/>
  <c r="G662" i="15"/>
  <c r="E662" i="15"/>
  <c r="H660" i="15"/>
  <c r="G660" i="15"/>
  <c r="E660" i="15"/>
  <c r="H657" i="15"/>
  <c r="G657" i="15"/>
  <c r="E657" i="15"/>
  <c r="H644" i="15"/>
  <c r="G644" i="15"/>
  <c r="E644" i="15"/>
  <c r="H640" i="15"/>
  <c r="G640" i="15"/>
  <c r="H86" i="15"/>
  <c r="G86" i="15"/>
  <c r="E86" i="15"/>
  <c r="H84" i="15"/>
  <c r="G84" i="15"/>
  <c r="E84" i="15"/>
  <c r="H81" i="15"/>
  <c r="G81" i="15"/>
  <c r="E81" i="15"/>
  <c r="H77" i="15"/>
  <c r="G77" i="15"/>
  <c r="E77" i="15"/>
  <c r="H75" i="15"/>
  <c r="G75" i="15"/>
  <c r="E75" i="15"/>
  <c r="E253" i="15" s="1"/>
  <c r="H73" i="15"/>
  <c r="G73" i="15"/>
  <c r="E73" i="15"/>
  <c r="H56" i="15"/>
  <c r="G56" i="15"/>
  <c r="E56" i="15"/>
  <c r="H50" i="15"/>
  <c r="G50" i="15"/>
  <c r="E50" i="15"/>
  <c r="E211" i="15"/>
  <c r="J211" i="15" s="1"/>
  <c r="A4" i="15"/>
  <c r="J3" i="15"/>
  <c r="I3" i="15"/>
  <c r="H3" i="15"/>
  <c r="G3" i="15"/>
  <c r="E3" i="15"/>
  <c r="J2" i="12"/>
  <c r="K11" i="13" s="1"/>
  <c r="E666" i="15" l="1"/>
  <c r="G666" i="15"/>
  <c r="H666" i="15"/>
  <c r="I73" i="15"/>
  <c r="J73" i="15"/>
  <c r="I84" i="15"/>
  <c r="J84" i="15"/>
  <c r="J777" i="15"/>
  <c r="I777" i="15"/>
  <c r="G859" i="15"/>
  <c r="J860" i="15"/>
  <c r="I860" i="15"/>
  <c r="J926" i="15"/>
  <c r="I926" i="15"/>
  <c r="I56" i="15"/>
  <c r="J56" i="15"/>
  <c r="I662" i="15"/>
  <c r="J662" i="15"/>
  <c r="J857" i="15"/>
  <c r="I857" i="15"/>
  <c r="J924" i="15"/>
  <c r="I924" i="15"/>
  <c r="J667" i="15"/>
  <c r="I667" i="15"/>
  <c r="J50" i="15"/>
  <c r="I50" i="15"/>
  <c r="E252" i="15"/>
  <c r="J252" i="15" s="1"/>
  <c r="J253" i="15"/>
  <c r="I77" i="15"/>
  <c r="J77" i="15"/>
  <c r="J660" i="15"/>
  <c r="I660" i="15"/>
  <c r="G789" i="15"/>
  <c r="J790" i="15"/>
  <c r="I790" i="15"/>
  <c r="J855" i="15"/>
  <c r="I855" i="15"/>
  <c r="J907" i="15"/>
  <c r="I907" i="15"/>
  <c r="G930" i="15"/>
  <c r="J931" i="15"/>
  <c r="I931" i="15"/>
  <c r="J644" i="15"/>
  <c r="I644" i="15"/>
  <c r="J836" i="15"/>
  <c r="I836" i="15"/>
  <c r="J687" i="15"/>
  <c r="I687" i="15"/>
  <c r="I81" i="15"/>
  <c r="J81" i="15"/>
  <c r="J640" i="15"/>
  <c r="I640" i="15"/>
  <c r="J832" i="15"/>
  <c r="I832" i="15"/>
  <c r="H49" i="15"/>
  <c r="J75" i="15"/>
  <c r="I75" i="15"/>
  <c r="J86" i="15"/>
  <c r="I86" i="15"/>
  <c r="E639" i="15"/>
  <c r="I657" i="15"/>
  <c r="J657" i="15"/>
  <c r="J781" i="15"/>
  <c r="I781" i="15"/>
  <c r="J853" i="15"/>
  <c r="I853" i="15"/>
  <c r="J903" i="15"/>
  <c r="I903" i="15"/>
  <c r="J928" i="15"/>
  <c r="I928" i="15"/>
  <c r="E776" i="15"/>
  <c r="E775" i="15" s="1"/>
  <c r="E774" i="15" s="1"/>
  <c r="E49" i="15"/>
  <c r="G639" i="15"/>
  <c r="H639" i="15"/>
  <c r="H83" i="15"/>
  <c r="E659" i="15"/>
  <c r="G659" i="15"/>
  <c r="G776" i="15"/>
  <c r="G831" i="15"/>
  <c r="G83" i="15"/>
  <c r="H776" i="15"/>
  <c r="H775" i="15" s="1"/>
  <c r="H774" i="15" s="1"/>
  <c r="G902" i="15"/>
  <c r="E902" i="15"/>
  <c r="E901" i="15" s="1"/>
  <c r="E900" i="15" s="1"/>
  <c r="E899" i="15" s="1"/>
  <c r="H902" i="15"/>
  <c r="E831" i="15"/>
  <c r="E830" i="15" s="1"/>
  <c r="E829" i="15" s="1"/>
  <c r="E828" i="15" s="1"/>
  <c r="H831" i="15"/>
  <c r="H830" i="15" s="1"/>
  <c r="H829" i="15" s="1"/>
  <c r="H659" i="15"/>
  <c r="E83" i="15"/>
  <c r="G49" i="15"/>
  <c r="G52" i="12"/>
  <c r="E52" i="12"/>
  <c r="E58" i="12"/>
  <c r="E57" i="12" s="1"/>
  <c r="E60" i="12"/>
  <c r="E59" i="12" s="1"/>
  <c r="E63" i="12"/>
  <c r="E62" i="12" s="1"/>
  <c r="E65" i="12"/>
  <c r="E66" i="12"/>
  <c r="F67" i="3" s="1"/>
  <c r="E67" i="12"/>
  <c r="F68" i="3" s="1"/>
  <c r="F52" i="12"/>
  <c r="E64" i="12" l="1"/>
  <c r="E827" i="15"/>
  <c r="E638" i="15"/>
  <c r="E637" i="15" s="1"/>
  <c r="F66" i="3"/>
  <c r="E61" i="12"/>
  <c r="H48" i="15"/>
  <c r="J902" i="15"/>
  <c r="I902" i="15"/>
  <c r="I49" i="15"/>
  <c r="J49" i="15"/>
  <c r="I859" i="15"/>
  <c r="J859" i="15"/>
  <c r="J789" i="15"/>
  <c r="I789" i="15"/>
  <c r="J776" i="15"/>
  <c r="I776" i="15"/>
  <c r="J659" i="15"/>
  <c r="I659" i="15"/>
  <c r="J639" i="15"/>
  <c r="I639" i="15"/>
  <c r="J83" i="15"/>
  <c r="I83" i="15"/>
  <c r="G830" i="15"/>
  <c r="I831" i="15"/>
  <c r="J831" i="15"/>
  <c r="J666" i="15"/>
  <c r="I666" i="15"/>
  <c r="J930" i="15"/>
  <c r="I930" i="15"/>
  <c r="J52" i="12"/>
  <c r="G775" i="15"/>
  <c r="G774" i="15" s="1"/>
  <c r="H900" i="15"/>
  <c r="H899" i="15" s="1"/>
  <c r="H901" i="15"/>
  <c r="G901" i="15"/>
  <c r="G900" i="15"/>
  <c r="H190" i="5"/>
  <c r="G638" i="15"/>
  <c r="G637" i="15" s="1"/>
  <c r="E48" i="15"/>
  <c r="E47" i="15" s="1"/>
  <c r="H638" i="15"/>
  <c r="H637" i="15" s="1"/>
  <c r="G48" i="15"/>
  <c r="G47" i="15" s="1"/>
  <c r="H828" i="15"/>
  <c r="H827" i="15" s="1"/>
  <c r="H826" i="15" s="1"/>
  <c r="G985" i="5"/>
  <c r="H985" i="5"/>
  <c r="E985" i="5"/>
  <c r="E984" i="5" s="1"/>
  <c r="E983" i="5" s="1"/>
  <c r="G981" i="5"/>
  <c r="H981" i="5"/>
  <c r="E981" i="5"/>
  <c r="E980" i="5" s="1"/>
  <c r="E979" i="5" s="1"/>
  <c r="G966" i="5"/>
  <c r="H966" i="5"/>
  <c r="G977" i="5"/>
  <c r="H977" i="5"/>
  <c r="G975" i="5"/>
  <c r="H975" i="5"/>
  <c r="G964" i="5"/>
  <c r="H964" i="5"/>
  <c r="E977" i="5"/>
  <c r="E975" i="5"/>
  <c r="E966" i="5"/>
  <c r="E964" i="5"/>
  <c r="G949" i="5"/>
  <c r="H949" i="5"/>
  <c r="E949" i="5"/>
  <c r="E948" i="5" s="1"/>
  <c r="E947" i="5" s="1"/>
  <c r="H954" i="5"/>
  <c r="G954" i="5"/>
  <c r="E954" i="5"/>
  <c r="G935" i="5"/>
  <c r="H935" i="5"/>
  <c r="G944" i="5"/>
  <c r="H944" i="5"/>
  <c r="E935" i="5"/>
  <c r="E944" i="5"/>
  <c r="E943" i="5" s="1"/>
  <c r="H928" i="5"/>
  <c r="H924" i="5"/>
  <c r="E928" i="5"/>
  <c r="G928" i="5"/>
  <c r="G924" i="5"/>
  <c r="E924" i="5"/>
  <c r="G920" i="5"/>
  <c r="H919" i="5"/>
  <c r="H916" i="5"/>
  <c r="G916" i="5"/>
  <c r="E916" i="5"/>
  <c r="E915" i="5" s="1"/>
  <c r="E920" i="5"/>
  <c r="G909" i="5"/>
  <c r="H909" i="5"/>
  <c r="G893" i="5"/>
  <c r="H893" i="5"/>
  <c r="E893" i="5"/>
  <c r="E909" i="5"/>
  <c r="E908" i="5" s="1"/>
  <c r="E887" i="5"/>
  <c r="E886" i="5" s="1"/>
  <c r="E885" i="5" s="1"/>
  <c r="G887" i="5"/>
  <c r="H887" i="5"/>
  <c r="G879" i="5"/>
  <c r="H879" i="5"/>
  <c r="G876" i="5"/>
  <c r="H876" i="5"/>
  <c r="G859" i="5"/>
  <c r="G857" i="5"/>
  <c r="H857" i="5"/>
  <c r="E876" i="5"/>
  <c r="E857" i="5"/>
  <c r="E879" i="5"/>
  <c r="E878" i="5" s="1"/>
  <c r="G814" i="5"/>
  <c r="H814" i="5"/>
  <c r="E814" i="5"/>
  <c r="H817" i="5"/>
  <c r="G817" i="5"/>
  <c r="G798" i="5"/>
  <c r="H798" i="5"/>
  <c r="E817" i="5"/>
  <c r="E816" i="5" s="1"/>
  <c r="E798" i="5"/>
  <c r="H790" i="5"/>
  <c r="G788" i="5"/>
  <c r="H788" i="5"/>
  <c r="G776" i="5"/>
  <c r="E788" i="5"/>
  <c r="E776" i="5"/>
  <c r="E790" i="5"/>
  <c r="H769" i="5"/>
  <c r="G769" i="5"/>
  <c r="E769" i="5"/>
  <c r="E768" i="5" s="1"/>
  <c r="E767" i="5" s="1"/>
  <c r="G763" i="5"/>
  <c r="H763" i="5"/>
  <c r="G760" i="5"/>
  <c r="H760" i="5"/>
  <c r="E760" i="5"/>
  <c r="G751" i="5"/>
  <c r="H751" i="5"/>
  <c r="E763" i="5"/>
  <c r="E762" i="5" s="1"/>
  <c r="E751" i="5"/>
  <c r="E750" i="5" s="1"/>
  <c r="G738" i="5"/>
  <c r="H738" i="5"/>
  <c r="G736" i="5"/>
  <c r="H736" i="5"/>
  <c r="G733" i="5"/>
  <c r="H733" i="5"/>
  <c r="G731" i="5"/>
  <c r="H731" i="5"/>
  <c r="G728" i="5"/>
  <c r="H728" i="5"/>
  <c r="G726" i="5"/>
  <c r="H726" i="5"/>
  <c r="G708" i="5"/>
  <c r="H708" i="5"/>
  <c r="G703" i="5"/>
  <c r="H703" i="5"/>
  <c r="E703" i="5"/>
  <c r="E738" i="5"/>
  <c r="E736" i="5"/>
  <c r="E735" i="5" s="1"/>
  <c r="E733" i="5"/>
  <c r="E731" i="5"/>
  <c r="E728" i="5"/>
  <c r="E726" i="5"/>
  <c r="E708" i="5"/>
  <c r="G699" i="5"/>
  <c r="H699" i="5"/>
  <c r="G692" i="5"/>
  <c r="H692" i="5"/>
  <c r="G688" i="5"/>
  <c r="H688" i="5"/>
  <c r="E692" i="5"/>
  <c r="E688" i="5"/>
  <c r="E699" i="5"/>
  <c r="E698" i="5" s="1"/>
  <c r="G684" i="5"/>
  <c r="G674" i="5"/>
  <c r="H674" i="5"/>
  <c r="G672" i="5"/>
  <c r="H672" i="5"/>
  <c r="G669" i="5"/>
  <c r="H669" i="5"/>
  <c r="G667" i="5"/>
  <c r="H667" i="5"/>
  <c r="G664" i="5"/>
  <c r="H664" i="5"/>
  <c r="G660" i="5"/>
  <c r="H660" i="5"/>
  <c r="H637" i="5"/>
  <c r="G631" i="5"/>
  <c r="H631" i="5"/>
  <c r="E669" i="5"/>
  <c r="E667" i="5"/>
  <c r="E664" i="5"/>
  <c r="E660" i="5" s="1"/>
  <c r="E637" i="5"/>
  <c r="E631" i="5"/>
  <c r="E672" i="5"/>
  <c r="E674" i="5"/>
  <c r="E684" i="5"/>
  <c r="I684" i="5" s="1"/>
  <c r="G622" i="5"/>
  <c r="H622" i="5"/>
  <c r="G617" i="5"/>
  <c r="G615" i="5"/>
  <c r="H615" i="5"/>
  <c r="G610" i="5"/>
  <c r="H610" i="5"/>
  <c r="H585" i="5"/>
  <c r="G579" i="5"/>
  <c r="E617" i="5"/>
  <c r="I617" i="5" s="1"/>
  <c r="E615" i="5"/>
  <c r="E610" i="5"/>
  <c r="E585" i="5"/>
  <c r="E579" i="5"/>
  <c r="E622" i="5"/>
  <c r="E621" i="5" s="1"/>
  <c r="E563" i="5"/>
  <c r="E562" i="5" s="1"/>
  <c r="H563" i="5"/>
  <c r="G546" i="5"/>
  <c r="H546" i="5"/>
  <c r="G560" i="5"/>
  <c r="H560" i="5"/>
  <c r="E560" i="5"/>
  <c r="G542" i="5"/>
  <c r="H542" i="5"/>
  <c r="G540" i="5"/>
  <c r="H540" i="5"/>
  <c r="G522" i="5"/>
  <c r="H522" i="5"/>
  <c r="E542" i="5"/>
  <c r="E540" i="5"/>
  <c r="G516" i="5"/>
  <c r="H516" i="5"/>
  <c r="G513" i="5"/>
  <c r="H513" i="5"/>
  <c r="H499" i="5"/>
  <c r="G493" i="5"/>
  <c r="H493" i="5"/>
  <c r="E499" i="5"/>
  <c r="E493" i="5"/>
  <c r="E516" i="5"/>
  <c r="E515" i="5" s="1"/>
  <c r="E513" i="5"/>
  <c r="G486" i="5"/>
  <c r="H485" i="5"/>
  <c r="G466" i="5"/>
  <c r="H466" i="5"/>
  <c r="G461" i="5"/>
  <c r="H461" i="5"/>
  <c r="E485" i="5"/>
  <c r="E466" i="5"/>
  <c r="E461" i="5"/>
  <c r="H448" i="5"/>
  <c r="E448" i="5"/>
  <c r="G456" i="5"/>
  <c r="H456" i="5"/>
  <c r="G444" i="5"/>
  <c r="H444" i="5"/>
  <c r="E456" i="5"/>
  <c r="E444" i="5"/>
  <c r="G385" i="5"/>
  <c r="H385" i="5"/>
  <c r="E385" i="5"/>
  <c r="G439" i="5"/>
  <c r="H439" i="5"/>
  <c r="G427" i="5"/>
  <c r="H427" i="5"/>
  <c r="G421" i="5"/>
  <c r="H421" i="5"/>
  <c r="G417" i="5"/>
  <c r="H417" i="5"/>
  <c r="G391" i="5"/>
  <c r="H391" i="5"/>
  <c r="E391" i="5"/>
  <c r="E439" i="5"/>
  <c r="E427" i="5"/>
  <c r="E421" i="5"/>
  <c r="E417" i="5"/>
  <c r="G365" i="5"/>
  <c r="H365" i="5"/>
  <c r="G368" i="5"/>
  <c r="G362" i="5"/>
  <c r="H362" i="5"/>
  <c r="G359" i="5"/>
  <c r="H359" i="5"/>
  <c r="G357" i="5"/>
  <c r="H357" i="5"/>
  <c r="H353" i="5"/>
  <c r="G327" i="5"/>
  <c r="G321" i="5"/>
  <c r="H321" i="5"/>
  <c r="E362" i="5"/>
  <c r="E368" i="5"/>
  <c r="I368" i="5" s="1"/>
  <c r="E365" i="5"/>
  <c r="E359" i="5"/>
  <c r="E357" i="5"/>
  <c r="E353" i="5"/>
  <c r="E327" i="5"/>
  <c r="G313" i="5"/>
  <c r="H313" i="5"/>
  <c r="G310" i="5"/>
  <c r="H310" i="5"/>
  <c r="G308" i="5"/>
  <c r="H308" i="5"/>
  <c r="G306" i="5"/>
  <c r="H306" i="5"/>
  <c r="G289" i="5"/>
  <c r="H289" i="5"/>
  <c r="G285" i="5"/>
  <c r="H285" i="5"/>
  <c r="G279" i="5"/>
  <c r="H279" i="5"/>
  <c r="G276" i="5"/>
  <c r="H276" i="5"/>
  <c r="G274" i="5"/>
  <c r="H274" i="5"/>
  <c r="G272" i="5"/>
  <c r="H272" i="5"/>
  <c r="G255" i="5"/>
  <c r="H255" i="5"/>
  <c r="G251" i="5"/>
  <c r="H251" i="5"/>
  <c r="H242" i="5"/>
  <c r="G224" i="5"/>
  <c r="H224" i="5"/>
  <c r="G220" i="5"/>
  <c r="H220" i="5"/>
  <c r="G214" i="5"/>
  <c r="H214" i="5"/>
  <c r="G212" i="5"/>
  <c r="H212" i="5"/>
  <c r="G209" i="5"/>
  <c r="H209" i="5"/>
  <c r="G181" i="5"/>
  <c r="H181" i="5"/>
  <c r="G178" i="5"/>
  <c r="H178" i="5"/>
  <c r="G174" i="5"/>
  <c r="H174" i="5"/>
  <c r="G172" i="5"/>
  <c r="H172" i="5"/>
  <c r="G170" i="5"/>
  <c r="H170" i="5"/>
  <c r="G152" i="5"/>
  <c r="G146" i="5"/>
  <c r="H146" i="5"/>
  <c r="E146" i="5"/>
  <c r="G138" i="5"/>
  <c r="H138" i="5"/>
  <c r="G135" i="5"/>
  <c r="H135" i="5"/>
  <c r="G131" i="5"/>
  <c r="H131" i="5"/>
  <c r="G115" i="5"/>
  <c r="H115" i="5"/>
  <c r="G110" i="5"/>
  <c r="H110" i="5"/>
  <c r="E135" i="5"/>
  <c r="E133" i="5"/>
  <c r="I133" i="5" s="1"/>
  <c r="E131" i="5"/>
  <c r="E115" i="5"/>
  <c r="E110" i="5"/>
  <c r="E138" i="5"/>
  <c r="E137" i="5" s="1"/>
  <c r="I137" i="5" s="1"/>
  <c r="G106" i="5"/>
  <c r="H106" i="5"/>
  <c r="E106" i="5"/>
  <c r="E105" i="5" s="1"/>
  <c r="G100" i="5"/>
  <c r="H100" i="5"/>
  <c r="E100" i="5"/>
  <c r="G95" i="5"/>
  <c r="H95" i="5"/>
  <c r="E95" i="5"/>
  <c r="G89" i="5"/>
  <c r="H89" i="5"/>
  <c r="E89" i="5"/>
  <c r="E88" i="5" s="1"/>
  <c r="E87" i="5" s="1"/>
  <c r="G83" i="5"/>
  <c r="G80" i="5"/>
  <c r="H80" i="5"/>
  <c r="G76" i="5"/>
  <c r="H76" i="5"/>
  <c r="E76" i="5"/>
  <c r="E83" i="5"/>
  <c r="I83" i="5" s="1"/>
  <c r="E80" i="5"/>
  <c r="G65" i="5"/>
  <c r="H65" i="5"/>
  <c r="G62" i="5"/>
  <c r="H62" i="5"/>
  <c r="G60" i="5"/>
  <c r="H60" i="5"/>
  <c r="G56" i="5"/>
  <c r="H56" i="5"/>
  <c r="G30" i="5"/>
  <c r="G24" i="5"/>
  <c r="E24" i="5"/>
  <c r="I24" i="5" s="1"/>
  <c r="E65" i="5"/>
  <c r="E62" i="5"/>
  <c r="E60" i="5"/>
  <c r="E56" i="5"/>
  <c r="E30" i="5"/>
  <c r="I30" i="5" s="1"/>
  <c r="J135" i="5" l="1"/>
  <c r="I135" i="5"/>
  <c r="I321" i="5"/>
  <c r="J321" i="5"/>
  <c r="I357" i="5"/>
  <c r="J357" i="5"/>
  <c r="I362" i="5"/>
  <c r="J362" i="5"/>
  <c r="I417" i="5"/>
  <c r="J417" i="5"/>
  <c r="I427" i="5"/>
  <c r="J427" i="5"/>
  <c r="I466" i="5"/>
  <c r="J466" i="5"/>
  <c r="I493" i="5"/>
  <c r="J493" i="5"/>
  <c r="J560" i="5"/>
  <c r="I560" i="5"/>
  <c r="H562" i="5"/>
  <c r="I563" i="5"/>
  <c r="J563" i="5"/>
  <c r="I615" i="5"/>
  <c r="J615" i="5"/>
  <c r="J660" i="5"/>
  <c r="I660" i="5"/>
  <c r="J667" i="5"/>
  <c r="I667" i="5"/>
  <c r="J672" i="5"/>
  <c r="I672" i="5"/>
  <c r="J688" i="5"/>
  <c r="I688" i="5"/>
  <c r="H698" i="5"/>
  <c r="J699" i="5"/>
  <c r="I699" i="5"/>
  <c r="J708" i="5"/>
  <c r="I708" i="5"/>
  <c r="J728" i="5"/>
  <c r="I728" i="5"/>
  <c r="J733" i="5"/>
  <c r="I733" i="5"/>
  <c r="J738" i="5"/>
  <c r="I738" i="5"/>
  <c r="I751" i="5"/>
  <c r="J751" i="5"/>
  <c r="J790" i="5"/>
  <c r="I790" i="5"/>
  <c r="J814" i="5"/>
  <c r="I814" i="5"/>
  <c r="J876" i="5"/>
  <c r="I876" i="5"/>
  <c r="H886" i="5"/>
  <c r="J887" i="5"/>
  <c r="I887" i="5"/>
  <c r="H915" i="5"/>
  <c r="J916" i="5"/>
  <c r="I916" i="5"/>
  <c r="J928" i="5"/>
  <c r="I928" i="5"/>
  <c r="H88" i="5"/>
  <c r="J89" i="5"/>
  <c r="I89" i="5"/>
  <c r="I385" i="5"/>
  <c r="J385" i="5"/>
  <c r="J444" i="5"/>
  <c r="I444" i="5"/>
  <c r="H515" i="5"/>
  <c r="J516" i="5"/>
  <c r="I516" i="5"/>
  <c r="I522" i="5"/>
  <c r="J522" i="5"/>
  <c r="I542" i="5"/>
  <c r="J542" i="5"/>
  <c r="I585" i="5"/>
  <c r="J585" i="5"/>
  <c r="I631" i="5"/>
  <c r="J631" i="5"/>
  <c r="H762" i="5"/>
  <c r="J763" i="5"/>
  <c r="I763" i="5"/>
  <c r="H768" i="5"/>
  <c r="J769" i="5"/>
  <c r="I769" i="5"/>
  <c r="J857" i="5"/>
  <c r="I857" i="5"/>
  <c r="J893" i="5"/>
  <c r="I893" i="5"/>
  <c r="E919" i="5"/>
  <c r="I919" i="5" s="1"/>
  <c r="I920" i="5"/>
  <c r="J919" i="5"/>
  <c r="I935" i="5"/>
  <c r="J935" i="5"/>
  <c r="J954" i="5"/>
  <c r="I954" i="5"/>
  <c r="J964" i="5"/>
  <c r="I964" i="5"/>
  <c r="J977" i="5"/>
  <c r="I977" i="5"/>
  <c r="H984" i="5"/>
  <c r="J985" i="5"/>
  <c r="I985" i="5"/>
  <c r="J62" i="5"/>
  <c r="I62" i="5"/>
  <c r="I95" i="5"/>
  <c r="J95" i="5"/>
  <c r="I60" i="5"/>
  <c r="J60" i="5"/>
  <c r="I359" i="5"/>
  <c r="J359" i="5"/>
  <c r="I391" i="5"/>
  <c r="J391" i="5"/>
  <c r="I421" i="5"/>
  <c r="J421" i="5"/>
  <c r="I439" i="5"/>
  <c r="J439" i="5"/>
  <c r="J448" i="5"/>
  <c r="I448" i="5"/>
  <c r="I461" i="5"/>
  <c r="J461" i="5"/>
  <c r="I485" i="5"/>
  <c r="J485" i="5"/>
  <c r="I499" i="5"/>
  <c r="J499" i="5"/>
  <c r="I546" i="5"/>
  <c r="J546" i="5"/>
  <c r="I610" i="5"/>
  <c r="J610" i="5"/>
  <c r="J664" i="5"/>
  <c r="I664" i="5"/>
  <c r="J669" i="5"/>
  <c r="I669" i="5"/>
  <c r="J674" i="5"/>
  <c r="I674" i="5"/>
  <c r="J692" i="5"/>
  <c r="I692" i="5"/>
  <c r="I703" i="5"/>
  <c r="J703" i="5"/>
  <c r="J726" i="5"/>
  <c r="I726" i="5"/>
  <c r="I731" i="5"/>
  <c r="J731" i="5"/>
  <c r="H735" i="5"/>
  <c r="J736" i="5"/>
  <c r="I736" i="5"/>
  <c r="J788" i="5"/>
  <c r="I788" i="5"/>
  <c r="H816" i="5"/>
  <c r="J817" i="5"/>
  <c r="I817" i="5"/>
  <c r="H878" i="5"/>
  <c r="I879" i="5"/>
  <c r="J879" i="5"/>
  <c r="H980" i="5"/>
  <c r="J981" i="5"/>
  <c r="I981" i="5"/>
  <c r="I56" i="5"/>
  <c r="J56" i="5"/>
  <c r="J80" i="5"/>
  <c r="I80" i="5"/>
  <c r="J65" i="5"/>
  <c r="I65" i="5"/>
  <c r="J131" i="5"/>
  <c r="I131" i="5"/>
  <c r="J76" i="5"/>
  <c r="I76" i="5"/>
  <c r="J100" i="5"/>
  <c r="I100" i="5"/>
  <c r="I353" i="5"/>
  <c r="J353" i="5"/>
  <c r="I365" i="5"/>
  <c r="J365" i="5"/>
  <c r="H364" i="5"/>
  <c r="J456" i="5"/>
  <c r="I456" i="5"/>
  <c r="I513" i="5"/>
  <c r="J513" i="5"/>
  <c r="J540" i="5"/>
  <c r="I540" i="5"/>
  <c r="H621" i="5"/>
  <c r="J622" i="5"/>
  <c r="I622" i="5"/>
  <c r="I637" i="5"/>
  <c r="J637" i="5"/>
  <c r="J760" i="5"/>
  <c r="I760" i="5"/>
  <c r="J798" i="5"/>
  <c r="I798" i="5"/>
  <c r="H908" i="5"/>
  <c r="J909" i="5"/>
  <c r="I909" i="5"/>
  <c r="J924" i="5"/>
  <c r="I924" i="5"/>
  <c r="H943" i="5"/>
  <c r="J944" i="5"/>
  <c r="I944" i="5"/>
  <c r="H948" i="5"/>
  <c r="J949" i="5"/>
  <c r="I949" i="5"/>
  <c r="I975" i="5"/>
  <c r="J975" i="5"/>
  <c r="J966" i="5"/>
  <c r="I966" i="5"/>
  <c r="J174" i="5"/>
  <c r="I174" i="5"/>
  <c r="J212" i="5"/>
  <c r="I212" i="5"/>
  <c r="I251" i="5"/>
  <c r="J251" i="5"/>
  <c r="J276" i="5"/>
  <c r="I276" i="5"/>
  <c r="J310" i="5"/>
  <c r="I310" i="5"/>
  <c r="H105" i="5"/>
  <c r="J106" i="5"/>
  <c r="I106" i="5"/>
  <c r="J110" i="5"/>
  <c r="I110" i="5"/>
  <c r="J138" i="5"/>
  <c r="I138" i="5"/>
  <c r="J172" i="5"/>
  <c r="I172" i="5"/>
  <c r="J178" i="5"/>
  <c r="I178" i="5"/>
  <c r="J209" i="5"/>
  <c r="I209" i="5"/>
  <c r="J214" i="5"/>
  <c r="I214" i="5"/>
  <c r="J224" i="5"/>
  <c r="I224" i="5"/>
  <c r="J115" i="5"/>
  <c r="I115" i="5"/>
  <c r="J170" i="5"/>
  <c r="I170" i="5"/>
  <c r="J181" i="5"/>
  <c r="I181" i="5"/>
  <c r="J220" i="5"/>
  <c r="I220" i="5"/>
  <c r="J242" i="5"/>
  <c r="I242" i="5"/>
  <c r="J190" i="5"/>
  <c r="I190" i="5"/>
  <c r="H87" i="5"/>
  <c r="J88" i="5"/>
  <c r="I88" i="5"/>
  <c r="J146" i="5"/>
  <c r="I146" i="5"/>
  <c r="J272" i="5"/>
  <c r="I272" i="5"/>
  <c r="J285" i="5"/>
  <c r="I285" i="5"/>
  <c r="J306" i="5"/>
  <c r="I306" i="5"/>
  <c r="I255" i="5"/>
  <c r="J255" i="5"/>
  <c r="J274" i="5"/>
  <c r="I274" i="5"/>
  <c r="H278" i="5"/>
  <c r="I279" i="5"/>
  <c r="J279" i="5"/>
  <c r="J289" i="5"/>
  <c r="I289" i="5"/>
  <c r="J308" i="5"/>
  <c r="I308" i="5"/>
  <c r="H312" i="5"/>
  <c r="J313" i="5"/>
  <c r="I313" i="5"/>
  <c r="F65" i="3"/>
  <c r="F64" i="3" s="1"/>
  <c r="G8" i="15"/>
  <c r="G7" i="15" s="1"/>
  <c r="E8" i="15"/>
  <c r="E7" i="15" s="1"/>
  <c r="E320" i="5"/>
  <c r="H8" i="15"/>
  <c r="H7" i="15" s="1"/>
  <c r="H23" i="5"/>
  <c r="I638" i="15"/>
  <c r="J638" i="15"/>
  <c r="J901" i="15"/>
  <c r="I901" i="15"/>
  <c r="J775" i="15"/>
  <c r="I775" i="15"/>
  <c r="I48" i="15"/>
  <c r="J48" i="15"/>
  <c r="G829" i="15"/>
  <c r="J830" i="15"/>
  <c r="I830" i="15"/>
  <c r="G899" i="15"/>
  <c r="J900" i="15"/>
  <c r="I900" i="15"/>
  <c r="G915" i="5"/>
  <c r="G621" i="5"/>
  <c r="G768" i="5"/>
  <c r="G767" i="5" s="1"/>
  <c r="G878" i="5"/>
  <c r="G908" i="5"/>
  <c r="G984" i="5"/>
  <c r="H94" i="5"/>
  <c r="G88" i="5"/>
  <c r="G87" i="5" s="1"/>
  <c r="G515" i="5"/>
  <c r="G790" i="5"/>
  <c r="G943" i="5"/>
  <c r="G980" i="5"/>
  <c r="G485" i="5"/>
  <c r="G563" i="5"/>
  <c r="G562" i="5" s="1"/>
  <c r="G762" i="5"/>
  <c r="G816" i="5"/>
  <c r="G886" i="5"/>
  <c r="G919" i="5"/>
  <c r="G948" i="5"/>
  <c r="G242" i="5"/>
  <c r="G278" i="5"/>
  <c r="G312" i="5"/>
  <c r="G698" i="5"/>
  <c r="G105" i="5"/>
  <c r="G735" i="5"/>
  <c r="G94" i="5"/>
  <c r="H923" i="5"/>
  <c r="H934" i="5"/>
  <c r="H914" i="5"/>
  <c r="G953" i="5"/>
  <c r="G923" i="5"/>
  <c r="H671" i="5"/>
  <c r="H892" i="5"/>
  <c r="H211" i="5"/>
  <c r="H545" i="5"/>
  <c r="G219" i="5"/>
  <c r="G64" i="5"/>
  <c r="G364" i="5"/>
  <c r="G423" i="5"/>
  <c r="H460" i="5"/>
  <c r="G687" i="5"/>
  <c r="H797" i="5"/>
  <c r="H492" i="5"/>
  <c r="E702" i="5"/>
  <c r="E701" i="5" s="1"/>
  <c r="H702" i="5"/>
  <c r="H109" i="5"/>
  <c r="G180" i="5"/>
  <c r="G211" i="5"/>
  <c r="H219" i="5"/>
  <c r="E423" i="5"/>
  <c r="H443" i="5"/>
  <c r="E671" i="5"/>
  <c r="E630" i="5"/>
  <c r="E749" i="5"/>
  <c r="G750" i="5"/>
  <c r="E934" i="5"/>
  <c r="E933" i="5" s="1"/>
  <c r="G963" i="5"/>
  <c r="E892" i="5"/>
  <c r="E891" i="5" s="1"/>
  <c r="E890" i="5" s="1"/>
  <c r="H250" i="5"/>
  <c r="H384" i="5"/>
  <c r="E384" i="5"/>
  <c r="G145" i="5"/>
  <c r="H750" i="5"/>
  <c r="H284" i="5"/>
  <c r="E364" i="5"/>
  <c r="H521" i="5"/>
  <c r="E545" i="5"/>
  <c r="E544" i="5" s="1"/>
  <c r="E687" i="5"/>
  <c r="E686" i="5" s="1"/>
  <c r="H953" i="5"/>
  <c r="G250" i="5"/>
  <c r="E64" i="5"/>
  <c r="H75" i="5"/>
  <c r="E460" i="5"/>
  <c r="E459" i="5" s="1"/>
  <c r="E458" i="5" s="1"/>
  <c r="H630" i="5"/>
  <c r="E775" i="5"/>
  <c r="E774" i="5" s="1"/>
  <c r="E797" i="5"/>
  <c r="E796" i="5" s="1"/>
  <c r="E953" i="5"/>
  <c r="E952" i="5" s="1"/>
  <c r="E946" i="5" s="1"/>
  <c r="E23" i="5"/>
  <c r="E443" i="5"/>
  <c r="E442" i="5" s="1"/>
  <c r="E441" i="5" s="1"/>
  <c r="E521" i="5"/>
  <c r="E520" i="5" s="1"/>
  <c r="G797" i="5"/>
  <c r="G671" i="5"/>
  <c r="E963" i="5"/>
  <c r="H963" i="5"/>
  <c r="G934" i="5"/>
  <c r="E923" i="5"/>
  <c r="E922" i="5" s="1"/>
  <c r="E914" i="5"/>
  <c r="G892" i="5"/>
  <c r="G856" i="5"/>
  <c r="E856" i="5"/>
  <c r="E855" i="5" s="1"/>
  <c r="G775" i="5"/>
  <c r="G702" i="5"/>
  <c r="H687" i="5"/>
  <c r="G630" i="5"/>
  <c r="G578" i="5"/>
  <c r="G577" i="5" s="1"/>
  <c r="E578" i="5"/>
  <c r="E577" i="5" s="1"/>
  <c r="E572" i="5" s="1"/>
  <c r="G545" i="5"/>
  <c r="G521" i="5"/>
  <c r="G492" i="5"/>
  <c r="E492" i="5"/>
  <c r="E491" i="5" s="1"/>
  <c r="E490" i="5" s="1"/>
  <c r="G460" i="5"/>
  <c r="G443" i="5"/>
  <c r="H423" i="5"/>
  <c r="G384" i="5"/>
  <c r="G320" i="5"/>
  <c r="G284" i="5"/>
  <c r="H189" i="5"/>
  <c r="H180" i="5"/>
  <c r="E145" i="5"/>
  <c r="G109" i="5"/>
  <c r="E109" i="5"/>
  <c r="E108" i="5" s="1"/>
  <c r="E94" i="5"/>
  <c r="E93" i="5" s="1"/>
  <c r="G75" i="5"/>
  <c r="E75" i="5"/>
  <c r="E74" i="5" s="1"/>
  <c r="E73" i="5" s="1"/>
  <c r="H64" i="5"/>
  <c r="G23" i="5"/>
  <c r="G10" i="5"/>
  <c r="G16" i="5"/>
  <c r="E16" i="5"/>
  <c r="I16" i="5" s="1"/>
  <c r="E10" i="5"/>
  <c r="F491" i="12"/>
  <c r="H491" i="12"/>
  <c r="I491" i="12" s="1"/>
  <c r="F372" i="12"/>
  <c r="H372" i="12"/>
  <c r="I372" i="12" s="1"/>
  <c r="F196" i="12"/>
  <c r="G196" i="12"/>
  <c r="H196" i="12"/>
  <c r="I196" i="12" s="1"/>
  <c r="A4" i="5"/>
  <c r="H859" i="5"/>
  <c r="H776" i="5"/>
  <c r="H152" i="5"/>
  <c r="H52" i="12"/>
  <c r="I52" i="12" s="1"/>
  <c r="G22" i="6"/>
  <c r="J630" i="5" l="1"/>
  <c r="I630" i="5"/>
  <c r="H520" i="5"/>
  <c r="I521" i="5"/>
  <c r="J521" i="5"/>
  <c r="H796" i="5"/>
  <c r="J797" i="5"/>
  <c r="I797" i="5"/>
  <c r="J23" i="5"/>
  <c r="I23" i="5"/>
  <c r="H947" i="5"/>
  <c r="J948" i="5"/>
  <c r="I948" i="5"/>
  <c r="J908" i="5"/>
  <c r="I908" i="5"/>
  <c r="J364" i="5"/>
  <c r="I364" i="5"/>
  <c r="H767" i="5"/>
  <c r="J768" i="5"/>
  <c r="I768" i="5"/>
  <c r="J698" i="5"/>
  <c r="I698" i="5"/>
  <c r="I64" i="5"/>
  <c r="J64" i="5"/>
  <c r="H856" i="5"/>
  <c r="I859" i="5"/>
  <c r="J859" i="5"/>
  <c r="H686" i="5"/>
  <c r="I687" i="5"/>
  <c r="J687" i="5"/>
  <c r="H952" i="5"/>
  <c r="J953" i="5"/>
  <c r="I953" i="5"/>
  <c r="H701" i="5"/>
  <c r="J702" i="5"/>
  <c r="I702" i="5"/>
  <c r="H891" i="5"/>
  <c r="J892" i="5"/>
  <c r="I892" i="5"/>
  <c r="J914" i="5"/>
  <c r="I914" i="5"/>
  <c r="I621" i="5"/>
  <c r="J621" i="5"/>
  <c r="J816" i="5"/>
  <c r="I816" i="5"/>
  <c r="H983" i="5"/>
  <c r="J984" i="5"/>
  <c r="I984" i="5"/>
  <c r="H885" i="5"/>
  <c r="J886" i="5"/>
  <c r="I886" i="5"/>
  <c r="I562" i="5"/>
  <c r="J562" i="5"/>
  <c r="I423" i="5"/>
  <c r="J423" i="5"/>
  <c r="H775" i="5"/>
  <c r="J776" i="5"/>
  <c r="I776" i="5"/>
  <c r="H962" i="5"/>
  <c r="J963" i="5"/>
  <c r="I963" i="5"/>
  <c r="H74" i="5"/>
  <c r="J75" i="5"/>
  <c r="I75" i="5"/>
  <c r="J384" i="5"/>
  <c r="I384" i="5"/>
  <c r="J460" i="5"/>
  <c r="I460" i="5"/>
  <c r="J671" i="5"/>
  <c r="I671" i="5"/>
  <c r="H933" i="5"/>
  <c r="J934" i="5"/>
  <c r="I934" i="5"/>
  <c r="J878" i="5"/>
  <c r="I878" i="5"/>
  <c r="I735" i="5"/>
  <c r="J735" i="5"/>
  <c r="I515" i="5"/>
  <c r="J515" i="5"/>
  <c r="I915" i="5"/>
  <c r="J915" i="5"/>
  <c r="H749" i="5"/>
  <c r="J750" i="5"/>
  <c r="I750" i="5"/>
  <c r="H442" i="5"/>
  <c r="I443" i="5"/>
  <c r="J443" i="5"/>
  <c r="H491" i="5"/>
  <c r="J492" i="5"/>
  <c r="I492" i="5"/>
  <c r="H544" i="5"/>
  <c r="I545" i="5"/>
  <c r="J545" i="5"/>
  <c r="H922" i="5"/>
  <c r="I923" i="5"/>
  <c r="J923" i="5"/>
  <c r="H93" i="5"/>
  <c r="J94" i="5"/>
  <c r="I94" i="5"/>
  <c r="J943" i="5"/>
  <c r="I943" i="5"/>
  <c r="H979" i="5"/>
  <c r="J980" i="5"/>
  <c r="I980" i="5"/>
  <c r="J762" i="5"/>
  <c r="I762" i="5"/>
  <c r="J180" i="5"/>
  <c r="I180" i="5"/>
  <c r="H73" i="5"/>
  <c r="J74" i="5"/>
  <c r="I74" i="5"/>
  <c r="J87" i="5"/>
  <c r="I87" i="5"/>
  <c r="H249" i="5"/>
  <c r="J250" i="5"/>
  <c r="I250" i="5"/>
  <c r="J278" i="5"/>
  <c r="I278" i="5"/>
  <c r="H108" i="5"/>
  <c r="J109" i="5"/>
  <c r="I109" i="5"/>
  <c r="I211" i="5"/>
  <c r="J211" i="5"/>
  <c r="J312" i="5"/>
  <c r="I312" i="5"/>
  <c r="H283" i="5"/>
  <c r="J284" i="5"/>
  <c r="I284" i="5"/>
  <c r="H145" i="5"/>
  <c r="I152" i="5"/>
  <c r="J152" i="5"/>
  <c r="J189" i="5"/>
  <c r="I189" i="5"/>
  <c r="J93" i="5"/>
  <c r="I93" i="5"/>
  <c r="J105" i="5"/>
  <c r="I105" i="5"/>
  <c r="H218" i="5"/>
  <c r="I219" i="5"/>
  <c r="J219" i="5"/>
  <c r="E9" i="5"/>
  <c r="E8" i="5" s="1"/>
  <c r="E7" i="5" s="1"/>
  <c r="E6" i="5" s="1"/>
  <c r="F6" i="7"/>
  <c r="G914" i="5"/>
  <c r="E319" i="5"/>
  <c r="H459" i="5"/>
  <c r="G319" i="5"/>
  <c r="E773" i="5"/>
  <c r="G93" i="5"/>
  <c r="I899" i="15"/>
  <c r="J899" i="15"/>
  <c r="G190" i="5"/>
  <c r="J774" i="15"/>
  <c r="I774" i="15"/>
  <c r="J47" i="15"/>
  <c r="I47" i="15"/>
  <c r="J829" i="15"/>
  <c r="I829" i="15"/>
  <c r="G828" i="15"/>
  <c r="I637" i="15"/>
  <c r="J637" i="15"/>
  <c r="G891" i="5"/>
  <c r="G922" i="5"/>
  <c r="G491" i="5"/>
  <c r="G774" i="5"/>
  <c r="G749" i="5"/>
  <c r="G686" i="5"/>
  <c r="G885" i="5"/>
  <c r="G74" i="5"/>
  <c r="G701" i="5"/>
  <c r="G947" i="5"/>
  <c r="G442" i="5"/>
  <c r="G520" i="5"/>
  <c r="G952" i="5"/>
  <c r="G979" i="5"/>
  <c r="G983" i="5"/>
  <c r="G544" i="5"/>
  <c r="G855" i="5"/>
  <c r="G933" i="5"/>
  <c r="G796" i="5"/>
  <c r="G962" i="5"/>
  <c r="G283" i="5"/>
  <c r="J372" i="12"/>
  <c r="G249" i="5"/>
  <c r="J196" i="12"/>
  <c r="G218" i="5"/>
  <c r="G108" i="5"/>
  <c r="J491" i="12"/>
  <c r="G459" i="5"/>
  <c r="G22" i="5"/>
  <c r="H383" i="5"/>
  <c r="E22" i="5"/>
  <c r="E21" i="5" s="1"/>
  <c r="E20" i="5" s="1"/>
  <c r="G144" i="5"/>
  <c r="E144" i="5"/>
  <c r="H629" i="5"/>
  <c r="H188" i="5"/>
  <c r="E629" i="5"/>
  <c r="E571" i="5" s="1"/>
  <c r="E383" i="5"/>
  <c r="G629" i="5"/>
  <c r="G9" i="5"/>
  <c r="G383" i="5"/>
  <c r="H10" i="5"/>
  <c r="H22" i="5"/>
  <c r="H327" i="5"/>
  <c r="H144" i="5"/>
  <c r="H519" i="5"/>
  <c r="E519" i="5"/>
  <c r="E913" i="5"/>
  <c r="H913" i="5"/>
  <c r="H946" i="5"/>
  <c r="E6" i="7"/>
  <c r="F7" i="7"/>
  <c r="H6" i="7"/>
  <c r="D7" i="7"/>
  <c r="H7" i="7" s="1"/>
  <c r="E7" i="7"/>
  <c r="J544" i="5" l="1"/>
  <c r="I544" i="5"/>
  <c r="J933" i="5"/>
  <c r="I933" i="5"/>
  <c r="H961" i="5"/>
  <c r="J962" i="5"/>
  <c r="H774" i="5"/>
  <c r="I775" i="5"/>
  <c r="J775" i="5"/>
  <c r="J686" i="5"/>
  <c r="I686" i="5"/>
  <c r="J22" i="5"/>
  <c r="I22" i="5"/>
  <c r="I383" i="5"/>
  <c r="J383" i="5"/>
  <c r="H9" i="5"/>
  <c r="J10" i="5"/>
  <c r="I10" i="5"/>
  <c r="J979" i="5"/>
  <c r="I979" i="5"/>
  <c r="J922" i="5"/>
  <c r="I922" i="5"/>
  <c r="J749" i="5"/>
  <c r="I749" i="5"/>
  <c r="J952" i="5"/>
  <c r="I952" i="5"/>
  <c r="J947" i="5"/>
  <c r="I947" i="5"/>
  <c r="J520" i="5"/>
  <c r="I520" i="5"/>
  <c r="I629" i="5"/>
  <c r="J629" i="5"/>
  <c r="J946" i="5"/>
  <c r="I946" i="5"/>
  <c r="I519" i="5"/>
  <c r="J519" i="5"/>
  <c r="J913" i="5"/>
  <c r="I913" i="5"/>
  <c r="H458" i="5"/>
  <c r="I459" i="5"/>
  <c r="J459" i="5"/>
  <c r="H441" i="5"/>
  <c r="I442" i="5"/>
  <c r="J442" i="5"/>
  <c r="J983" i="5"/>
  <c r="I983" i="5"/>
  <c r="J701" i="5"/>
  <c r="I701" i="5"/>
  <c r="J767" i="5"/>
  <c r="I767" i="5"/>
  <c r="J796" i="5"/>
  <c r="I796" i="5"/>
  <c r="H320" i="5"/>
  <c r="I327" i="5"/>
  <c r="J327" i="5"/>
  <c r="H490" i="5"/>
  <c r="I491" i="5"/>
  <c r="J491" i="5"/>
  <c r="J885" i="5"/>
  <c r="I885" i="5"/>
  <c r="H890" i="5"/>
  <c r="J891" i="5"/>
  <c r="I891" i="5"/>
  <c r="H855" i="5"/>
  <c r="J856" i="5"/>
  <c r="I856" i="5"/>
  <c r="I283" i="5"/>
  <c r="J283" i="5"/>
  <c r="I144" i="5"/>
  <c r="J144" i="5"/>
  <c r="J218" i="5"/>
  <c r="I218" i="5"/>
  <c r="J249" i="5"/>
  <c r="I249" i="5"/>
  <c r="H248" i="5"/>
  <c r="J145" i="5"/>
  <c r="I145" i="5"/>
  <c r="J73" i="5"/>
  <c r="I73" i="5"/>
  <c r="J188" i="5"/>
  <c r="I188" i="5"/>
  <c r="J108" i="5"/>
  <c r="I108" i="5"/>
  <c r="G572" i="5"/>
  <c r="G571" i="5" s="1"/>
  <c r="E318" i="5"/>
  <c r="C6" i="7"/>
  <c r="G6" i="7" s="1"/>
  <c r="G946" i="5"/>
  <c r="G73" i="5"/>
  <c r="G441" i="5"/>
  <c r="G773" i="5"/>
  <c r="I8" i="15"/>
  <c r="J8" i="15"/>
  <c r="G189" i="5"/>
  <c r="G827" i="15"/>
  <c r="J828" i="15"/>
  <c r="I828" i="15"/>
  <c r="G21" i="5"/>
  <c r="G961" i="5"/>
  <c r="G519" i="5"/>
  <c r="G458" i="5"/>
  <c r="G913" i="5"/>
  <c r="G490" i="5"/>
  <c r="G890" i="5"/>
  <c r="G248" i="5"/>
  <c r="G8" i="5"/>
  <c r="H21" i="5"/>
  <c r="C7" i="7"/>
  <c r="G7" i="7" s="1"/>
  <c r="E86" i="5"/>
  <c r="E85" i="5" s="1"/>
  <c r="H86" i="5"/>
  <c r="G318" i="5"/>
  <c r="I441" i="5" l="1"/>
  <c r="J441" i="5"/>
  <c r="J890" i="5"/>
  <c r="I890" i="5"/>
  <c r="J320" i="5"/>
  <c r="I320" i="5"/>
  <c r="H319" i="5"/>
  <c r="H20" i="5"/>
  <c r="J21" i="5"/>
  <c r="I21" i="5"/>
  <c r="J855" i="5"/>
  <c r="I855" i="5"/>
  <c r="I490" i="5"/>
  <c r="J490" i="5"/>
  <c r="H8" i="5"/>
  <c r="J9" i="5"/>
  <c r="I9" i="5"/>
  <c r="J961" i="5"/>
  <c r="I458" i="5"/>
  <c r="J458" i="5"/>
  <c r="J774" i="5"/>
  <c r="I774" i="5"/>
  <c r="H773" i="5"/>
  <c r="H247" i="5"/>
  <c r="I248" i="5"/>
  <c r="J248" i="5"/>
  <c r="J20" i="5"/>
  <c r="I20" i="5"/>
  <c r="H85" i="5"/>
  <c r="J86" i="5"/>
  <c r="I86" i="5"/>
  <c r="J7" i="15"/>
  <c r="I7" i="15"/>
  <c r="J827" i="15"/>
  <c r="I827" i="15"/>
  <c r="G826" i="15"/>
  <c r="G188" i="5"/>
  <c r="G20" i="5"/>
  <c r="G317" i="5"/>
  <c r="H318" i="5"/>
  <c r="G247" i="5"/>
  <c r="G7" i="5"/>
  <c r="J348" i="12"/>
  <c r="F367" i="3"/>
  <c r="F366" i="3" s="1"/>
  <c r="F365" i="3"/>
  <c r="F364" i="3" s="1"/>
  <c r="F362" i="3"/>
  <c r="F361" i="3" s="1"/>
  <c r="J121" i="12"/>
  <c r="J120" i="12"/>
  <c r="J119" i="12"/>
  <c r="J118" i="12"/>
  <c r="J117" i="12"/>
  <c r="E56" i="12"/>
  <c r="E55" i="12"/>
  <c r="E54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6" i="12"/>
  <c r="E25" i="12"/>
  <c r="E24" i="12"/>
  <c r="E23" i="12"/>
  <c r="E22" i="12"/>
  <c r="E17" i="12"/>
  <c r="E16" i="12"/>
  <c r="E15" i="12"/>
  <c r="E13" i="12"/>
  <c r="E12" i="12"/>
  <c r="E11" i="12"/>
  <c r="E10" i="12"/>
  <c r="E9" i="12"/>
  <c r="E3" i="12"/>
  <c r="E2" i="12"/>
  <c r="F11" i="13" s="1"/>
  <c r="I318" i="5" l="1"/>
  <c r="J318" i="5"/>
  <c r="J773" i="5"/>
  <c r="I773" i="5"/>
  <c r="H7" i="5"/>
  <c r="J8" i="5"/>
  <c r="I8" i="5"/>
  <c r="I319" i="5"/>
  <c r="J319" i="5"/>
  <c r="J85" i="5"/>
  <c r="I85" i="5"/>
  <c r="I247" i="5"/>
  <c r="J247" i="5"/>
  <c r="F360" i="3"/>
  <c r="F359" i="3" s="1"/>
  <c r="F358" i="3" s="1"/>
  <c r="F20" i="6" s="1"/>
  <c r="G86" i="5"/>
  <c r="J826" i="15"/>
  <c r="I826" i="15"/>
  <c r="G6" i="5"/>
  <c r="E8" i="12"/>
  <c r="E21" i="12"/>
  <c r="E14" i="12"/>
  <c r="E53" i="12"/>
  <c r="E27" i="12"/>
  <c r="F53" i="3"/>
  <c r="H6" i="5" l="1"/>
  <c r="J7" i="5"/>
  <c r="I7" i="5"/>
  <c r="G85" i="5"/>
  <c r="E20" i="12"/>
  <c r="E19" i="12" s="1"/>
  <c r="E18" i="12" s="1"/>
  <c r="E7" i="12"/>
  <c r="E6" i="12" s="1"/>
  <c r="E5" i="12" s="1"/>
  <c r="J3" i="10"/>
  <c r="I6" i="5" l="1"/>
  <c r="J6" i="5"/>
  <c r="G5" i="5"/>
  <c r="E4" i="12" l="1"/>
  <c r="H9" i="9"/>
  <c r="I9" i="9"/>
  <c r="F11" i="9"/>
  <c r="F12" i="9"/>
  <c r="F13" i="9"/>
  <c r="F14" i="9"/>
  <c r="F16" i="9"/>
  <c r="F15" i="9" s="1"/>
  <c r="F18" i="9"/>
  <c r="F17" i="9" s="1"/>
  <c r="F20" i="9"/>
  <c r="F21" i="9"/>
  <c r="F22" i="9"/>
  <c r="F25" i="9"/>
  <c r="F26" i="9"/>
  <c r="F27" i="9"/>
  <c r="F31" i="9"/>
  <c r="F30" i="9" s="1"/>
  <c r="F34" i="9"/>
  <c r="F35" i="9"/>
  <c r="F37" i="9"/>
  <c r="F38" i="9"/>
  <c r="F41" i="9"/>
  <c r="F42" i="9"/>
  <c r="F45" i="9"/>
  <c r="F44" i="9" s="1"/>
  <c r="F47" i="9"/>
  <c r="F46" i="9" s="1"/>
  <c r="F51" i="9"/>
  <c r="F50" i="9" s="1"/>
  <c r="F53" i="9"/>
  <c r="F55" i="9"/>
  <c r="F58" i="9"/>
  <c r="F57" i="9" s="1"/>
  <c r="F9" i="9"/>
  <c r="F8" i="9" s="1"/>
  <c r="I8" i="9" l="1"/>
  <c r="J8" i="9" s="1"/>
  <c r="J9" i="9"/>
  <c r="K9" i="9"/>
  <c r="F29" i="9"/>
  <c r="F24" i="9"/>
  <c r="F23" i="9" s="1"/>
  <c r="F52" i="9"/>
  <c r="F49" i="9" s="1"/>
  <c r="F48" i="9" s="1"/>
  <c r="H8" i="9"/>
  <c r="F19" i="9"/>
  <c r="F10" i="9"/>
  <c r="F36" i="9"/>
  <c r="F40" i="9"/>
  <c r="F39" i="9" s="1"/>
  <c r="F43" i="9"/>
  <c r="F33" i="9"/>
  <c r="G8" i="9"/>
  <c r="K8" i="9" s="1"/>
  <c r="H546" i="12"/>
  <c r="I546" i="12" s="1"/>
  <c r="F7" i="9" l="1"/>
  <c r="F32" i="9"/>
  <c r="H503" i="12"/>
  <c r="I503" i="12" s="1"/>
  <c r="F503" i="12"/>
  <c r="H138" i="12"/>
  <c r="I138" i="12" s="1"/>
  <c r="G138" i="12"/>
  <c r="F138" i="12"/>
  <c r="H67" i="12"/>
  <c r="I67" i="12" s="1"/>
  <c r="G76" i="12"/>
  <c r="G77" i="12"/>
  <c r="G78" i="12"/>
  <c r="G80" i="12"/>
  <c r="G81" i="12"/>
  <c r="G83" i="12"/>
  <c r="G88" i="12"/>
  <c r="G89" i="12"/>
  <c r="H128" i="3" s="1"/>
  <c r="G90" i="12"/>
  <c r="G91" i="12"/>
  <c r="G93" i="12"/>
  <c r="G94" i="12"/>
  <c r="G95" i="12"/>
  <c r="G96" i="12"/>
  <c r="G99" i="12"/>
  <c r="G103" i="12"/>
  <c r="G104" i="12"/>
  <c r="G105" i="12"/>
  <c r="G106" i="12"/>
  <c r="G108" i="12"/>
  <c r="G109" i="12"/>
  <c r="G110" i="12"/>
  <c r="G111" i="12"/>
  <c r="G112" i="12"/>
  <c r="G113" i="12"/>
  <c r="G114" i="12"/>
  <c r="G115" i="12"/>
  <c r="G116" i="12"/>
  <c r="G123" i="12"/>
  <c r="G125" i="12"/>
  <c r="G127" i="12"/>
  <c r="G130" i="12"/>
  <c r="G131" i="12"/>
  <c r="G132" i="12"/>
  <c r="G133" i="12"/>
  <c r="G137" i="12"/>
  <c r="G139" i="12"/>
  <c r="G140" i="12"/>
  <c r="G141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7" i="12"/>
  <c r="G158" i="12"/>
  <c r="G159" i="12"/>
  <c r="G161" i="12"/>
  <c r="G163" i="12"/>
  <c r="G165" i="12"/>
  <c r="G166" i="12"/>
  <c r="G167" i="12"/>
  <c r="G169" i="12"/>
  <c r="G174" i="12"/>
  <c r="G173" i="12" s="1"/>
  <c r="G181" i="12"/>
  <c r="G182" i="12"/>
  <c r="G183" i="12"/>
  <c r="G185" i="12"/>
  <c r="G186" i="12"/>
  <c r="G187" i="12"/>
  <c r="G188" i="12"/>
  <c r="G190" i="12"/>
  <c r="G191" i="12"/>
  <c r="G192" i="12"/>
  <c r="G193" i="12"/>
  <c r="G194" i="12"/>
  <c r="G195" i="12"/>
  <c r="G197" i="12"/>
  <c r="G200" i="12"/>
  <c r="G203" i="12"/>
  <c r="G205" i="12"/>
  <c r="G206" i="12"/>
  <c r="G207" i="12"/>
  <c r="G211" i="12"/>
  <c r="G212" i="12"/>
  <c r="G213" i="12"/>
  <c r="G215" i="12"/>
  <c r="G216" i="12"/>
  <c r="G217" i="12"/>
  <c r="G67" i="12"/>
  <c r="F67" i="12"/>
  <c r="G184" i="12" l="1"/>
  <c r="J390" i="12"/>
  <c r="J362" i="12"/>
  <c r="J340" i="12"/>
  <c r="J328" i="12"/>
  <c r="J306" i="12"/>
  <c r="J293" i="12"/>
  <c r="J281" i="12"/>
  <c r="J252" i="12"/>
  <c r="J217" i="12"/>
  <c r="J195" i="12"/>
  <c r="G168" i="12"/>
  <c r="J169" i="12"/>
  <c r="J144" i="12"/>
  <c r="J113" i="12"/>
  <c r="J426" i="12"/>
  <c r="J138" i="12"/>
  <c r="J384" i="12"/>
  <c r="J370" i="12"/>
  <c r="J391" i="12"/>
  <c r="J386" i="12"/>
  <c r="J382" i="12"/>
  <c r="J373" i="12"/>
  <c r="J363" i="12"/>
  <c r="J359" i="12"/>
  <c r="J351" i="12"/>
  <c r="J345" i="12"/>
  <c r="J341" i="12"/>
  <c r="J337" i="12"/>
  <c r="J333" i="12"/>
  <c r="J329" i="12"/>
  <c r="J325" i="12"/>
  <c r="J320" i="12"/>
  <c r="J316" i="12"/>
  <c r="J301" i="12"/>
  <c r="J294" i="12"/>
  <c r="J290" i="12"/>
  <c r="J286" i="12"/>
  <c r="J282" i="12"/>
  <c r="J277" i="12"/>
  <c r="J270" i="12"/>
  <c r="J261" i="12"/>
  <c r="J257" i="12"/>
  <c r="J253" i="12"/>
  <c r="J249" i="12"/>
  <c r="J244" i="12"/>
  <c r="J235" i="12"/>
  <c r="J222" i="12"/>
  <c r="J213" i="12"/>
  <c r="J206" i="12"/>
  <c r="J197" i="12"/>
  <c r="J192" i="12"/>
  <c r="J187" i="12"/>
  <c r="J182" i="12"/>
  <c r="J172" i="12"/>
  <c r="J165" i="12"/>
  <c r="J158" i="12"/>
  <c r="J153" i="12"/>
  <c r="J149" i="12"/>
  <c r="J145" i="12"/>
  <c r="J140" i="12"/>
  <c r="J132" i="12"/>
  <c r="G124" i="12"/>
  <c r="J125" i="12"/>
  <c r="J114" i="12"/>
  <c r="J110" i="12"/>
  <c r="J105" i="12"/>
  <c r="J96" i="12"/>
  <c r="J91" i="12"/>
  <c r="G82" i="12"/>
  <c r="J83" i="12"/>
  <c r="J77" i="12"/>
  <c r="J427" i="12"/>
  <c r="J423" i="12"/>
  <c r="J419" i="12"/>
  <c r="J412" i="12"/>
  <c r="J406" i="12"/>
  <c r="J401" i="12"/>
  <c r="J396" i="12"/>
  <c r="J503" i="12"/>
  <c r="J385" i="12"/>
  <c r="J371" i="12"/>
  <c r="J356" i="12"/>
  <c r="J350" i="12"/>
  <c r="J336" i="12"/>
  <c r="J319" i="12"/>
  <c r="J289" i="12"/>
  <c r="J276" i="12"/>
  <c r="J256" i="12"/>
  <c r="J243" i="12"/>
  <c r="J212" i="12"/>
  <c r="J186" i="12"/>
  <c r="G162" i="12"/>
  <c r="J163" i="12"/>
  <c r="J152" i="12"/>
  <c r="J139" i="12"/>
  <c r="G122" i="12"/>
  <c r="J123" i="12"/>
  <c r="J104" i="12"/>
  <c r="J95" i="12"/>
  <c r="J90" i="12"/>
  <c r="J76" i="12"/>
  <c r="J431" i="12"/>
  <c r="J422" i="12"/>
  <c r="J418" i="12"/>
  <c r="J411" i="12"/>
  <c r="J404" i="12"/>
  <c r="J399" i="12"/>
  <c r="J395" i="12"/>
  <c r="J377" i="12"/>
  <c r="J361" i="12"/>
  <c r="J349" i="12"/>
  <c r="J343" i="12"/>
  <c r="J339" i="12"/>
  <c r="J335" i="12"/>
  <c r="J331" i="12"/>
  <c r="J327" i="12"/>
  <c r="J323" i="12"/>
  <c r="J318" i="12"/>
  <c r="J305" i="12"/>
  <c r="J297" i="12"/>
  <c r="J292" i="12"/>
  <c r="J288" i="12"/>
  <c r="J284" i="12"/>
  <c r="J280" i="12"/>
  <c r="J272" i="12"/>
  <c r="J265" i="12"/>
  <c r="J259" i="12"/>
  <c r="J255" i="12"/>
  <c r="J251" i="12"/>
  <c r="J247" i="12"/>
  <c r="J242" i="12"/>
  <c r="J229" i="12"/>
  <c r="J216" i="12"/>
  <c r="J211" i="12"/>
  <c r="G202" i="12"/>
  <c r="J203" i="12"/>
  <c r="J194" i="12"/>
  <c r="J190" i="12"/>
  <c r="J185" i="12"/>
  <c r="J174" i="12"/>
  <c r="J167" i="12"/>
  <c r="G160" i="12"/>
  <c r="J161" i="12"/>
  <c r="J155" i="12"/>
  <c r="J151" i="12"/>
  <c r="J147" i="12"/>
  <c r="J143" i="12"/>
  <c r="J137" i="12"/>
  <c r="J130" i="12"/>
  <c r="J116" i="12"/>
  <c r="J112" i="12"/>
  <c r="J108" i="12"/>
  <c r="J103" i="12"/>
  <c r="J94" i="12"/>
  <c r="J89" i="12"/>
  <c r="J80" i="12"/>
  <c r="J71" i="12"/>
  <c r="J429" i="12"/>
  <c r="J425" i="12"/>
  <c r="J421" i="12"/>
  <c r="J416" i="12"/>
  <c r="J409" i="12"/>
  <c r="J403" i="12"/>
  <c r="J398" i="12"/>
  <c r="J394" i="12"/>
  <c r="J378" i="12"/>
  <c r="J344" i="12"/>
  <c r="J332" i="12"/>
  <c r="J324" i="12"/>
  <c r="J299" i="12"/>
  <c r="J285" i="12"/>
  <c r="J267" i="12"/>
  <c r="J260" i="12"/>
  <c r="J248" i="12"/>
  <c r="J231" i="12"/>
  <c r="J205" i="12"/>
  <c r="J191" i="12"/>
  <c r="J181" i="12"/>
  <c r="J157" i="12"/>
  <c r="J148" i="12"/>
  <c r="J131" i="12"/>
  <c r="J109" i="12"/>
  <c r="J81" i="12"/>
  <c r="J389" i="12"/>
  <c r="J355" i="12"/>
  <c r="J67" i="12"/>
  <c r="J387" i="12"/>
  <c r="J383" i="12"/>
  <c r="J376" i="12"/>
  <c r="J364" i="12"/>
  <c r="J360" i="12"/>
  <c r="J353" i="12"/>
  <c r="J346" i="12"/>
  <c r="J342" i="12"/>
  <c r="J338" i="12"/>
  <c r="J334" i="12"/>
  <c r="J330" i="12"/>
  <c r="J326" i="12"/>
  <c r="J321" i="12"/>
  <c r="J317" i="12"/>
  <c r="J304" i="12"/>
  <c r="J295" i="12"/>
  <c r="J291" i="12"/>
  <c r="J287" i="12"/>
  <c r="J283" i="12"/>
  <c r="J278" i="12"/>
  <c r="J271" i="12"/>
  <c r="J263" i="12"/>
  <c r="J258" i="12"/>
  <c r="J254" i="12"/>
  <c r="J250" i="12"/>
  <c r="J246" i="12"/>
  <c r="J236" i="12"/>
  <c r="J228" i="12"/>
  <c r="J215" i="12"/>
  <c r="J207" i="12"/>
  <c r="G199" i="12"/>
  <c r="J200" i="12"/>
  <c r="J193" i="12"/>
  <c r="J188" i="12"/>
  <c r="J183" i="12"/>
  <c r="J175" i="12"/>
  <c r="J166" i="12"/>
  <c r="J159" i="12"/>
  <c r="J154" i="12"/>
  <c r="J150" i="12"/>
  <c r="J146" i="12"/>
  <c r="J141" i="12"/>
  <c r="J133" i="12"/>
  <c r="G126" i="12"/>
  <c r="J127" i="12"/>
  <c r="J115" i="12"/>
  <c r="J111" i="12"/>
  <c r="J106" i="12"/>
  <c r="G98" i="12"/>
  <c r="J99" i="12"/>
  <c r="J93" i="12"/>
  <c r="J88" i="12"/>
  <c r="J78" i="12"/>
  <c r="J69" i="12"/>
  <c r="J428" i="12"/>
  <c r="J424" i="12"/>
  <c r="J420" i="12"/>
  <c r="J415" i="12"/>
  <c r="J408" i="12"/>
  <c r="J402" i="12"/>
  <c r="J397" i="12"/>
  <c r="J393" i="12"/>
  <c r="F6" i="9"/>
  <c r="G79" i="12"/>
  <c r="G102" i="12"/>
  <c r="G87" i="12"/>
  <c r="G210" i="12"/>
  <c r="G180" i="12"/>
  <c r="G107" i="12"/>
  <c r="G204" i="12"/>
  <c r="G164" i="12"/>
  <c r="G92" i="12"/>
  <c r="G214" i="12"/>
  <c r="G142" i="12"/>
  <c r="G136" i="12"/>
  <c r="G129" i="12"/>
  <c r="G75" i="12"/>
  <c r="H22" i="12"/>
  <c r="I22" i="12" s="1"/>
  <c r="G22" i="12"/>
  <c r="F22" i="12"/>
  <c r="G23" i="12"/>
  <c r="F548" i="12"/>
  <c r="G500" i="3" s="1"/>
  <c r="H548" i="12"/>
  <c r="H547" i="12"/>
  <c r="F547" i="12"/>
  <c r="G498" i="3" s="1"/>
  <c r="F546" i="12"/>
  <c r="H545" i="12"/>
  <c r="I545" i="12" s="1"/>
  <c r="F545" i="12"/>
  <c r="H317" i="12"/>
  <c r="I317" i="12" s="1"/>
  <c r="F317" i="12"/>
  <c r="I500" i="3" l="1"/>
  <c r="I548" i="12"/>
  <c r="I498" i="3"/>
  <c r="I497" i="3" s="1"/>
  <c r="I547" i="12"/>
  <c r="K500" i="3"/>
  <c r="G497" i="3"/>
  <c r="F5" i="9"/>
  <c r="J381" i="12"/>
  <c r="J545" i="12"/>
  <c r="J23" i="12"/>
  <c r="J142" i="12"/>
  <c r="J358" i="12"/>
  <c r="J275" i="12"/>
  <c r="J180" i="12"/>
  <c r="J279" i="12"/>
  <c r="G170" i="12"/>
  <c r="J171" i="12"/>
  <c r="J407" i="12"/>
  <c r="J233" i="12"/>
  <c r="J199" i="12"/>
  <c r="J352" i="12"/>
  <c r="J430" i="12"/>
  <c r="J82" i="12"/>
  <c r="J547" i="12"/>
  <c r="J75" i="12"/>
  <c r="J214" i="12"/>
  <c r="J92" i="12"/>
  <c r="J354" i="12"/>
  <c r="J184" i="12"/>
  <c r="J322" i="12"/>
  <c r="J102" i="12"/>
  <c r="J414" i="12"/>
  <c r="J266" i="12"/>
  <c r="J160" i="12"/>
  <c r="J124" i="12"/>
  <c r="J388" i="12"/>
  <c r="G128" i="12"/>
  <c r="J129" i="12"/>
  <c r="J107" i="12"/>
  <c r="J269" i="12"/>
  <c r="J22" i="12"/>
  <c r="J245" i="12"/>
  <c r="J164" i="12"/>
  <c r="J210" i="12"/>
  <c r="J347" i="12"/>
  <c r="J368" i="12"/>
  <c r="J410" i="12"/>
  <c r="G97" i="12"/>
  <c r="J98" i="12"/>
  <c r="J298" i="12"/>
  <c r="J173" i="12"/>
  <c r="J264" i="12"/>
  <c r="J162" i="12"/>
  <c r="J300" i="12"/>
  <c r="J546" i="12"/>
  <c r="J548" i="12"/>
  <c r="J136" i="12"/>
  <c r="J303" i="12"/>
  <c r="G201" i="12"/>
  <c r="J204" i="12"/>
  <c r="J315" i="12"/>
  <c r="J241" i="12"/>
  <c r="J87" i="12"/>
  <c r="J400" i="12"/>
  <c r="J79" i="12"/>
  <c r="J417" i="12"/>
  <c r="J126" i="12"/>
  <c r="J262" i="12"/>
  <c r="J202" i="12"/>
  <c r="J296" i="12"/>
  <c r="J122" i="12"/>
  <c r="J405" i="12"/>
  <c r="J168" i="12"/>
  <c r="G74" i="12"/>
  <c r="G101" i="12"/>
  <c r="G209" i="12"/>
  <c r="G135" i="12"/>
  <c r="G86" i="12"/>
  <c r="G179" i="12"/>
  <c r="H498" i="3"/>
  <c r="H481" i="3"/>
  <c r="H216" i="12"/>
  <c r="I216" i="12" s="1"/>
  <c r="F216" i="12"/>
  <c r="F205" i="12"/>
  <c r="H205" i="12"/>
  <c r="I205" i="12" s="1"/>
  <c r="H194" i="12"/>
  <c r="I194" i="12" s="1"/>
  <c r="H384" i="3"/>
  <c r="F194" i="12"/>
  <c r="H172" i="12"/>
  <c r="F172" i="12"/>
  <c r="F171" i="12" s="1"/>
  <c r="H528" i="12"/>
  <c r="I528" i="12" s="1"/>
  <c r="F528" i="12"/>
  <c r="H502" i="12"/>
  <c r="I502" i="12" s="1"/>
  <c r="F502" i="12"/>
  <c r="H339" i="12"/>
  <c r="I339" i="12" s="1"/>
  <c r="H489" i="12"/>
  <c r="I489" i="12" s="1"/>
  <c r="F489" i="12"/>
  <c r="F488" i="12"/>
  <c r="F339" i="12"/>
  <c r="H395" i="12"/>
  <c r="I395" i="12" s="1"/>
  <c r="F395" i="12"/>
  <c r="H484" i="12"/>
  <c r="H479" i="12"/>
  <c r="I479" i="12" s="1"/>
  <c r="H478" i="12"/>
  <c r="I478" i="12" s="1"/>
  <c r="H474" i="12"/>
  <c r="H471" i="12"/>
  <c r="H469" i="12"/>
  <c r="I469" i="12" s="1"/>
  <c r="H467" i="12"/>
  <c r="I467" i="12" s="1"/>
  <c r="H464" i="12"/>
  <c r="I464" i="12" s="1"/>
  <c r="I319" i="3"/>
  <c r="H460" i="12"/>
  <c r="I460" i="12" s="1"/>
  <c r="H457" i="12"/>
  <c r="H455" i="12"/>
  <c r="I455" i="12" s="1"/>
  <c r="H453" i="12"/>
  <c r="I453" i="12" s="1"/>
  <c r="H452" i="12"/>
  <c r="I452" i="12" s="1"/>
  <c r="I301" i="3"/>
  <c r="H445" i="12"/>
  <c r="I445" i="12" s="1"/>
  <c r="H443" i="12"/>
  <c r="I443" i="12" s="1"/>
  <c r="H440" i="12"/>
  <c r="I440" i="12" s="1"/>
  <c r="H438" i="12"/>
  <c r="I438" i="12" s="1"/>
  <c r="I285" i="3"/>
  <c r="K498" i="3" l="1"/>
  <c r="H470" i="12"/>
  <c r="I470" i="12" s="1"/>
  <c r="I471" i="12"/>
  <c r="I357" i="3"/>
  <c r="I484" i="12"/>
  <c r="H473" i="12"/>
  <c r="I473" i="12" s="1"/>
  <c r="I474" i="12"/>
  <c r="H171" i="12"/>
  <c r="I171" i="12" s="1"/>
  <c r="I172" i="12"/>
  <c r="I312" i="3"/>
  <c r="I457" i="12"/>
  <c r="K497" i="3"/>
  <c r="J440" i="12"/>
  <c r="J465" i="12"/>
  <c r="J484" i="12"/>
  <c r="J437" i="12"/>
  <c r="J438" i="12"/>
  <c r="J445" i="12"/>
  <c r="J453" i="12"/>
  <c r="J459" i="12"/>
  <c r="J464" i="12"/>
  <c r="J471" i="12"/>
  <c r="J479" i="12"/>
  <c r="J483" i="12"/>
  <c r="J450" i="12"/>
  <c r="J454" i="12"/>
  <c r="J488" i="12"/>
  <c r="J314" i="12"/>
  <c r="G100" i="12"/>
  <c r="J101" i="12"/>
  <c r="J201" i="12"/>
  <c r="J128" i="12"/>
  <c r="J460" i="12"/>
  <c r="G178" i="12"/>
  <c r="J179" i="12"/>
  <c r="G134" i="12"/>
  <c r="J135" i="12"/>
  <c r="J274" i="12"/>
  <c r="J232" i="12"/>
  <c r="J448" i="12"/>
  <c r="J455" i="12"/>
  <c r="J474" i="12"/>
  <c r="J480" i="12"/>
  <c r="J447" i="12"/>
  <c r="J449" i="12"/>
  <c r="J443" i="12"/>
  <c r="J451" i="12"/>
  <c r="J456" i="12"/>
  <c r="J462" i="12"/>
  <c r="J467" i="12"/>
  <c r="J477" i="12"/>
  <c r="J481" i="12"/>
  <c r="J461" i="12"/>
  <c r="J540" i="12"/>
  <c r="J489" i="12"/>
  <c r="J528" i="12"/>
  <c r="G85" i="12"/>
  <c r="J86" i="12"/>
  <c r="G208" i="12"/>
  <c r="J209" i="12"/>
  <c r="J374" i="12"/>
  <c r="J97" i="12"/>
  <c r="J170" i="12"/>
  <c r="J444" i="12"/>
  <c r="J452" i="12"/>
  <c r="J457" i="12"/>
  <c r="J463" i="12"/>
  <c r="J469" i="12"/>
  <c r="J478" i="12"/>
  <c r="J482" i="12"/>
  <c r="J446" i="12"/>
  <c r="J502" i="12"/>
  <c r="J240" i="12"/>
  <c r="J413" i="12"/>
  <c r="G73" i="12"/>
  <c r="J74" i="12"/>
  <c r="J302" i="12"/>
  <c r="J268" i="12"/>
  <c r="J357" i="12"/>
  <c r="J498" i="3"/>
  <c r="H466" i="12"/>
  <c r="I466" i="12" s="1"/>
  <c r="H476" i="12"/>
  <c r="G384" i="3"/>
  <c r="G481" i="3"/>
  <c r="I481" i="3"/>
  <c r="H285" i="3"/>
  <c r="H301" i="3"/>
  <c r="H319" i="3"/>
  <c r="I384" i="3"/>
  <c r="H497" i="3"/>
  <c r="I344" i="3"/>
  <c r="I343" i="3" s="1"/>
  <c r="H344" i="3"/>
  <c r="H343" i="3" s="1"/>
  <c r="F355" i="3"/>
  <c r="F354" i="3" s="1"/>
  <c r="F479" i="12"/>
  <c r="H350" i="3"/>
  <c r="I350" i="3"/>
  <c r="F350" i="3"/>
  <c r="F478" i="12"/>
  <c r="G349" i="3" s="1"/>
  <c r="H349" i="3"/>
  <c r="I349" i="3"/>
  <c r="F349" i="3"/>
  <c r="F474" i="12"/>
  <c r="F471" i="12"/>
  <c r="H335" i="3"/>
  <c r="I335" i="3"/>
  <c r="F335" i="3"/>
  <c r="F469" i="12"/>
  <c r="H327" i="3"/>
  <c r="I327" i="3"/>
  <c r="F467" i="12"/>
  <c r="H325" i="3"/>
  <c r="I325" i="3"/>
  <c r="F327" i="3"/>
  <c r="G322" i="3"/>
  <c r="H322" i="3"/>
  <c r="I322" i="3"/>
  <c r="F464" i="12"/>
  <c r="G321" i="3" s="1"/>
  <c r="H321" i="3"/>
  <c r="I321" i="3"/>
  <c r="F321" i="3"/>
  <c r="F322" i="3"/>
  <c r="G319" i="3"/>
  <c r="K319" i="3" s="1"/>
  <c r="F319" i="3"/>
  <c r="F460" i="12"/>
  <c r="G317" i="3" s="1"/>
  <c r="H317" i="3"/>
  <c r="H315" i="3"/>
  <c r="I315" i="3"/>
  <c r="F315" i="3"/>
  <c r="F314" i="3" s="1"/>
  <c r="F457" i="12"/>
  <c r="F455" i="12"/>
  <c r="G310" i="3" s="1"/>
  <c r="H310" i="3"/>
  <c r="F453" i="12"/>
  <c r="G308" i="3" s="1"/>
  <c r="H308" i="3"/>
  <c r="F452" i="12"/>
  <c r="F308" i="3"/>
  <c r="G301" i="3"/>
  <c r="K301" i="3" s="1"/>
  <c r="F301" i="3"/>
  <c r="F445" i="12"/>
  <c r="H296" i="3"/>
  <c r="I296" i="3"/>
  <c r="F296" i="3"/>
  <c r="F443" i="12"/>
  <c r="F438" i="12"/>
  <c r="G285" i="3"/>
  <c r="K285" i="3" s="1"/>
  <c r="F285" i="3"/>
  <c r="F440" i="12"/>
  <c r="F484" i="12"/>
  <c r="K322" i="3" l="1"/>
  <c r="K321" i="3"/>
  <c r="K349" i="3"/>
  <c r="H472" i="12"/>
  <c r="I472" i="12" s="1"/>
  <c r="I476" i="12"/>
  <c r="J481" i="3"/>
  <c r="K481" i="3"/>
  <c r="J384" i="3"/>
  <c r="K384" i="3"/>
  <c r="G312" i="3"/>
  <c r="K312" i="3" s="1"/>
  <c r="G357" i="3"/>
  <c r="K357" i="3" s="1"/>
  <c r="F473" i="12"/>
  <c r="J237" i="12"/>
  <c r="J134" i="12"/>
  <c r="J466" i="12"/>
  <c r="J367" i="12"/>
  <c r="J178" i="12"/>
  <c r="J313" i="12"/>
  <c r="J473" i="12"/>
  <c r="J100" i="12"/>
  <c r="J470" i="12"/>
  <c r="J366" i="12"/>
  <c r="G72" i="12"/>
  <c r="J73" i="12"/>
  <c r="J85" i="12"/>
  <c r="J273" i="12"/>
  <c r="J476" i="12"/>
  <c r="G84" i="12"/>
  <c r="J239" i="12"/>
  <c r="J208" i="12"/>
  <c r="J322" i="3"/>
  <c r="J349" i="3"/>
  <c r="J351" i="3"/>
  <c r="J497" i="3"/>
  <c r="J301" i="3"/>
  <c r="J317" i="3"/>
  <c r="J355" i="3"/>
  <c r="J285" i="3"/>
  <c r="J308" i="3"/>
  <c r="J321" i="3"/>
  <c r="J310" i="3"/>
  <c r="J319" i="3"/>
  <c r="F476" i="12"/>
  <c r="F470" i="12"/>
  <c r="G325" i="3"/>
  <c r="F466" i="12"/>
  <c r="I314" i="3"/>
  <c r="I354" i="3"/>
  <c r="H354" i="3"/>
  <c r="H314" i="3"/>
  <c r="F344" i="3"/>
  <c r="F343" i="3" s="1"/>
  <c r="F342" i="3" s="1"/>
  <c r="G344" i="3"/>
  <c r="K344" i="3" s="1"/>
  <c r="G354" i="3"/>
  <c r="G350" i="3"/>
  <c r="G335" i="3"/>
  <c r="F325" i="3"/>
  <c r="G327" i="3"/>
  <c r="J312" i="3"/>
  <c r="G315" i="3"/>
  <c r="F317" i="3"/>
  <c r="I317" i="3"/>
  <c r="K317" i="3" s="1"/>
  <c r="I310" i="3"/>
  <c r="K310" i="3" s="1"/>
  <c r="F310" i="3"/>
  <c r="I308" i="3"/>
  <c r="K308" i="3" s="1"/>
  <c r="G296" i="3"/>
  <c r="K354" i="3" l="1"/>
  <c r="J350" i="3"/>
  <c r="K350" i="3"/>
  <c r="J335" i="3"/>
  <c r="K335" i="3"/>
  <c r="J325" i="3"/>
  <c r="K325" i="3"/>
  <c r="J327" i="3"/>
  <c r="K327" i="3"/>
  <c r="J296" i="3"/>
  <c r="K296" i="3"/>
  <c r="G314" i="3"/>
  <c r="K314" i="3" s="1"/>
  <c r="K315" i="3"/>
  <c r="G343" i="3"/>
  <c r="F472" i="12"/>
  <c r="J472" i="12"/>
  <c r="J84" i="12"/>
  <c r="J72" i="12"/>
  <c r="J315" i="3"/>
  <c r="J314" i="3"/>
  <c r="J354" i="3"/>
  <c r="J344" i="3"/>
  <c r="I342" i="3"/>
  <c r="H342" i="3"/>
  <c r="I187" i="3"/>
  <c r="I183" i="3"/>
  <c r="I2" i="3"/>
  <c r="F187" i="3"/>
  <c r="F2" i="3"/>
  <c r="F63" i="3"/>
  <c r="F62" i="3" s="1"/>
  <c r="F61" i="3" s="1"/>
  <c r="F59" i="3"/>
  <c r="F58" i="3" s="1"/>
  <c r="F57" i="3" s="1"/>
  <c r="F56" i="3"/>
  <c r="F55" i="3" s="1"/>
  <c r="F54" i="3" s="1"/>
  <c r="F52" i="3"/>
  <c r="F51" i="3"/>
  <c r="F48" i="3"/>
  <c r="F45" i="3"/>
  <c r="F44" i="3"/>
  <c r="F43" i="3"/>
  <c r="F41" i="3"/>
  <c r="F39" i="3"/>
  <c r="F38" i="3"/>
  <c r="F37" i="3"/>
  <c r="F35" i="3"/>
  <c r="F34" i="3"/>
  <c r="F33" i="3"/>
  <c r="F32" i="3"/>
  <c r="F31" i="3"/>
  <c r="F29" i="3"/>
  <c r="F28" i="3"/>
  <c r="F28" i="10" s="1"/>
  <c r="F27" i="3"/>
  <c r="F26" i="3"/>
  <c r="F25" i="3"/>
  <c r="F24" i="3"/>
  <c r="F22" i="3"/>
  <c r="F21" i="3"/>
  <c r="F19" i="3"/>
  <c r="F10" i="3"/>
  <c r="G342" i="3" l="1"/>
  <c r="K342" i="3" s="1"/>
  <c r="K343" i="3"/>
  <c r="J343" i="3"/>
  <c r="F23" i="3"/>
  <c r="F40" i="3"/>
  <c r="J342" i="3" l="1"/>
  <c r="F235" i="12"/>
  <c r="H235" i="12"/>
  <c r="I235" i="12" s="1"/>
  <c r="F206" i="12"/>
  <c r="H206" i="12"/>
  <c r="I206" i="12" s="1"/>
  <c r="I511" i="3" l="1"/>
  <c r="F83" i="12"/>
  <c r="F82" i="12" l="1"/>
  <c r="G56" i="9"/>
  <c r="H56" i="9"/>
  <c r="I56" i="9"/>
  <c r="K56" i="9" l="1"/>
  <c r="J56" i="9"/>
  <c r="I55" i="9"/>
  <c r="J55" i="9" s="1"/>
  <c r="G55" i="9"/>
  <c r="K55" i="9" s="1"/>
  <c r="H55" i="9"/>
  <c r="I2" i="12"/>
  <c r="J11" i="13" s="1"/>
  <c r="J3" i="5"/>
  <c r="K2" i="3"/>
  <c r="J2" i="3"/>
  <c r="K3" i="10"/>
  <c r="D3" i="12"/>
  <c r="F3" i="12"/>
  <c r="G3" i="12"/>
  <c r="H3" i="12"/>
  <c r="A4" i="10"/>
  <c r="H83" i="12" l="1"/>
  <c r="I83" i="12" s="1"/>
  <c r="H82" i="12" l="1"/>
  <c r="I82" i="12" s="1"/>
  <c r="H338" i="12" l="1"/>
  <c r="I338" i="12" s="1"/>
  <c r="F338" i="12"/>
  <c r="H319" i="12"/>
  <c r="I319" i="12" s="1"/>
  <c r="F319" i="12"/>
  <c r="H526" i="12"/>
  <c r="I526" i="12" s="1"/>
  <c r="F526" i="12"/>
  <c r="F359" i="12"/>
  <c r="H557" i="12"/>
  <c r="F557" i="12"/>
  <c r="F227" i="3"/>
  <c r="H397" i="12"/>
  <c r="I397" i="12" s="1"/>
  <c r="F397" i="12"/>
  <c r="F352" i="3"/>
  <c r="I352" i="3"/>
  <c r="H352" i="3"/>
  <c r="H441" i="12"/>
  <c r="I441" i="12" s="1"/>
  <c r="F441" i="12"/>
  <c r="H439" i="12"/>
  <c r="I439" i="12" s="1"/>
  <c r="F439" i="12"/>
  <c r="H436" i="12"/>
  <c r="I436" i="12" s="1"/>
  <c r="F436" i="12"/>
  <c r="I514" i="3" l="1"/>
  <c r="I94" i="10" s="1"/>
  <c r="I557" i="12"/>
  <c r="J557" i="12"/>
  <c r="J439" i="12"/>
  <c r="J526" i="12"/>
  <c r="J442" i="12"/>
  <c r="J436" i="12"/>
  <c r="F435" i="12"/>
  <c r="F434" i="12" s="1"/>
  <c r="F433" i="12" s="1"/>
  <c r="H435" i="12"/>
  <c r="I356" i="3"/>
  <c r="I227" i="3"/>
  <c r="G352" i="3"/>
  <c r="J357" i="3"/>
  <c r="H356" i="3"/>
  <c r="F94" i="10"/>
  <c r="G514" i="3"/>
  <c r="K514" i="3" s="1"/>
  <c r="H514" i="3"/>
  <c r="J94" i="10" l="1"/>
  <c r="H434" i="12"/>
  <c r="I435" i="12"/>
  <c r="J352" i="3"/>
  <c r="K352" i="3"/>
  <c r="J435" i="12"/>
  <c r="J441" i="12"/>
  <c r="J514" i="3"/>
  <c r="G356" i="3"/>
  <c r="H94" i="10"/>
  <c r="G94" i="10"/>
  <c r="K94" i="10" s="1"/>
  <c r="H433" i="12" l="1"/>
  <c r="I433" i="12" s="1"/>
  <c r="I434" i="12"/>
  <c r="J356" i="3"/>
  <c r="K356" i="3"/>
  <c r="J434" i="12"/>
  <c r="H51" i="9"/>
  <c r="J433" i="12" l="1"/>
  <c r="H323" i="12"/>
  <c r="I323" i="12" s="1"/>
  <c r="H334" i="12"/>
  <c r="I334" i="12" s="1"/>
  <c r="H147" i="3"/>
  <c r="F334" i="12"/>
  <c r="I152" i="3"/>
  <c r="H152" i="3"/>
  <c r="F323" i="12"/>
  <c r="I375" i="3"/>
  <c r="F210" i="3"/>
  <c r="F29" i="10" s="1"/>
  <c r="H383" i="12"/>
  <c r="I383" i="12" s="1"/>
  <c r="H210" i="3"/>
  <c r="F383" i="12"/>
  <c r="H363" i="12"/>
  <c r="I363" i="12" s="1"/>
  <c r="H182" i="3"/>
  <c r="F363" i="12"/>
  <c r="I20" i="9"/>
  <c r="J20" i="9" s="1"/>
  <c r="H238" i="3"/>
  <c r="H241" i="3"/>
  <c r="H252" i="3"/>
  <c r="H287" i="3"/>
  <c r="H294" i="3"/>
  <c r="H295" i="3"/>
  <c r="H298" i="3"/>
  <c r="H300" i="3"/>
  <c r="H302" i="3"/>
  <c r="H304" i="3"/>
  <c r="H305" i="3"/>
  <c r="H306" i="3"/>
  <c r="H307" i="3"/>
  <c r="H309" i="3"/>
  <c r="H313" i="3"/>
  <c r="H320" i="3"/>
  <c r="H326" i="3"/>
  <c r="H330" i="3"/>
  <c r="H333" i="3"/>
  <c r="H336" i="3"/>
  <c r="H337" i="3"/>
  <c r="H340" i="3"/>
  <c r="H348" i="3"/>
  <c r="H353" i="3"/>
  <c r="H411" i="3"/>
  <c r="H422" i="3"/>
  <c r="H475" i="3"/>
  <c r="H477" i="3"/>
  <c r="H480" i="3"/>
  <c r="H495" i="3"/>
  <c r="H501" i="3"/>
  <c r="H511" i="3"/>
  <c r="H516" i="3"/>
  <c r="H515" i="3" s="1"/>
  <c r="H429" i="3"/>
  <c r="H434" i="3"/>
  <c r="H435" i="3"/>
  <c r="H436" i="3"/>
  <c r="H438" i="3"/>
  <c r="H439" i="3"/>
  <c r="H440" i="3"/>
  <c r="H443" i="3"/>
  <c r="H444" i="3"/>
  <c r="H445" i="3"/>
  <c r="H446" i="3"/>
  <c r="H447" i="3"/>
  <c r="H448" i="3"/>
  <c r="H449" i="3"/>
  <c r="H450" i="3"/>
  <c r="H452" i="3"/>
  <c r="H455" i="3"/>
  <c r="H458" i="3"/>
  <c r="H461" i="3"/>
  <c r="H465" i="3"/>
  <c r="H466" i="3"/>
  <c r="H468" i="3"/>
  <c r="H81" i="3"/>
  <c r="H86" i="3"/>
  <c r="H87" i="3"/>
  <c r="H88" i="3"/>
  <c r="H90" i="3"/>
  <c r="H91" i="3"/>
  <c r="H92" i="3"/>
  <c r="H93" i="3"/>
  <c r="H95" i="3"/>
  <c r="H96" i="3"/>
  <c r="H97" i="3"/>
  <c r="H98" i="3"/>
  <c r="H99" i="3"/>
  <c r="H100" i="3"/>
  <c r="H101" i="3"/>
  <c r="H102" i="3"/>
  <c r="H104" i="3"/>
  <c r="H107" i="3"/>
  <c r="H110" i="3"/>
  <c r="H113" i="3"/>
  <c r="H117" i="3"/>
  <c r="H118" i="3"/>
  <c r="H120" i="3"/>
  <c r="H126" i="3"/>
  <c r="H136" i="3"/>
  <c r="H137" i="3"/>
  <c r="H139" i="3"/>
  <c r="H140" i="3"/>
  <c r="H142" i="3"/>
  <c r="H143" i="3"/>
  <c r="H145" i="3"/>
  <c r="H146" i="3"/>
  <c r="H148" i="3"/>
  <c r="H149" i="3"/>
  <c r="H150" i="3"/>
  <c r="H153" i="3"/>
  <c r="H155" i="3"/>
  <c r="H157" i="3"/>
  <c r="H158" i="3"/>
  <c r="H159" i="3"/>
  <c r="H160" i="3"/>
  <c r="H161" i="3"/>
  <c r="H164" i="3"/>
  <c r="H165" i="3"/>
  <c r="H166" i="3"/>
  <c r="H167" i="3"/>
  <c r="H170" i="3"/>
  <c r="H173" i="3"/>
  <c r="H174" i="3"/>
  <c r="H179" i="3"/>
  <c r="H180" i="3"/>
  <c r="H181" i="3"/>
  <c r="H186" i="3"/>
  <c r="H204" i="3"/>
  <c r="H208" i="3"/>
  <c r="H213" i="3"/>
  <c r="H215" i="3"/>
  <c r="H217" i="3"/>
  <c r="H222" i="3"/>
  <c r="H224" i="3"/>
  <c r="H227" i="3"/>
  <c r="H228" i="3"/>
  <c r="H229" i="3"/>
  <c r="H232" i="3"/>
  <c r="H233" i="3"/>
  <c r="H234" i="3"/>
  <c r="H235" i="3"/>
  <c r="H243" i="3"/>
  <c r="H246" i="3"/>
  <c r="H247" i="3"/>
  <c r="H250" i="3"/>
  <c r="H251" i="3"/>
  <c r="H256" i="3"/>
  <c r="H257" i="3"/>
  <c r="H80" i="10" s="1"/>
  <c r="H261" i="3"/>
  <c r="H262" i="3"/>
  <c r="H264" i="3"/>
  <c r="H267" i="3"/>
  <c r="H268" i="3"/>
  <c r="H270" i="3"/>
  <c r="H273" i="3"/>
  <c r="H274" i="3"/>
  <c r="H213" i="12"/>
  <c r="I213" i="12" s="1"/>
  <c r="H80" i="12"/>
  <c r="I80" i="12" s="1"/>
  <c r="H78" i="12"/>
  <c r="I78" i="12" s="1"/>
  <c r="F80" i="12"/>
  <c r="F47" i="3"/>
  <c r="H81" i="12"/>
  <c r="I81" i="12" s="1"/>
  <c r="H77" i="12"/>
  <c r="I77" i="12" s="1"/>
  <c r="H76" i="12"/>
  <c r="I76" i="12" s="1"/>
  <c r="F77" i="12"/>
  <c r="F78" i="12"/>
  <c r="F81" i="12"/>
  <c r="F76" i="12"/>
  <c r="H10" i="12"/>
  <c r="I10" i="12" s="1"/>
  <c r="H15" i="12"/>
  <c r="I15" i="12" s="1"/>
  <c r="H16" i="12"/>
  <c r="I16" i="12" s="1"/>
  <c r="H284" i="12"/>
  <c r="I284" i="12" s="1"/>
  <c r="H286" i="12"/>
  <c r="I286" i="12" s="1"/>
  <c r="H289" i="12"/>
  <c r="I289" i="12" s="1"/>
  <c r="H306" i="12"/>
  <c r="I306" i="12" s="1"/>
  <c r="H276" i="12"/>
  <c r="H246" i="12"/>
  <c r="I246" i="12" s="1"/>
  <c r="H247" i="12"/>
  <c r="I247" i="12" s="1"/>
  <c r="H250" i="12"/>
  <c r="I250" i="12" s="1"/>
  <c r="H252" i="12"/>
  <c r="I252" i="12" s="1"/>
  <c r="H254" i="12"/>
  <c r="I254" i="12" s="1"/>
  <c r="H255" i="12"/>
  <c r="I255" i="12" s="1"/>
  <c r="H272" i="12"/>
  <c r="I272" i="12" s="1"/>
  <c r="H212" i="12"/>
  <c r="I212" i="12" s="1"/>
  <c r="H222" i="12"/>
  <c r="I222" i="12" s="1"/>
  <c r="H228" i="12"/>
  <c r="I228" i="12" s="1"/>
  <c r="H231" i="12"/>
  <c r="I231" i="12" s="1"/>
  <c r="H236" i="12"/>
  <c r="I236" i="12" s="1"/>
  <c r="H186" i="12"/>
  <c r="I186" i="12" s="1"/>
  <c r="H191" i="12"/>
  <c r="I191" i="12" s="1"/>
  <c r="H203" i="12"/>
  <c r="I414" i="3"/>
  <c r="H139" i="12"/>
  <c r="I139" i="12" s="1"/>
  <c r="H140" i="12"/>
  <c r="I140" i="12" s="1"/>
  <c r="H141" i="12"/>
  <c r="I141" i="12" s="1"/>
  <c r="H145" i="12"/>
  <c r="I145" i="12" s="1"/>
  <c r="H150" i="12"/>
  <c r="I150" i="12" s="1"/>
  <c r="H152" i="12"/>
  <c r="I152" i="12" s="1"/>
  <c r="H154" i="12"/>
  <c r="I154" i="12" s="1"/>
  <c r="H157" i="12"/>
  <c r="I157" i="12" s="1"/>
  <c r="H163" i="12"/>
  <c r="H166" i="12"/>
  <c r="I166" i="12" s="1"/>
  <c r="H167" i="12"/>
  <c r="I167" i="12" s="1"/>
  <c r="H169" i="12"/>
  <c r="H187" i="3"/>
  <c r="H183" i="3"/>
  <c r="H2" i="3"/>
  <c r="H416" i="3"/>
  <c r="H380" i="3"/>
  <c r="H363" i="3"/>
  <c r="H74" i="3"/>
  <c r="H68" i="3"/>
  <c r="G66" i="12"/>
  <c r="G65" i="12"/>
  <c r="G63" i="12"/>
  <c r="G60" i="12"/>
  <c r="G58" i="12"/>
  <c r="G56" i="12"/>
  <c r="G55" i="12"/>
  <c r="G54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6" i="12"/>
  <c r="G25" i="12"/>
  <c r="G24" i="12"/>
  <c r="H10" i="3"/>
  <c r="G17" i="12"/>
  <c r="G16" i="12"/>
  <c r="G15" i="12"/>
  <c r="G13" i="12"/>
  <c r="G12" i="12"/>
  <c r="G11" i="12"/>
  <c r="G10" i="12"/>
  <c r="G9" i="12"/>
  <c r="G2" i="12"/>
  <c r="H11" i="13" s="1"/>
  <c r="F563" i="12"/>
  <c r="G524" i="3" s="1"/>
  <c r="F562" i="12"/>
  <c r="F561" i="12"/>
  <c r="F556" i="12"/>
  <c r="F555" i="12"/>
  <c r="G510" i="3" s="1"/>
  <c r="F552" i="12"/>
  <c r="F550" i="12"/>
  <c r="F544" i="12"/>
  <c r="G494" i="3" s="1"/>
  <c r="F543" i="12"/>
  <c r="G493" i="3" s="1"/>
  <c r="F542" i="12"/>
  <c r="F541" i="12"/>
  <c r="G487" i="3" s="1"/>
  <c r="F531" i="12"/>
  <c r="F530" i="12"/>
  <c r="G418" i="3" s="1"/>
  <c r="F529" i="12"/>
  <c r="F527" i="12"/>
  <c r="F524" i="12"/>
  <c r="F523" i="12" s="1"/>
  <c r="F521" i="12"/>
  <c r="F520" i="12" s="1"/>
  <c r="F519" i="12"/>
  <c r="F518" i="12" s="1"/>
  <c r="F517" i="12"/>
  <c r="F516" i="12"/>
  <c r="F514" i="12"/>
  <c r="F513" i="12"/>
  <c r="F511" i="12"/>
  <c r="G392" i="3" s="1"/>
  <c r="F510" i="12"/>
  <c r="F508" i="12"/>
  <c r="F507" i="12"/>
  <c r="F506" i="12"/>
  <c r="F505" i="12"/>
  <c r="F501" i="12"/>
  <c r="F500" i="12"/>
  <c r="G377" i="3" s="1"/>
  <c r="F497" i="12"/>
  <c r="F496" i="12"/>
  <c r="F495" i="12"/>
  <c r="F492" i="12"/>
  <c r="F490" i="12"/>
  <c r="F431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6" i="12"/>
  <c r="F412" i="12"/>
  <c r="F411" i="12"/>
  <c r="F409" i="12"/>
  <c r="F408" i="12"/>
  <c r="F406" i="12"/>
  <c r="F404" i="12"/>
  <c r="F403" i="12"/>
  <c r="F402" i="12"/>
  <c r="F401" i="12"/>
  <c r="F399" i="12"/>
  <c r="F398" i="12"/>
  <c r="G227" i="3"/>
  <c r="K227" i="3" s="1"/>
  <c r="F396" i="12"/>
  <c r="F394" i="12"/>
  <c r="F393" i="12"/>
  <c r="F391" i="12"/>
  <c r="F389" i="12"/>
  <c r="F388" i="12"/>
  <c r="F387" i="12"/>
  <c r="F386" i="12"/>
  <c r="F385" i="12"/>
  <c r="F384" i="12"/>
  <c r="F382" i="12"/>
  <c r="F381" i="12"/>
  <c r="F378" i="12"/>
  <c r="F377" i="12"/>
  <c r="F376" i="12"/>
  <c r="F373" i="12"/>
  <c r="F371" i="12"/>
  <c r="F370" i="12"/>
  <c r="F364" i="12"/>
  <c r="F362" i="12"/>
  <c r="F361" i="12"/>
  <c r="F356" i="12"/>
  <c r="F355" i="12"/>
  <c r="F353" i="12"/>
  <c r="F351" i="12"/>
  <c r="F350" i="12"/>
  <c r="F349" i="12"/>
  <c r="F348" i="12"/>
  <c r="F346" i="12"/>
  <c r="F345" i="12"/>
  <c r="F344" i="12"/>
  <c r="F343" i="12"/>
  <c r="F342" i="12"/>
  <c r="F341" i="12"/>
  <c r="F340" i="12"/>
  <c r="F337" i="12"/>
  <c r="F336" i="12"/>
  <c r="F335" i="12"/>
  <c r="F333" i="12"/>
  <c r="F332" i="12"/>
  <c r="F331" i="12"/>
  <c r="F330" i="12"/>
  <c r="F329" i="12"/>
  <c r="F328" i="12"/>
  <c r="F327" i="12"/>
  <c r="F326" i="12"/>
  <c r="F325" i="12"/>
  <c r="F324" i="12"/>
  <c r="F321" i="12"/>
  <c r="F320" i="12"/>
  <c r="F318" i="12"/>
  <c r="F316" i="12"/>
  <c r="F306" i="12"/>
  <c r="F305" i="12"/>
  <c r="F304" i="12"/>
  <c r="F301" i="12"/>
  <c r="F299" i="12"/>
  <c r="F297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8" i="12"/>
  <c r="F277" i="12"/>
  <c r="F276" i="12"/>
  <c r="F272" i="12"/>
  <c r="F271" i="12"/>
  <c r="F270" i="12"/>
  <c r="F267" i="12"/>
  <c r="F265" i="12"/>
  <c r="F263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4" i="12"/>
  <c r="F243" i="12"/>
  <c r="F242" i="12"/>
  <c r="F236" i="12"/>
  <c r="G511" i="3"/>
  <c r="K511" i="3" s="1"/>
  <c r="F231" i="12"/>
  <c r="F229" i="12"/>
  <c r="F228" i="12"/>
  <c r="F222" i="12"/>
  <c r="F217" i="12"/>
  <c r="F215" i="12"/>
  <c r="F213" i="12"/>
  <c r="F212" i="12"/>
  <c r="F211" i="12"/>
  <c r="F207" i="12"/>
  <c r="F203" i="12"/>
  <c r="F200" i="12"/>
  <c r="F197" i="12"/>
  <c r="F195" i="12"/>
  <c r="F193" i="12"/>
  <c r="F191" i="12"/>
  <c r="F190" i="12"/>
  <c r="F188" i="12"/>
  <c r="F187" i="12"/>
  <c r="F186" i="12"/>
  <c r="F185" i="12"/>
  <c r="F183" i="12"/>
  <c r="F182" i="12"/>
  <c r="F181" i="12"/>
  <c r="F174" i="12"/>
  <c r="F175" i="12"/>
  <c r="F169" i="12"/>
  <c r="F167" i="12"/>
  <c r="F166" i="12"/>
  <c r="F165" i="12"/>
  <c r="F163" i="12"/>
  <c r="F161" i="12"/>
  <c r="F159" i="12"/>
  <c r="F158" i="12"/>
  <c r="F157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1" i="12"/>
  <c r="F140" i="12"/>
  <c r="F139" i="12"/>
  <c r="F137" i="12"/>
  <c r="F133" i="12"/>
  <c r="F132" i="12"/>
  <c r="F131" i="12"/>
  <c r="F130" i="12"/>
  <c r="F127" i="12"/>
  <c r="F125" i="12"/>
  <c r="F123" i="12"/>
  <c r="F116" i="12"/>
  <c r="F115" i="12"/>
  <c r="F114" i="12"/>
  <c r="F113" i="12"/>
  <c r="F112" i="12"/>
  <c r="F111" i="12"/>
  <c r="F110" i="12"/>
  <c r="F109" i="12"/>
  <c r="F108" i="12"/>
  <c r="F106" i="12"/>
  <c r="F105" i="12"/>
  <c r="F104" i="12"/>
  <c r="F103" i="12"/>
  <c r="F99" i="12"/>
  <c r="F96" i="12"/>
  <c r="F95" i="12"/>
  <c r="F94" i="12"/>
  <c r="F93" i="12"/>
  <c r="F91" i="12"/>
  <c r="F90" i="12"/>
  <c r="F89" i="12"/>
  <c r="F88" i="12"/>
  <c r="F66" i="12"/>
  <c r="F65" i="12"/>
  <c r="F63" i="12"/>
  <c r="F62" i="12" s="1"/>
  <c r="F60" i="12"/>
  <c r="F59" i="12" s="1"/>
  <c r="F58" i="12"/>
  <c r="F56" i="12"/>
  <c r="G53" i="3" s="1"/>
  <c r="F55" i="12"/>
  <c r="F54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6" i="12"/>
  <c r="F25" i="12"/>
  <c r="F24" i="12"/>
  <c r="F23" i="12"/>
  <c r="F17" i="12"/>
  <c r="F16" i="12"/>
  <c r="F15" i="12"/>
  <c r="F13" i="12"/>
  <c r="F12" i="12"/>
  <c r="F11" i="12"/>
  <c r="F10" i="12"/>
  <c r="F9" i="12"/>
  <c r="F2" i="12"/>
  <c r="G11" i="13" s="1"/>
  <c r="H116" i="12"/>
  <c r="I116" i="12" s="1"/>
  <c r="H115" i="12"/>
  <c r="I115" i="12" s="1"/>
  <c r="H113" i="12"/>
  <c r="I113" i="12" s="1"/>
  <c r="H112" i="12"/>
  <c r="I112" i="12" s="1"/>
  <c r="H111" i="12"/>
  <c r="I111" i="12" s="1"/>
  <c r="H110" i="12"/>
  <c r="I110" i="12" s="1"/>
  <c r="H109" i="12"/>
  <c r="I109" i="12" s="1"/>
  <c r="F202" i="3"/>
  <c r="H108" i="12"/>
  <c r="I108" i="12" s="1"/>
  <c r="H106" i="12"/>
  <c r="I106" i="12" s="1"/>
  <c r="H105" i="12"/>
  <c r="I105" i="12" s="1"/>
  <c r="H104" i="12"/>
  <c r="I104" i="12" s="1"/>
  <c r="H103" i="12"/>
  <c r="I103" i="12" s="1"/>
  <c r="H99" i="12"/>
  <c r="I99" i="12" s="1"/>
  <c r="H96" i="12"/>
  <c r="I96" i="12" s="1"/>
  <c r="H95" i="12"/>
  <c r="I95" i="12" s="1"/>
  <c r="H94" i="12"/>
  <c r="I94" i="12" s="1"/>
  <c r="H93" i="12"/>
  <c r="I93" i="12" s="1"/>
  <c r="H91" i="12"/>
  <c r="I91" i="12" s="1"/>
  <c r="H90" i="12"/>
  <c r="I90" i="12" s="1"/>
  <c r="H89" i="12"/>
  <c r="H88" i="12"/>
  <c r="I88" i="12" s="1"/>
  <c r="I68" i="3"/>
  <c r="H66" i="12"/>
  <c r="H65" i="12"/>
  <c r="I65" i="12" s="1"/>
  <c r="H63" i="12"/>
  <c r="I63" i="12" s="1"/>
  <c r="H60" i="12"/>
  <c r="I60" i="12" s="1"/>
  <c r="H58" i="12"/>
  <c r="I58" i="12" s="1"/>
  <c r="H56" i="12"/>
  <c r="H55" i="12"/>
  <c r="H54" i="12"/>
  <c r="I54" i="12" s="1"/>
  <c r="I48" i="3"/>
  <c r="H51" i="12"/>
  <c r="I51" i="12" s="1"/>
  <c r="H50" i="12"/>
  <c r="I50" i="12" s="1"/>
  <c r="H49" i="12"/>
  <c r="H48" i="12"/>
  <c r="H47" i="12"/>
  <c r="H46" i="12"/>
  <c r="H45" i="12"/>
  <c r="H44" i="12"/>
  <c r="H43" i="12"/>
  <c r="H42" i="12"/>
  <c r="I42" i="12" s="1"/>
  <c r="H41" i="12"/>
  <c r="H40" i="12"/>
  <c r="H39" i="12"/>
  <c r="H38" i="12"/>
  <c r="H37" i="12"/>
  <c r="H36" i="12"/>
  <c r="H35" i="12"/>
  <c r="I35" i="12" s="1"/>
  <c r="H34" i="12"/>
  <c r="H33" i="12"/>
  <c r="H32" i="12"/>
  <c r="H31" i="12"/>
  <c r="H30" i="12"/>
  <c r="H29" i="12"/>
  <c r="H28" i="12"/>
  <c r="I28" i="12" s="1"/>
  <c r="H26" i="12"/>
  <c r="I26" i="12" s="1"/>
  <c r="H25" i="12"/>
  <c r="I25" i="12" s="1"/>
  <c r="H24" i="12"/>
  <c r="I24" i="12" s="1"/>
  <c r="H23" i="12"/>
  <c r="I23" i="12" s="1"/>
  <c r="H58" i="9"/>
  <c r="H53" i="9"/>
  <c r="H50" i="9"/>
  <c r="H47" i="9"/>
  <c r="H45" i="9"/>
  <c r="H42" i="9"/>
  <c r="H41" i="9"/>
  <c r="H38" i="9"/>
  <c r="H37" i="9"/>
  <c r="H35" i="9"/>
  <c r="H34" i="9"/>
  <c r="H31" i="9"/>
  <c r="H27" i="9"/>
  <c r="H26" i="9"/>
  <c r="H25" i="9"/>
  <c r="H22" i="9"/>
  <c r="H21" i="9"/>
  <c r="H20" i="9"/>
  <c r="H18" i="9"/>
  <c r="H16" i="9"/>
  <c r="H14" i="9"/>
  <c r="H13" i="9"/>
  <c r="H12" i="9"/>
  <c r="H11" i="9"/>
  <c r="H74" i="10"/>
  <c r="H3" i="10"/>
  <c r="H9" i="12"/>
  <c r="I9" i="12" s="1"/>
  <c r="H3" i="5"/>
  <c r="H418" i="12"/>
  <c r="I418" i="12" s="1"/>
  <c r="F348" i="3"/>
  <c r="F340" i="3"/>
  <c r="F339" i="3" s="1"/>
  <c r="F338" i="3" s="1"/>
  <c r="F336" i="3"/>
  <c r="F333" i="3"/>
  <c r="F330" i="3"/>
  <c r="F329" i="3" s="1"/>
  <c r="F328" i="3" s="1"/>
  <c r="I18" i="9"/>
  <c r="G18" i="9"/>
  <c r="H495" i="12"/>
  <c r="I495" i="12" s="1"/>
  <c r="H497" i="12"/>
  <c r="I497" i="12" s="1"/>
  <c r="H340" i="12"/>
  <c r="I340" i="12" s="1"/>
  <c r="H530" i="12"/>
  <c r="I390" i="3"/>
  <c r="H542" i="12"/>
  <c r="I542" i="12" s="1"/>
  <c r="H516" i="12"/>
  <c r="I516" i="12" s="1"/>
  <c r="H376" i="12"/>
  <c r="I376" i="12" s="1"/>
  <c r="F234" i="3"/>
  <c r="H403" i="12"/>
  <c r="I403" i="12" s="1"/>
  <c r="H507" i="12"/>
  <c r="H508" i="12"/>
  <c r="I508" i="12" s="1"/>
  <c r="H501" i="12"/>
  <c r="I501" i="12" s="1"/>
  <c r="H517" i="12"/>
  <c r="I363" i="3"/>
  <c r="H424" i="12"/>
  <c r="I424" i="12" s="1"/>
  <c r="F204" i="3"/>
  <c r="H378" i="12"/>
  <c r="I378" i="12" s="1"/>
  <c r="H371" i="12"/>
  <c r="I371" i="12" s="1"/>
  <c r="H370" i="12"/>
  <c r="I370" i="12" s="1"/>
  <c r="H505" i="12"/>
  <c r="I505" i="12" s="1"/>
  <c r="I416" i="3"/>
  <c r="H496" i="12"/>
  <c r="I496" i="12" s="1"/>
  <c r="H490" i="12"/>
  <c r="I490" i="12" s="1"/>
  <c r="H423" i="12"/>
  <c r="I423" i="12" s="1"/>
  <c r="H421" i="12"/>
  <c r="I421" i="12" s="1"/>
  <c r="H416" i="12"/>
  <c r="I416" i="12" s="1"/>
  <c r="F222" i="3"/>
  <c r="H393" i="12"/>
  <c r="I393" i="12" s="1"/>
  <c r="H388" i="12"/>
  <c r="I388" i="12" s="1"/>
  <c r="H377" i="12"/>
  <c r="I377" i="12" s="1"/>
  <c r="H563" i="12"/>
  <c r="H562" i="12"/>
  <c r="H556" i="12"/>
  <c r="H555" i="12"/>
  <c r="H552" i="12"/>
  <c r="I552" i="12" s="1"/>
  <c r="H550" i="12"/>
  <c r="H544" i="12"/>
  <c r="H543" i="12"/>
  <c r="H541" i="12"/>
  <c r="H531" i="12"/>
  <c r="H529" i="12"/>
  <c r="H527" i="12"/>
  <c r="I527" i="12" s="1"/>
  <c r="H524" i="12"/>
  <c r="H521" i="12"/>
  <c r="I521" i="12" s="1"/>
  <c r="H519" i="12"/>
  <c r="I519" i="12" s="1"/>
  <c r="H514" i="12"/>
  <c r="I514" i="12" s="1"/>
  <c r="H513" i="12"/>
  <c r="I513" i="12" s="1"/>
  <c r="H511" i="12"/>
  <c r="H510" i="12"/>
  <c r="I510" i="12" s="1"/>
  <c r="I380" i="3"/>
  <c r="H500" i="12"/>
  <c r="I376" i="3"/>
  <c r="H492" i="12"/>
  <c r="I492" i="12" s="1"/>
  <c r="H431" i="12"/>
  <c r="I431" i="12" s="1"/>
  <c r="H429" i="12"/>
  <c r="I429" i="12" s="1"/>
  <c r="H428" i="12"/>
  <c r="I428" i="12" s="1"/>
  <c r="H427" i="12"/>
  <c r="I427" i="12" s="1"/>
  <c r="H426" i="12"/>
  <c r="I426" i="12" s="1"/>
  <c r="H425" i="12"/>
  <c r="I425" i="12" s="1"/>
  <c r="H422" i="12"/>
  <c r="I422" i="12" s="1"/>
  <c r="H420" i="12"/>
  <c r="I420" i="12" s="1"/>
  <c r="H419" i="12"/>
  <c r="I419" i="12" s="1"/>
  <c r="H412" i="12"/>
  <c r="I412" i="12" s="1"/>
  <c r="H411" i="12"/>
  <c r="I411" i="12" s="1"/>
  <c r="H409" i="12"/>
  <c r="I409" i="12" s="1"/>
  <c r="H408" i="12"/>
  <c r="I408" i="12" s="1"/>
  <c r="H406" i="12"/>
  <c r="H404" i="12"/>
  <c r="I404" i="12" s="1"/>
  <c r="H402" i="12"/>
  <c r="I402" i="12" s="1"/>
  <c r="H401" i="12"/>
  <c r="I401" i="12" s="1"/>
  <c r="H399" i="12"/>
  <c r="I399" i="12" s="1"/>
  <c r="H398" i="12"/>
  <c r="I398" i="12" s="1"/>
  <c r="H396" i="12"/>
  <c r="I396" i="12" s="1"/>
  <c r="H394" i="12"/>
  <c r="I394" i="12" s="1"/>
  <c r="H391" i="12"/>
  <c r="I391" i="12" s="1"/>
  <c r="H389" i="12"/>
  <c r="I389" i="12" s="1"/>
  <c r="H387" i="12"/>
  <c r="I387" i="12" s="1"/>
  <c r="H386" i="12"/>
  <c r="I386" i="12" s="1"/>
  <c r="H384" i="12"/>
  <c r="I384" i="12" s="1"/>
  <c r="H382" i="12"/>
  <c r="I382" i="12" s="1"/>
  <c r="H381" i="12"/>
  <c r="I381" i="12" s="1"/>
  <c r="H373" i="12"/>
  <c r="I373" i="12" s="1"/>
  <c r="H364" i="12"/>
  <c r="I364" i="12" s="1"/>
  <c r="H362" i="12"/>
  <c r="I362" i="12" s="1"/>
  <c r="H361" i="12"/>
  <c r="I361" i="12" s="1"/>
  <c r="H359" i="12"/>
  <c r="I359" i="12" s="1"/>
  <c r="H356" i="12"/>
  <c r="I356" i="12" s="1"/>
  <c r="H355" i="12"/>
  <c r="I355" i="12" s="1"/>
  <c r="H353" i="12"/>
  <c r="H351" i="12"/>
  <c r="I351" i="12" s="1"/>
  <c r="H350" i="12"/>
  <c r="H349" i="12"/>
  <c r="I349" i="12" s="1"/>
  <c r="H348" i="12"/>
  <c r="I348" i="12" s="1"/>
  <c r="H346" i="12"/>
  <c r="I346" i="12" s="1"/>
  <c r="H345" i="12"/>
  <c r="I345" i="12" s="1"/>
  <c r="H344" i="12"/>
  <c r="I344" i="12" s="1"/>
  <c r="H343" i="12"/>
  <c r="I343" i="12" s="1"/>
  <c r="H342" i="12"/>
  <c r="I342" i="12" s="1"/>
  <c r="H341" i="12"/>
  <c r="I341" i="12" s="1"/>
  <c r="H337" i="12"/>
  <c r="I337" i="12" s="1"/>
  <c r="H336" i="12"/>
  <c r="I336" i="12" s="1"/>
  <c r="H335" i="12"/>
  <c r="I335" i="12" s="1"/>
  <c r="H333" i="12"/>
  <c r="I333" i="12" s="1"/>
  <c r="H332" i="12"/>
  <c r="I332" i="12" s="1"/>
  <c r="H331" i="12"/>
  <c r="I331" i="12" s="1"/>
  <c r="H330" i="12"/>
  <c r="I330" i="12" s="1"/>
  <c r="H329" i="12"/>
  <c r="I329" i="12" s="1"/>
  <c r="H328" i="12"/>
  <c r="I328" i="12" s="1"/>
  <c r="H327" i="12"/>
  <c r="I327" i="12" s="1"/>
  <c r="H326" i="12"/>
  <c r="I326" i="12" s="1"/>
  <c r="H325" i="12"/>
  <c r="I325" i="12" s="1"/>
  <c r="H324" i="12"/>
  <c r="I324" i="12" s="1"/>
  <c r="H321" i="12"/>
  <c r="I321" i="12" s="1"/>
  <c r="H320" i="12"/>
  <c r="I320" i="12" s="1"/>
  <c r="H318" i="12"/>
  <c r="I318" i="12" s="1"/>
  <c r="I126" i="3"/>
  <c r="H181" i="12"/>
  <c r="I181" i="12" s="1"/>
  <c r="H137" i="12"/>
  <c r="I137" i="12" s="1"/>
  <c r="H133" i="12"/>
  <c r="I133" i="12" s="1"/>
  <c r="H132" i="12"/>
  <c r="I132" i="12" s="1"/>
  <c r="H131" i="12"/>
  <c r="I131" i="12" s="1"/>
  <c r="H130" i="12"/>
  <c r="I130" i="12" s="1"/>
  <c r="H127" i="12"/>
  <c r="H125" i="12"/>
  <c r="H123" i="12"/>
  <c r="H114" i="12"/>
  <c r="I114" i="12" s="1"/>
  <c r="H2" i="12"/>
  <c r="I11" i="13" s="1"/>
  <c r="G3" i="5"/>
  <c r="I22" i="9"/>
  <c r="G22" i="9"/>
  <c r="I42" i="9"/>
  <c r="G42" i="9"/>
  <c r="F250" i="3"/>
  <c r="F213" i="3"/>
  <c r="F229" i="3"/>
  <c r="I14" i="9"/>
  <c r="I13" i="9"/>
  <c r="J13" i="9" s="1"/>
  <c r="G41" i="9"/>
  <c r="I35" i="9"/>
  <c r="J35" i="9" s="1"/>
  <c r="G35" i="9"/>
  <c r="K35" i="9" s="1"/>
  <c r="I58" i="9"/>
  <c r="G58" i="9"/>
  <c r="I53" i="9"/>
  <c r="G53" i="9"/>
  <c r="G52" i="9" s="1"/>
  <c r="I51" i="9"/>
  <c r="J51" i="9" s="1"/>
  <c r="G51" i="9"/>
  <c r="K51" i="9" s="1"/>
  <c r="I47" i="9"/>
  <c r="J47" i="9" s="1"/>
  <c r="G47" i="9"/>
  <c r="K47" i="9" s="1"/>
  <c r="I45" i="9"/>
  <c r="J45" i="9" s="1"/>
  <c r="G45" i="9"/>
  <c r="K45" i="9" s="1"/>
  <c r="I38" i="9"/>
  <c r="G38" i="9"/>
  <c r="I37" i="9"/>
  <c r="J37" i="9" s="1"/>
  <c r="G37" i="9"/>
  <c r="K37" i="9" s="1"/>
  <c r="I34" i="9"/>
  <c r="J34" i="9" s="1"/>
  <c r="G34" i="9"/>
  <c r="K34" i="9" s="1"/>
  <c r="I31" i="9"/>
  <c r="J31" i="9" s="1"/>
  <c r="G31" i="9"/>
  <c r="K31" i="9" s="1"/>
  <c r="I27" i="9"/>
  <c r="G27" i="9"/>
  <c r="I26" i="9"/>
  <c r="G26" i="9"/>
  <c r="I25" i="9"/>
  <c r="G25" i="9"/>
  <c r="G21" i="9"/>
  <c r="G20" i="9"/>
  <c r="K20" i="9" s="1"/>
  <c r="I16" i="9"/>
  <c r="G16" i="9"/>
  <c r="I12" i="9"/>
  <c r="J12" i="9" s="1"/>
  <c r="K12" i="9"/>
  <c r="I11" i="9"/>
  <c r="J11" i="9" s="1"/>
  <c r="G11" i="9"/>
  <c r="K11" i="9" s="1"/>
  <c r="F193" i="3"/>
  <c r="F261" i="3"/>
  <c r="F252" i="3"/>
  <c r="F241" i="3"/>
  <c r="F238" i="3"/>
  <c r="E3" i="5"/>
  <c r="G2" i="3"/>
  <c r="I3" i="10"/>
  <c r="F3" i="10"/>
  <c r="G3" i="10"/>
  <c r="F186" i="3"/>
  <c r="F185" i="3" s="1"/>
  <c r="F176" i="3" s="1"/>
  <c r="F175" i="3" s="1"/>
  <c r="F121" i="3" s="1"/>
  <c r="F16" i="6" s="1"/>
  <c r="F232" i="3"/>
  <c r="F215" i="3"/>
  <c r="G74" i="10"/>
  <c r="G187" i="3"/>
  <c r="K187" i="3" s="1"/>
  <c r="G183" i="3"/>
  <c r="K183" i="3" s="1"/>
  <c r="I74" i="10"/>
  <c r="F224" i="3"/>
  <c r="F306" i="3"/>
  <c r="F302" i="3"/>
  <c r="F274" i="3"/>
  <c r="F212" i="3"/>
  <c r="F36" i="3"/>
  <c r="F20" i="3"/>
  <c r="F15" i="3"/>
  <c r="F13" i="3"/>
  <c r="F12" i="3" s="1"/>
  <c r="F228" i="3"/>
  <c r="F247" i="3"/>
  <c r="F68" i="10" s="1"/>
  <c r="F246" i="3"/>
  <c r="F307" i="3"/>
  <c r="F305" i="3"/>
  <c r="F300" i="3"/>
  <c r="F293" i="3"/>
  <c r="F289" i="3"/>
  <c r="F284" i="3"/>
  <c r="F283" i="3" s="1"/>
  <c r="F353" i="3"/>
  <c r="F235" i="3"/>
  <c r="F273" i="3"/>
  <c r="F270" i="3"/>
  <c r="F93" i="10" s="1"/>
  <c r="F268" i="3"/>
  <c r="F264" i="3"/>
  <c r="F87" i="10" s="1"/>
  <c r="F262" i="3"/>
  <c r="F256" i="3"/>
  <c r="F251" i="3"/>
  <c r="F72" i="10" s="1"/>
  <c r="F243" i="3"/>
  <c r="F242" i="3" s="1"/>
  <c r="F233" i="3"/>
  <c r="F217" i="3"/>
  <c r="C356" i="12"/>
  <c r="F326" i="3"/>
  <c r="F320" i="3"/>
  <c r="F318" i="3"/>
  <c r="F313" i="3"/>
  <c r="F311" i="3"/>
  <c r="F309" i="3"/>
  <c r="F304" i="3"/>
  <c r="F298" i="3"/>
  <c r="F295" i="3"/>
  <c r="F294" i="3"/>
  <c r="F173" i="12" l="1"/>
  <c r="H122" i="12"/>
  <c r="I122" i="12" s="1"/>
  <c r="I123" i="12"/>
  <c r="H352" i="12"/>
  <c r="I352" i="12" s="1"/>
  <c r="I353" i="12"/>
  <c r="I417" i="3"/>
  <c r="I529" i="12"/>
  <c r="I494" i="3"/>
  <c r="K494" i="3" s="1"/>
  <c r="I544" i="12"/>
  <c r="I513" i="3"/>
  <c r="I556" i="12"/>
  <c r="I401" i="3"/>
  <c r="I400" i="3" s="1"/>
  <c r="I517" i="12"/>
  <c r="I22" i="3"/>
  <c r="I30" i="12"/>
  <c r="I27" i="3"/>
  <c r="I34" i="12"/>
  <c r="I32" i="3"/>
  <c r="I38" i="12"/>
  <c r="I41" i="3"/>
  <c r="I40" i="3" s="1"/>
  <c r="I46" i="12"/>
  <c r="I52" i="3"/>
  <c r="I55" i="12"/>
  <c r="H124" i="12"/>
  <c r="I124" i="12" s="1"/>
  <c r="I125" i="12"/>
  <c r="I392" i="3"/>
  <c r="I511" i="12"/>
  <c r="I420" i="3"/>
  <c r="I419" i="3" s="1"/>
  <c r="I531" i="12"/>
  <c r="I503" i="3"/>
  <c r="I550" i="12"/>
  <c r="I522" i="3"/>
  <c r="I562" i="12"/>
  <c r="I24" i="3"/>
  <c r="I31" i="12"/>
  <c r="I33" i="3"/>
  <c r="I39" i="12"/>
  <c r="I37" i="3"/>
  <c r="I43" i="12"/>
  <c r="I43" i="3"/>
  <c r="I47" i="12"/>
  <c r="I53" i="3"/>
  <c r="I56" i="12"/>
  <c r="I128" i="3"/>
  <c r="I89" i="12"/>
  <c r="K53" i="3"/>
  <c r="H162" i="12"/>
  <c r="I162" i="12" s="1"/>
  <c r="I163" i="12"/>
  <c r="H126" i="12"/>
  <c r="I126" i="12" s="1"/>
  <c r="I127" i="12"/>
  <c r="H308" i="12"/>
  <c r="I308" i="12" s="1"/>
  <c r="I350" i="12"/>
  <c r="H405" i="12"/>
  <c r="I405" i="12" s="1"/>
  <c r="I406" i="12"/>
  <c r="I500" i="12"/>
  <c r="I377" i="3"/>
  <c r="H523" i="12"/>
  <c r="I523" i="12" s="1"/>
  <c r="I524" i="12"/>
  <c r="I487" i="3"/>
  <c r="I483" i="3" s="1"/>
  <c r="I541" i="12"/>
  <c r="I524" i="3"/>
  <c r="I563" i="12"/>
  <c r="I418" i="3"/>
  <c r="K418" i="3" s="1"/>
  <c r="I530" i="12"/>
  <c r="I25" i="3"/>
  <c r="I32" i="12"/>
  <c r="I29" i="3"/>
  <c r="I36" i="12"/>
  <c r="I34" i="3"/>
  <c r="I40" i="12"/>
  <c r="I38" i="3"/>
  <c r="I44" i="12"/>
  <c r="I44" i="3"/>
  <c r="I48" i="12"/>
  <c r="I67" i="3"/>
  <c r="I66" i="12"/>
  <c r="K392" i="3"/>
  <c r="H168" i="12"/>
  <c r="I168" i="12" s="1"/>
  <c r="I169" i="12"/>
  <c r="I79" i="3"/>
  <c r="I276" i="12"/>
  <c r="I493" i="3"/>
  <c r="K493" i="3" s="1"/>
  <c r="I543" i="12"/>
  <c r="I510" i="3"/>
  <c r="K510" i="3" s="1"/>
  <c r="I555" i="12"/>
  <c r="I387" i="3"/>
  <c r="I507" i="12"/>
  <c r="I21" i="3"/>
  <c r="I29" i="12"/>
  <c r="I26" i="3"/>
  <c r="I33" i="12"/>
  <c r="I31" i="3"/>
  <c r="I37" i="12"/>
  <c r="I35" i="3"/>
  <c r="I41" i="12"/>
  <c r="I39" i="3"/>
  <c r="I45" i="12"/>
  <c r="I45" i="3"/>
  <c r="I49" i="12"/>
  <c r="K377" i="3"/>
  <c r="H202" i="12"/>
  <c r="I202" i="12" s="1"/>
  <c r="I203" i="12"/>
  <c r="J22" i="9"/>
  <c r="K22" i="9"/>
  <c r="K16" i="9"/>
  <c r="J16" i="9"/>
  <c r="K27" i="9"/>
  <c r="J27" i="9"/>
  <c r="I52" i="9"/>
  <c r="J52" i="9" s="1"/>
  <c r="K53" i="9"/>
  <c r="J53" i="9"/>
  <c r="K14" i="9"/>
  <c r="J14" i="9"/>
  <c r="J42" i="9"/>
  <c r="K42" i="9"/>
  <c r="K25" i="9"/>
  <c r="J25" i="9"/>
  <c r="K38" i="9"/>
  <c r="J38" i="9"/>
  <c r="K26" i="9"/>
  <c r="J26" i="9"/>
  <c r="J58" i="9"/>
  <c r="K58" i="9"/>
  <c r="K13" i="9"/>
  <c r="K18" i="9"/>
  <c r="J18" i="9"/>
  <c r="G483" i="3"/>
  <c r="K483" i="3" s="1"/>
  <c r="I277" i="3"/>
  <c r="I101" i="10" s="1"/>
  <c r="H430" i="12"/>
  <c r="I430" i="12" s="1"/>
  <c r="G277" i="3"/>
  <c r="F430" i="12"/>
  <c r="G427" i="3"/>
  <c r="G431" i="3"/>
  <c r="G83" i="3"/>
  <c r="G79" i="3"/>
  <c r="F308" i="12"/>
  <c r="H64" i="12"/>
  <c r="I64" i="12" s="1"/>
  <c r="H24" i="9"/>
  <c r="G24" i="9"/>
  <c r="I24" i="9"/>
  <c r="J24" i="9" s="1"/>
  <c r="H52" i="9"/>
  <c r="H551" i="12"/>
  <c r="I551" i="12" s="1"/>
  <c r="I506" i="3"/>
  <c r="I505" i="3" s="1"/>
  <c r="I504" i="3" s="1"/>
  <c r="F551" i="12"/>
  <c r="G506" i="3"/>
  <c r="F47" i="10"/>
  <c r="F53" i="10"/>
  <c r="F43" i="10"/>
  <c r="F51" i="10"/>
  <c r="F63" i="10"/>
  <c r="G128" i="3"/>
  <c r="F71" i="10"/>
  <c r="F233" i="12"/>
  <c r="H233" i="12"/>
  <c r="F62" i="10"/>
  <c r="F240" i="3"/>
  <c r="F239" i="3" s="1"/>
  <c r="F60" i="10"/>
  <c r="F59" i="10" s="1"/>
  <c r="F41" i="10"/>
  <c r="F40" i="10" s="1"/>
  <c r="F36" i="10"/>
  <c r="F32" i="10"/>
  <c r="F73" i="10"/>
  <c r="F237" i="3"/>
  <c r="F236" i="3" s="1"/>
  <c r="F57" i="10"/>
  <c r="F56" i="10" s="1"/>
  <c r="F55" i="10" s="1"/>
  <c r="F48" i="10"/>
  <c r="F54" i="10"/>
  <c r="F67" i="10"/>
  <c r="F66" i="10" s="1"/>
  <c r="F65" i="10" s="1"/>
  <c r="F34" i="10"/>
  <c r="F332" i="3"/>
  <c r="J183" i="3"/>
  <c r="J9" i="12"/>
  <c r="J13" i="12"/>
  <c r="J28" i="12"/>
  <c r="J32" i="12"/>
  <c r="J36" i="12"/>
  <c r="J40" i="12"/>
  <c r="J44" i="12"/>
  <c r="J48" i="12"/>
  <c r="J54" i="12"/>
  <c r="G59" i="12"/>
  <c r="G57" i="12" s="1"/>
  <c r="J60" i="12"/>
  <c r="J492" i="12"/>
  <c r="J497" i="12"/>
  <c r="J504" i="12"/>
  <c r="J508" i="12"/>
  <c r="J513" i="12"/>
  <c r="J519" i="12"/>
  <c r="J541" i="12"/>
  <c r="J556" i="12"/>
  <c r="F202" i="12"/>
  <c r="J10" i="12"/>
  <c r="J15" i="12"/>
  <c r="J24" i="12"/>
  <c r="J29" i="12"/>
  <c r="J33" i="12"/>
  <c r="J37" i="12"/>
  <c r="J41" i="12"/>
  <c r="J45" i="12"/>
  <c r="J49" i="12"/>
  <c r="J55" i="12"/>
  <c r="G62" i="12"/>
  <c r="J63" i="12"/>
  <c r="J494" i="12"/>
  <c r="J500" i="12"/>
  <c r="J505" i="12"/>
  <c r="J509" i="12"/>
  <c r="J514" i="12"/>
  <c r="J521" i="12"/>
  <c r="J529" i="12"/>
  <c r="J542" i="12"/>
  <c r="J550" i="12"/>
  <c r="J561" i="12"/>
  <c r="F204" i="12"/>
  <c r="J11" i="12"/>
  <c r="J16" i="12"/>
  <c r="J25" i="12"/>
  <c r="J30" i="12"/>
  <c r="J34" i="12"/>
  <c r="J38" i="12"/>
  <c r="J42" i="12"/>
  <c r="J46" i="12"/>
  <c r="J50" i="12"/>
  <c r="H53" i="3"/>
  <c r="J53" i="3" s="1"/>
  <c r="J56" i="12"/>
  <c r="J65" i="12"/>
  <c r="J495" i="12"/>
  <c r="J501" i="12"/>
  <c r="J506" i="12"/>
  <c r="J510" i="12"/>
  <c r="J516" i="12"/>
  <c r="J524" i="12"/>
  <c r="J530" i="12"/>
  <c r="J543" i="12"/>
  <c r="J552" i="12"/>
  <c r="J562" i="12"/>
  <c r="J12" i="12"/>
  <c r="J17" i="12"/>
  <c r="J26" i="12"/>
  <c r="J31" i="12"/>
  <c r="J35" i="12"/>
  <c r="J39" i="12"/>
  <c r="J43" i="12"/>
  <c r="J47" i="12"/>
  <c r="J51" i="12"/>
  <c r="J58" i="12"/>
  <c r="J66" i="12"/>
  <c r="J490" i="12"/>
  <c r="J496" i="12"/>
  <c r="J507" i="12"/>
  <c r="J511" i="12"/>
  <c r="J517" i="12"/>
  <c r="J527" i="12"/>
  <c r="J531" i="12"/>
  <c r="J544" i="12"/>
  <c r="J555" i="12"/>
  <c r="J563" i="12"/>
  <c r="J187" i="3"/>
  <c r="J227" i="3"/>
  <c r="J511" i="3"/>
  <c r="F374" i="12"/>
  <c r="H136" i="12"/>
  <c r="I136" i="12" s="1"/>
  <c r="F410" i="12"/>
  <c r="H410" i="12"/>
  <c r="I410" i="12" s="1"/>
  <c r="F53" i="12"/>
  <c r="H493" i="12"/>
  <c r="I493" i="12" s="1"/>
  <c r="G14" i="12"/>
  <c r="G21" i="12"/>
  <c r="F512" i="12"/>
  <c r="I59" i="3"/>
  <c r="I58" i="3" s="1"/>
  <c r="H59" i="12"/>
  <c r="H400" i="12"/>
  <c r="I400" i="12" s="1"/>
  <c r="H407" i="12"/>
  <c r="I407" i="12" s="1"/>
  <c r="H414" i="12"/>
  <c r="I414" i="12" s="1"/>
  <c r="H539" i="12"/>
  <c r="H487" i="12"/>
  <c r="I487" i="12" s="1"/>
  <c r="I395" i="3"/>
  <c r="H512" i="12"/>
  <c r="I512" i="12" s="1"/>
  <c r="I521" i="3"/>
  <c r="H560" i="12"/>
  <c r="I415" i="3"/>
  <c r="H525" i="12"/>
  <c r="H368" i="12"/>
  <c r="I368" i="12" s="1"/>
  <c r="F27" i="12"/>
  <c r="F214" i="12"/>
  <c r="F414" i="12"/>
  <c r="I404" i="3"/>
  <c r="I403" i="3" s="1"/>
  <c r="H518" i="12"/>
  <c r="I518" i="12" s="1"/>
  <c r="I509" i="3"/>
  <c r="H554" i="12"/>
  <c r="F368" i="12"/>
  <c r="F493" i="12"/>
  <c r="F554" i="12"/>
  <c r="F553" i="12" s="1"/>
  <c r="G64" i="12"/>
  <c r="I399" i="3"/>
  <c r="I398" i="3" s="1"/>
  <c r="H515" i="12"/>
  <c r="I515" i="12" s="1"/>
  <c r="F8" i="12"/>
  <c r="F407" i="12"/>
  <c r="I407" i="3"/>
  <c r="H520" i="12"/>
  <c r="I520" i="12" s="1"/>
  <c r="H417" i="12"/>
  <c r="I417" i="12" s="1"/>
  <c r="F417" i="12"/>
  <c r="F515" i="12"/>
  <c r="F400" i="12"/>
  <c r="F405" i="12"/>
  <c r="F487" i="12"/>
  <c r="F525" i="12"/>
  <c r="F522" i="12" s="1"/>
  <c r="F539" i="12"/>
  <c r="F560" i="12"/>
  <c r="F559" i="12" s="1"/>
  <c r="F558" i="12" s="1"/>
  <c r="F14" i="12"/>
  <c r="I56" i="3"/>
  <c r="I55" i="3" s="1"/>
  <c r="H102" i="12"/>
  <c r="I102" i="12" s="1"/>
  <c r="F21" i="12"/>
  <c r="F129" i="12"/>
  <c r="F142" i="12"/>
  <c r="F180" i="12"/>
  <c r="F264" i="12"/>
  <c r="F279" i="12"/>
  <c r="F296" i="12"/>
  <c r="F75" i="12"/>
  <c r="F79" i="12"/>
  <c r="H358" i="12"/>
  <c r="I51" i="3"/>
  <c r="H53" i="12"/>
  <c r="I53" i="12" s="1"/>
  <c r="F168" i="12"/>
  <c r="F210" i="12"/>
  <c r="F266" i="12"/>
  <c r="F358" i="12"/>
  <c r="H347" i="12"/>
  <c r="I347" i="12" s="1"/>
  <c r="I63" i="3"/>
  <c r="I62" i="3" s="1"/>
  <c r="H62" i="12"/>
  <c r="I62" i="12" s="1"/>
  <c r="H87" i="12"/>
  <c r="I87" i="12" s="1"/>
  <c r="F64" i="12"/>
  <c r="F61" i="12" s="1"/>
  <c r="F87" i="12"/>
  <c r="F92" i="12"/>
  <c r="F98" i="12"/>
  <c r="F124" i="12"/>
  <c r="F164" i="12"/>
  <c r="F199" i="12"/>
  <c r="F269" i="12"/>
  <c r="F300" i="12"/>
  <c r="F315" i="12"/>
  <c r="F347" i="12"/>
  <c r="F352" i="12"/>
  <c r="H79" i="12"/>
  <c r="I79" i="12" s="1"/>
  <c r="H129" i="12"/>
  <c r="H107" i="12"/>
  <c r="I107" i="12" s="1"/>
  <c r="F136" i="12"/>
  <c r="F160" i="12"/>
  <c r="F241" i="12"/>
  <c r="H75" i="12"/>
  <c r="I75" i="12" s="1"/>
  <c r="F322" i="12"/>
  <c r="F122" i="12"/>
  <c r="F162" i="12"/>
  <c r="F275" i="12"/>
  <c r="F298" i="12"/>
  <c r="I20" i="3"/>
  <c r="H354" i="12"/>
  <c r="I354" i="12" s="1"/>
  <c r="H21" i="12"/>
  <c r="I21" i="12" s="1"/>
  <c r="I19" i="3"/>
  <c r="H27" i="12"/>
  <c r="I27" i="12" s="1"/>
  <c r="I66" i="3"/>
  <c r="H92" i="12"/>
  <c r="I92" i="12" s="1"/>
  <c r="H98" i="12"/>
  <c r="F57" i="12"/>
  <c r="F102" i="12"/>
  <c r="F107" i="12"/>
  <c r="F126" i="12"/>
  <c r="F245" i="12"/>
  <c r="F262" i="12"/>
  <c r="F303" i="12"/>
  <c r="F354" i="12"/>
  <c r="G8" i="12"/>
  <c r="G27" i="12"/>
  <c r="G53" i="12"/>
  <c r="H322" i="12"/>
  <c r="I322" i="12" s="1"/>
  <c r="I512" i="3"/>
  <c r="I386" i="3"/>
  <c r="I523" i="3"/>
  <c r="I15" i="9"/>
  <c r="I46" i="9"/>
  <c r="J46" i="9" s="1"/>
  <c r="I57" i="9"/>
  <c r="J57" i="9" s="1"/>
  <c r="I17" i="9"/>
  <c r="I30" i="9"/>
  <c r="J30" i="9" s="1"/>
  <c r="I50" i="9"/>
  <c r="J50" i="9" s="1"/>
  <c r="H57" i="9"/>
  <c r="H15" i="9"/>
  <c r="H46" i="9"/>
  <c r="H44" i="9"/>
  <c r="H17" i="9"/>
  <c r="H30" i="9"/>
  <c r="H33" i="9"/>
  <c r="H57" i="10"/>
  <c r="I268" i="3"/>
  <c r="I151" i="3"/>
  <c r="G480" i="3"/>
  <c r="H19" i="3"/>
  <c r="H25" i="3"/>
  <c r="H29" i="3"/>
  <c r="H34" i="3"/>
  <c r="H34" i="10" s="1"/>
  <c r="H38" i="3"/>
  <c r="H44" i="3"/>
  <c r="H48" i="3"/>
  <c r="H56" i="3"/>
  <c r="H67" i="3"/>
  <c r="H390" i="3"/>
  <c r="H407" i="3"/>
  <c r="H417" i="3"/>
  <c r="H87" i="10" s="1"/>
  <c r="H503" i="3"/>
  <c r="H499" i="3" s="1"/>
  <c r="H521" i="3"/>
  <c r="I336" i="3"/>
  <c r="I306" i="3"/>
  <c r="I289" i="3"/>
  <c r="I495" i="3"/>
  <c r="I445" i="3"/>
  <c r="I435" i="3"/>
  <c r="I97" i="3"/>
  <c r="I140" i="3"/>
  <c r="I165" i="3"/>
  <c r="I180" i="3"/>
  <c r="I232" i="3"/>
  <c r="I274" i="3"/>
  <c r="I136" i="3"/>
  <c r="I146" i="3"/>
  <c r="I155" i="3"/>
  <c r="I160" i="3"/>
  <c r="I166" i="3"/>
  <c r="I174" i="3"/>
  <c r="I181" i="3"/>
  <c r="I208" i="3"/>
  <c r="I215" i="3"/>
  <c r="I233" i="3"/>
  <c r="I247" i="3"/>
  <c r="I261" i="3"/>
  <c r="I270" i="3"/>
  <c r="I193" i="3"/>
  <c r="I153" i="3"/>
  <c r="I10" i="3"/>
  <c r="G287" i="3"/>
  <c r="G294" i="3"/>
  <c r="G306" i="3"/>
  <c r="G313" i="3"/>
  <c r="H11" i="3"/>
  <c r="H20" i="3"/>
  <c r="H21" i="3"/>
  <c r="H26" i="3"/>
  <c r="H31" i="3"/>
  <c r="H35" i="3"/>
  <c r="H39" i="3"/>
  <c r="H45" i="3"/>
  <c r="H51" i="3"/>
  <c r="H59" i="3"/>
  <c r="H72" i="10" s="1"/>
  <c r="H399" i="3"/>
  <c r="H418" i="3"/>
  <c r="I330" i="3"/>
  <c r="I304" i="3"/>
  <c r="I444" i="3"/>
  <c r="I434" i="3"/>
  <c r="I93" i="3"/>
  <c r="H324" i="3"/>
  <c r="I182" i="3"/>
  <c r="H375" i="3"/>
  <c r="I147" i="3"/>
  <c r="I145" i="3"/>
  <c r="I150" i="3"/>
  <c r="I173" i="3"/>
  <c r="I224" i="3"/>
  <c r="I256" i="3"/>
  <c r="I222" i="3"/>
  <c r="I284" i="3"/>
  <c r="I238" i="3"/>
  <c r="I137" i="3"/>
  <c r="I142" i="3"/>
  <c r="I148" i="3"/>
  <c r="I157" i="3"/>
  <c r="I161" i="3"/>
  <c r="I167" i="3"/>
  <c r="I186" i="3"/>
  <c r="I217" i="3"/>
  <c r="I228" i="3"/>
  <c r="I235" i="3"/>
  <c r="I250" i="3"/>
  <c r="I262" i="3"/>
  <c r="I204" i="3"/>
  <c r="I74" i="3"/>
  <c r="G295" i="3"/>
  <c r="H22" i="3"/>
  <c r="H27" i="3"/>
  <c r="H32" i="3"/>
  <c r="H32" i="10" s="1"/>
  <c r="H41" i="3"/>
  <c r="H52" i="3"/>
  <c r="H63" i="3"/>
  <c r="H387" i="3"/>
  <c r="H401" i="3"/>
  <c r="H415" i="3"/>
  <c r="H420" i="3"/>
  <c r="I340" i="3"/>
  <c r="I313" i="3"/>
  <c r="I295" i="3"/>
  <c r="I516" i="3"/>
  <c r="I475" i="3"/>
  <c r="I441" i="3"/>
  <c r="I91" i="3"/>
  <c r="I477" i="3"/>
  <c r="I210" i="3"/>
  <c r="I252" i="3"/>
  <c r="I159" i="3"/>
  <c r="I246" i="3"/>
  <c r="I241" i="3"/>
  <c r="I139" i="3"/>
  <c r="I143" i="3"/>
  <c r="I149" i="3"/>
  <c r="I158" i="3"/>
  <c r="I164" i="3"/>
  <c r="I170" i="3"/>
  <c r="I179" i="3"/>
  <c r="I229" i="3"/>
  <c r="I243" i="3"/>
  <c r="I251" i="3"/>
  <c r="I264" i="3"/>
  <c r="I87" i="10" s="1"/>
  <c r="J87" i="10" s="1"/>
  <c r="I273" i="3"/>
  <c r="I234" i="3"/>
  <c r="G298" i="3"/>
  <c r="G304" i="3"/>
  <c r="G320" i="3"/>
  <c r="G353" i="3"/>
  <c r="H24" i="3"/>
  <c r="H28" i="3"/>
  <c r="H33" i="3"/>
  <c r="H37" i="3"/>
  <c r="H43" i="3"/>
  <c r="H66" i="3"/>
  <c r="H376" i="3"/>
  <c r="H395" i="3"/>
  <c r="H404" i="3"/>
  <c r="H513" i="3"/>
  <c r="I309" i="3"/>
  <c r="I411" i="3"/>
  <c r="I501" i="3"/>
  <c r="I499" i="3" s="1"/>
  <c r="I468" i="3"/>
  <c r="I439" i="3"/>
  <c r="I120" i="3"/>
  <c r="I207" i="3"/>
  <c r="F221" i="3"/>
  <c r="I202" i="3"/>
  <c r="H473" i="3"/>
  <c r="I381" i="3"/>
  <c r="I47" i="3"/>
  <c r="F16" i="3"/>
  <c r="F260" i="3"/>
  <c r="F269" i="3"/>
  <c r="H347" i="3"/>
  <c r="F347" i="3"/>
  <c r="F346" i="3" s="1"/>
  <c r="F341" i="3" s="1"/>
  <c r="F85" i="10"/>
  <c r="F84" i="10"/>
  <c r="F316" i="3"/>
  <c r="F79" i="10"/>
  <c r="H334" i="3"/>
  <c r="F50" i="3"/>
  <c r="F49" i="3" s="1"/>
  <c r="F324" i="3"/>
  <c r="F323" i="3" s="1"/>
  <c r="F30" i="3"/>
  <c r="F292" i="3"/>
  <c r="F22" i="10"/>
  <c r="F18" i="3"/>
  <c r="I287" i="3"/>
  <c r="F287" i="3"/>
  <c r="F286" i="3" s="1"/>
  <c r="I206" i="3"/>
  <c r="I219" i="3"/>
  <c r="F219" i="3"/>
  <c r="F38" i="10" s="1"/>
  <c r="F10" i="10"/>
  <c r="I141" i="3"/>
  <c r="I135" i="3"/>
  <c r="F206" i="3"/>
  <c r="F60" i="3"/>
  <c r="F226" i="3"/>
  <c r="F45" i="10" s="1"/>
  <c r="I130" i="3"/>
  <c r="I178" i="3"/>
  <c r="I220" i="3"/>
  <c r="F220" i="3"/>
  <c r="I260" i="3"/>
  <c r="F249" i="3"/>
  <c r="F248" i="3" s="1"/>
  <c r="F46" i="3"/>
  <c r="F46" i="10" s="1"/>
  <c r="F207" i="3"/>
  <c r="F9" i="3"/>
  <c r="I212" i="3"/>
  <c r="F299" i="3"/>
  <c r="F297" i="3" s="1"/>
  <c r="F272" i="3"/>
  <c r="F271" i="3" s="1"/>
  <c r="I9" i="3"/>
  <c r="F225" i="3"/>
  <c r="F257" i="3"/>
  <c r="F265" i="3"/>
  <c r="F88" i="10" s="1"/>
  <c r="I28" i="3"/>
  <c r="F192" i="3"/>
  <c r="F191" i="3" s="1"/>
  <c r="F197" i="3"/>
  <c r="F203" i="3"/>
  <c r="F214" i="3"/>
  <c r="F218" i="3"/>
  <c r="I337" i="3"/>
  <c r="I290" i="3"/>
  <c r="I36" i="3"/>
  <c r="F337" i="3"/>
  <c r="F64" i="10" s="1"/>
  <c r="I263" i="3"/>
  <c r="I362" i="3"/>
  <c r="I267" i="3"/>
  <c r="F231" i="3"/>
  <c r="F230" i="3" s="1"/>
  <c r="I195" i="3"/>
  <c r="I198" i="3"/>
  <c r="I201" i="3"/>
  <c r="I209" i="3"/>
  <c r="I216" i="3"/>
  <c r="F290" i="3"/>
  <c r="F288" i="3" s="1"/>
  <c r="I226" i="3"/>
  <c r="F263" i="3"/>
  <c r="F86" i="10" s="1"/>
  <c r="F267" i="3"/>
  <c r="F90" i="10" s="1"/>
  <c r="F11" i="3"/>
  <c r="F11" i="10" s="1"/>
  <c r="F195" i="3"/>
  <c r="F194" i="3" s="1"/>
  <c r="F198" i="3"/>
  <c r="F201" i="3"/>
  <c r="F209" i="3"/>
  <c r="F27" i="10" s="1"/>
  <c r="F216" i="3"/>
  <c r="I371" i="3"/>
  <c r="I489" i="3"/>
  <c r="I11" i="3"/>
  <c r="I134" i="3"/>
  <c r="F303" i="3"/>
  <c r="F245" i="3"/>
  <c r="F244" i="3" s="1"/>
  <c r="I272" i="3"/>
  <c r="I225" i="3"/>
  <c r="I257" i="3"/>
  <c r="I80" i="10" s="1"/>
  <c r="I265" i="3"/>
  <c r="I131" i="3"/>
  <c r="I192" i="3"/>
  <c r="I197" i="3"/>
  <c r="I203" i="3"/>
  <c r="I214" i="3"/>
  <c r="I218" i="3"/>
  <c r="G46" i="9"/>
  <c r="K46" i="9" s="1"/>
  <c r="G44" i="9"/>
  <c r="K44" i="9" s="1"/>
  <c r="G17" i="9"/>
  <c r="G50" i="9"/>
  <c r="K50" i="9" s="1"/>
  <c r="G15" i="9"/>
  <c r="G57" i="9"/>
  <c r="K57" i="9" s="1"/>
  <c r="G27" i="3"/>
  <c r="G41" i="3"/>
  <c r="G284" i="3"/>
  <c r="G305" i="3"/>
  <c r="G337" i="3"/>
  <c r="G443" i="3"/>
  <c r="G149" i="3"/>
  <c r="G235" i="3"/>
  <c r="G264" i="3"/>
  <c r="K264" i="3" s="1"/>
  <c r="G363" i="3"/>
  <c r="G387" i="3"/>
  <c r="G415" i="3"/>
  <c r="K415" i="3" s="1"/>
  <c r="G522" i="3"/>
  <c r="G210" i="3"/>
  <c r="G24" i="3"/>
  <c r="K24" i="3" s="1"/>
  <c r="G28" i="3"/>
  <c r="G33" i="3"/>
  <c r="G43" i="3"/>
  <c r="G66" i="3"/>
  <c r="K66" i="3" s="1"/>
  <c r="G74" i="3"/>
  <c r="G238" i="3"/>
  <c r="G300" i="3"/>
  <c r="G330" i="3"/>
  <c r="G340" i="3"/>
  <c r="G477" i="3"/>
  <c r="G495" i="3"/>
  <c r="G516" i="3"/>
  <c r="G434" i="3"/>
  <c r="G439" i="3"/>
  <c r="G444" i="3"/>
  <c r="G448" i="3"/>
  <c r="G455" i="3"/>
  <c r="G466" i="3"/>
  <c r="G126" i="3"/>
  <c r="G140" i="3"/>
  <c r="G145" i="3"/>
  <c r="G150" i="3"/>
  <c r="G164" i="3"/>
  <c r="G170" i="3"/>
  <c r="G180" i="3"/>
  <c r="G193" i="3"/>
  <c r="K193" i="3" s="1"/>
  <c r="G232" i="3"/>
  <c r="G251" i="3"/>
  <c r="G261" i="3"/>
  <c r="G395" i="3"/>
  <c r="K395" i="3" s="1"/>
  <c r="G404" i="3"/>
  <c r="K404" i="3" s="1"/>
  <c r="G416" i="3"/>
  <c r="K524" i="3"/>
  <c r="G152" i="3"/>
  <c r="G147" i="3"/>
  <c r="G22" i="3"/>
  <c r="K22" i="3" s="1"/>
  <c r="G32" i="3"/>
  <c r="K32" i="3" s="1"/>
  <c r="G63" i="3"/>
  <c r="G326" i="3"/>
  <c r="G411" i="3"/>
  <c r="G438" i="3"/>
  <c r="G452" i="3"/>
  <c r="G143" i="3"/>
  <c r="G215" i="3"/>
  <c r="G229" i="3"/>
  <c r="G250" i="3"/>
  <c r="G270" i="3"/>
  <c r="K270" i="3" s="1"/>
  <c r="J279" i="3"/>
  <c r="G376" i="3"/>
  <c r="K376" i="3" s="1"/>
  <c r="G420" i="3"/>
  <c r="G11" i="3"/>
  <c r="G10" i="3"/>
  <c r="G29" i="3"/>
  <c r="G38" i="3"/>
  <c r="G48" i="3"/>
  <c r="K48" i="3" s="1"/>
  <c r="G56" i="3"/>
  <c r="K56" i="3" s="1"/>
  <c r="G241" i="3"/>
  <c r="G302" i="3"/>
  <c r="G307" i="3"/>
  <c r="G318" i="3"/>
  <c r="G333" i="3"/>
  <c r="G348" i="3"/>
  <c r="G422" i="3"/>
  <c r="G435" i="3"/>
  <c r="G440" i="3"/>
  <c r="G445" i="3"/>
  <c r="G449" i="3"/>
  <c r="G458" i="3"/>
  <c r="G468" i="3"/>
  <c r="G136" i="3"/>
  <c r="G146" i="3"/>
  <c r="G159" i="3"/>
  <c r="G165" i="3"/>
  <c r="G173" i="3"/>
  <c r="G181" i="3"/>
  <c r="G217" i="3"/>
  <c r="G222" i="3"/>
  <c r="G233" i="3"/>
  <c r="G246" i="3"/>
  <c r="G256" i="3"/>
  <c r="G262" i="3"/>
  <c r="G267" i="3"/>
  <c r="G273" i="3"/>
  <c r="G390" i="3"/>
  <c r="K390" i="3" s="1"/>
  <c r="G407" i="3"/>
  <c r="G417" i="3"/>
  <c r="K417" i="3" s="1"/>
  <c r="J500" i="3"/>
  <c r="G513" i="3"/>
  <c r="K513" i="3" s="1"/>
  <c r="G52" i="3"/>
  <c r="K52" i="3" s="1"/>
  <c r="G293" i="3"/>
  <c r="G475" i="3"/>
  <c r="G447" i="3"/>
  <c r="G465" i="3"/>
  <c r="G139" i="3"/>
  <c r="G179" i="3"/>
  <c r="G204" i="3"/>
  <c r="G401" i="3"/>
  <c r="G21" i="3"/>
  <c r="K21" i="3" s="1"/>
  <c r="G26" i="3"/>
  <c r="K26" i="3" s="1"/>
  <c r="G31" i="3"/>
  <c r="K31" i="3" s="1"/>
  <c r="G35" i="3"/>
  <c r="G39" i="3"/>
  <c r="K39" i="3" s="1"/>
  <c r="G51" i="3"/>
  <c r="K51" i="3" s="1"/>
  <c r="G59" i="3"/>
  <c r="K59" i="3" s="1"/>
  <c r="G68" i="3"/>
  <c r="G252" i="3"/>
  <c r="G309" i="3"/>
  <c r="G336" i="3"/>
  <c r="G473" i="3"/>
  <c r="G482" i="3"/>
  <c r="G501" i="3"/>
  <c r="G429" i="3"/>
  <c r="G436" i="3"/>
  <c r="G441" i="3"/>
  <c r="G446" i="3"/>
  <c r="G450" i="3"/>
  <c r="G461" i="3"/>
  <c r="G137" i="3"/>
  <c r="G142" i="3"/>
  <c r="G148" i="3"/>
  <c r="G155" i="3"/>
  <c r="G160" i="3"/>
  <c r="G166" i="3"/>
  <c r="G174" i="3"/>
  <c r="K174" i="3" s="1"/>
  <c r="G186" i="3"/>
  <c r="G228" i="3"/>
  <c r="G234" i="3"/>
  <c r="G247" i="3"/>
  <c r="G257" i="3"/>
  <c r="G268" i="3"/>
  <c r="G274" i="3"/>
  <c r="G380" i="3"/>
  <c r="G399" i="3"/>
  <c r="G503" i="3"/>
  <c r="K503" i="3" s="1"/>
  <c r="G521" i="3"/>
  <c r="K521" i="3" s="1"/>
  <c r="G182" i="3"/>
  <c r="G375" i="3"/>
  <c r="K375" i="3" s="1"/>
  <c r="G81" i="3"/>
  <c r="G93" i="3"/>
  <c r="G98" i="3"/>
  <c r="G102" i="3"/>
  <c r="G113" i="3"/>
  <c r="G90" i="3"/>
  <c r="G95" i="3"/>
  <c r="G99" i="3"/>
  <c r="G104" i="3"/>
  <c r="G117" i="3"/>
  <c r="G91" i="3"/>
  <c r="G96" i="3"/>
  <c r="G100" i="3"/>
  <c r="G107" i="3"/>
  <c r="G118" i="3"/>
  <c r="G87" i="3"/>
  <c r="G92" i="3"/>
  <c r="G97" i="3"/>
  <c r="G101" i="3"/>
  <c r="G110" i="3"/>
  <c r="G120" i="3"/>
  <c r="H154" i="3"/>
  <c r="H242" i="3"/>
  <c r="H106" i="3"/>
  <c r="H467" i="3"/>
  <c r="H457" i="3"/>
  <c r="H426" i="3"/>
  <c r="H421" i="3"/>
  <c r="H332" i="3"/>
  <c r="H240" i="3"/>
  <c r="H221" i="3"/>
  <c r="H78" i="3"/>
  <c r="H73" i="3"/>
  <c r="H269" i="3"/>
  <c r="H169" i="3"/>
  <c r="H103" i="3"/>
  <c r="H82" i="3"/>
  <c r="H454" i="3"/>
  <c r="H476" i="3"/>
  <c r="H339" i="3"/>
  <c r="H329" i="3"/>
  <c r="H286" i="3"/>
  <c r="H428" i="3"/>
  <c r="H91" i="10"/>
  <c r="H68" i="10"/>
  <c r="H112" i="3"/>
  <c r="H80" i="3"/>
  <c r="H451" i="3"/>
  <c r="H430" i="3"/>
  <c r="H474" i="3"/>
  <c r="H410" i="3"/>
  <c r="H64" i="10"/>
  <c r="G33" i="9"/>
  <c r="K33" i="9" s="1"/>
  <c r="I41" i="9"/>
  <c r="G40" i="9"/>
  <c r="I21" i="9"/>
  <c r="J21" i="9" s="1"/>
  <c r="I36" i="9"/>
  <c r="J36" i="9" s="1"/>
  <c r="H36" i="9"/>
  <c r="I44" i="9"/>
  <c r="J44" i="9" s="1"/>
  <c r="G36" i="9"/>
  <c r="H225" i="3"/>
  <c r="H178" i="3"/>
  <c r="I33" i="9"/>
  <c r="J33" i="9" s="1"/>
  <c r="G30" i="9"/>
  <c r="K30" i="9" s="1"/>
  <c r="H10" i="9"/>
  <c r="I10" i="9"/>
  <c r="J10" i="9" s="1"/>
  <c r="G19" i="9"/>
  <c r="G214" i="3"/>
  <c r="K214" i="3" s="1"/>
  <c r="H226" i="3"/>
  <c r="H130" i="3"/>
  <c r="H197" i="12"/>
  <c r="I197" i="12" s="1"/>
  <c r="H385" i="12"/>
  <c r="H267" i="12"/>
  <c r="H190" i="12"/>
  <c r="I190" i="12" s="1"/>
  <c r="H301" i="12"/>
  <c r="H293" i="12"/>
  <c r="I293" i="12" s="1"/>
  <c r="H259" i="12"/>
  <c r="I259" i="12" s="1"/>
  <c r="H174" i="12"/>
  <c r="H182" i="12"/>
  <c r="I182" i="12" s="1"/>
  <c r="H277" i="12"/>
  <c r="I277" i="12" s="1"/>
  <c r="H159" i="12"/>
  <c r="I159" i="12" s="1"/>
  <c r="H146" i="12"/>
  <c r="I146" i="12" s="1"/>
  <c r="H217" i="12"/>
  <c r="I217" i="12" s="1"/>
  <c r="H290" i="12"/>
  <c r="I290" i="12" s="1"/>
  <c r="H265" i="12"/>
  <c r="H251" i="12"/>
  <c r="I251" i="12" s="1"/>
  <c r="H282" i="12"/>
  <c r="I282" i="12" s="1"/>
  <c r="I389" i="3"/>
  <c r="H299" i="12"/>
  <c r="H281" i="12"/>
  <c r="I281" i="12" s="1"/>
  <c r="H185" i="12"/>
  <c r="I185" i="12" s="1"/>
  <c r="H195" i="12"/>
  <c r="I195" i="12" s="1"/>
  <c r="H294" i="12"/>
  <c r="I294" i="12" s="1"/>
  <c r="G225" i="3"/>
  <c r="K225" i="3" s="1"/>
  <c r="G9" i="3"/>
  <c r="K9" i="3" s="1"/>
  <c r="H290" i="3"/>
  <c r="H260" i="3"/>
  <c r="H209" i="3"/>
  <c r="H141" i="3"/>
  <c r="G195" i="3"/>
  <c r="K195" i="3" s="1"/>
  <c r="G311" i="3"/>
  <c r="G489" i="3"/>
  <c r="K489" i="3" s="1"/>
  <c r="G383" i="3"/>
  <c r="H98" i="10"/>
  <c r="H185" i="3"/>
  <c r="G362" i="3"/>
  <c r="K362" i="3" s="1"/>
  <c r="G381" i="3"/>
  <c r="K381" i="3" s="1"/>
  <c r="H187" i="12"/>
  <c r="I187" i="12" s="1"/>
  <c r="G299" i="3"/>
  <c r="H291" i="12"/>
  <c r="I291" i="12" s="1"/>
  <c r="H207" i="12"/>
  <c r="H261" i="12"/>
  <c r="I261" i="12" s="1"/>
  <c r="H283" i="12"/>
  <c r="I283" i="12" s="1"/>
  <c r="H295" i="12"/>
  <c r="I295" i="12" s="1"/>
  <c r="G370" i="3"/>
  <c r="H148" i="12"/>
  <c r="I148" i="12" s="1"/>
  <c r="G391" i="3"/>
  <c r="G141" i="3"/>
  <c r="G209" i="3"/>
  <c r="K209" i="3" s="1"/>
  <c r="G260" i="3"/>
  <c r="G379" i="3"/>
  <c r="G37" i="3"/>
  <c r="K37" i="3" s="1"/>
  <c r="G414" i="3"/>
  <c r="K414" i="3" s="1"/>
  <c r="H155" i="12"/>
  <c r="I155" i="12" s="1"/>
  <c r="H192" i="12"/>
  <c r="I192" i="12" s="1"/>
  <c r="H183" i="12"/>
  <c r="I183" i="12" s="1"/>
  <c r="H242" i="12"/>
  <c r="H287" i="12"/>
  <c r="I287" i="12" s="1"/>
  <c r="H278" i="12"/>
  <c r="H195" i="3"/>
  <c r="G289" i="3"/>
  <c r="K289" i="3" s="1"/>
  <c r="G203" i="3"/>
  <c r="K203" i="3" s="1"/>
  <c r="G365" i="3"/>
  <c r="G371" i="3"/>
  <c r="G389" i="3"/>
  <c r="K389" i="3" s="1"/>
  <c r="G151" i="3"/>
  <c r="K151" i="3" s="1"/>
  <c r="G396" i="3"/>
  <c r="H135" i="3"/>
  <c r="H134" i="3"/>
  <c r="H201" i="3"/>
  <c r="H161" i="12"/>
  <c r="H147" i="12"/>
  <c r="I147" i="12" s="1"/>
  <c r="H151" i="12"/>
  <c r="I151" i="12" s="1"/>
  <c r="H243" i="12"/>
  <c r="I243" i="12" s="1"/>
  <c r="H280" i="12"/>
  <c r="I280" i="12" s="1"/>
  <c r="H256" i="12"/>
  <c r="I256" i="12" s="1"/>
  <c r="H248" i="12"/>
  <c r="I248" i="12" s="1"/>
  <c r="H260" i="12"/>
  <c r="I260" i="12" s="1"/>
  <c r="H143" i="12"/>
  <c r="I143" i="12" s="1"/>
  <c r="H11" i="12"/>
  <c r="H304" i="12"/>
  <c r="I304" i="12" s="1"/>
  <c r="G67" i="3"/>
  <c r="G367" i="3"/>
  <c r="G372" i="3"/>
  <c r="G496" i="3"/>
  <c r="H311" i="3"/>
  <c r="H370" i="3"/>
  <c r="H385" i="3"/>
  <c r="H489" i="3"/>
  <c r="H299" i="3"/>
  <c r="H379" i="3"/>
  <c r="G20" i="3"/>
  <c r="K20" i="3" s="1"/>
  <c r="G25" i="3"/>
  <c r="K25" i="3" s="1"/>
  <c r="G34" i="3"/>
  <c r="K34" i="3" s="1"/>
  <c r="G44" i="3"/>
  <c r="K44" i="3" s="1"/>
  <c r="G161" i="3"/>
  <c r="G178" i="3"/>
  <c r="K178" i="3" s="1"/>
  <c r="G197" i="3"/>
  <c r="H144" i="12"/>
  <c r="I144" i="12" s="1"/>
  <c r="H270" i="12"/>
  <c r="I270" i="12" s="1"/>
  <c r="H263" i="12"/>
  <c r="H253" i="12"/>
  <c r="I253" i="12" s="1"/>
  <c r="H244" i="12"/>
  <c r="H297" i="12"/>
  <c r="H288" i="12"/>
  <c r="I288" i="12" s="1"/>
  <c r="H12" i="12"/>
  <c r="H200" i="12"/>
  <c r="G86" i="3"/>
  <c r="G208" i="3"/>
  <c r="G224" i="3"/>
  <c r="H305" i="12"/>
  <c r="I305" i="12" s="1"/>
  <c r="H193" i="12"/>
  <c r="I193" i="12" s="1"/>
  <c r="H257" i="12"/>
  <c r="I257" i="12" s="1"/>
  <c r="H249" i="12"/>
  <c r="I249" i="12" s="1"/>
  <c r="G157" i="3"/>
  <c r="G167" i="3"/>
  <c r="H188" i="12"/>
  <c r="I188" i="12" s="1"/>
  <c r="H292" i="12"/>
  <c r="I292" i="12" s="1"/>
  <c r="H17" i="12"/>
  <c r="G19" i="3"/>
  <c r="H441" i="3"/>
  <c r="H218" i="3"/>
  <c r="H54" i="10"/>
  <c r="H496" i="3"/>
  <c r="H367" i="3"/>
  <c r="H220" i="3"/>
  <c r="H198" i="3"/>
  <c r="H207" i="3"/>
  <c r="H374" i="3"/>
  <c r="H383" i="3"/>
  <c r="H396" i="3"/>
  <c r="H272" i="3"/>
  <c r="H216" i="3"/>
  <c r="H365" i="3"/>
  <c r="H219" i="3"/>
  <c r="H151" i="3"/>
  <c r="H36" i="3"/>
  <c r="H46" i="3"/>
  <c r="H165" i="12"/>
  <c r="I165" i="12" s="1"/>
  <c r="H175" i="12"/>
  <c r="I175" i="12" s="1"/>
  <c r="H214" i="3"/>
  <c r="H285" i="12"/>
  <c r="I285" i="12" s="1"/>
  <c r="H153" i="12"/>
  <c r="I153" i="12" s="1"/>
  <c r="H149" i="12"/>
  <c r="I149" i="12" s="1"/>
  <c r="H215" i="12"/>
  <c r="I215" i="12" s="1"/>
  <c r="H211" i="12"/>
  <c r="H289" i="3"/>
  <c r="H158" i="12"/>
  <c r="I158" i="12" s="1"/>
  <c r="H13" i="12"/>
  <c r="H229" i="12"/>
  <c r="I229" i="12" s="1"/>
  <c r="H271" i="12"/>
  <c r="I271" i="12" s="1"/>
  <c r="H258" i="12"/>
  <c r="I258" i="12" s="1"/>
  <c r="H255" i="3"/>
  <c r="H245" i="3"/>
  <c r="H116" i="3"/>
  <c r="H263" i="3"/>
  <c r="H237" i="3"/>
  <c r="H203" i="3"/>
  <c r="H197" i="3"/>
  <c r="G16" i="3"/>
  <c r="G47" i="3"/>
  <c r="K47" i="3" s="1"/>
  <c r="H16" i="3"/>
  <c r="H318" i="3"/>
  <c r="H284" i="3"/>
  <c r="H464" i="3"/>
  <c r="H391" i="3"/>
  <c r="G134" i="3"/>
  <c r="H15" i="3"/>
  <c r="H47" i="3"/>
  <c r="H371" i="3"/>
  <c r="H381" i="3"/>
  <c r="G135" i="3"/>
  <c r="K135" i="3" s="1"/>
  <c r="G207" i="3"/>
  <c r="K207" i="3" s="1"/>
  <c r="G216" i="3"/>
  <c r="K216" i="3" s="1"/>
  <c r="G290" i="3"/>
  <c r="K290" i="3" s="1"/>
  <c r="H372" i="3"/>
  <c r="H382" i="3"/>
  <c r="H265" i="3"/>
  <c r="H206" i="3"/>
  <c r="F98" i="10"/>
  <c r="H13" i="3"/>
  <c r="H266" i="3"/>
  <c r="H90" i="10"/>
  <c r="H442" i="3"/>
  <c r="H131" i="3"/>
  <c r="H89" i="3"/>
  <c r="H249" i="3"/>
  <c r="H414" i="3"/>
  <c r="G13" i="3"/>
  <c r="G36" i="3"/>
  <c r="G45" i="3"/>
  <c r="H522" i="3"/>
  <c r="F208" i="3"/>
  <c r="G202" i="3"/>
  <c r="G15" i="3"/>
  <c r="G46" i="3"/>
  <c r="H9" i="3"/>
  <c r="H156" i="3"/>
  <c r="H212" i="3"/>
  <c r="H389" i="3"/>
  <c r="G130" i="3"/>
  <c r="K130" i="3" s="1"/>
  <c r="G226" i="3"/>
  <c r="G265" i="3"/>
  <c r="K265" i="3" s="1"/>
  <c r="G374" i="3"/>
  <c r="H293" i="3"/>
  <c r="G131" i="3"/>
  <c r="K131" i="3" s="1"/>
  <c r="H94" i="3"/>
  <c r="H433" i="3"/>
  <c r="G272" i="3"/>
  <c r="K272" i="3" s="1"/>
  <c r="G243" i="3"/>
  <c r="G220" i="3"/>
  <c r="K220" i="3" s="1"/>
  <c r="G206" i="3"/>
  <c r="K206" i="3" s="1"/>
  <c r="G263" i="3"/>
  <c r="K263" i="3" s="1"/>
  <c r="G198" i="3"/>
  <c r="K198" i="3" s="1"/>
  <c r="G88" i="3"/>
  <c r="G385" i="3"/>
  <c r="G125" i="3"/>
  <c r="G153" i="3"/>
  <c r="G218" i="3"/>
  <c r="G219" i="3"/>
  <c r="K219" i="3" s="1"/>
  <c r="G201" i="3"/>
  <c r="K201" i="3" s="1"/>
  <c r="G212" i="3"/>
  <c r="G158" i="3"/>
  <c r="H231" i="3"/>
  <c r="G213" i="3"/>
  <c r="H362" i="3"/>
  <c r="H172" i="3"/>
  <c r="H163" i="3"/>
  <c r="H125" i="3"/>
  <c r="H193" i="3"/>
  <c r="H192" i="3"/>
  <c r="G192" i="3"/>
  <c r="K192" i="3" s="1"/>
  <c r="H202" i="3"/>
  <c r="H119" i="3"/>
  <c r="H109" i="3"/>
  <c r="H85" i="3"/>
  <c r="H460" i="3"/>
  <c r="H73" i="10"/>
  <c r="H482" i="3"/>
  <c r="H479" i="3" s="1"/>
  <c r="H63" i="10"/>
  <c r="H19" i="9"/>
  <c r="H40" i="9"/>
  <c r="K277" i="3" l="1"/>
  <c r="K506" i="3"/>
  <c r="K19" i="3"/>
  <c r="K218" i="3"/>
  <c r="K45" i="3"/>
  <c r="K134" i="3"/>
  <c r="K441" i="3"/>
  <c r="K38" i="3"/>
  <c r="K33" i="3"/>
  <c r="K522" i="3"/>
  <c r="K27" i="3"/>
  <c r="I65" i="3"/>
  <c r="K371" i="3"/>
  <c r="K43" i="3"/>
  <c r="K41" i="3"/>
  <c r="K212" i="3"/>
  <c r="K226" i="3"/>
  <c r="K202" i="3"/>
  <c r="K36" i="3"/>
  <c r="K197" i="3"/>
  <c r="K67" i="3"/>
  <c r="K260" i="3"/>
  <c r="K399" i="3"/>
  <c r="K35" i="3"/>
  <c r="K29" i="3"/>
  <c r="I93" i="10"/>
  <c r="J93" i="10" s="1"/>
  <c r="K487" i="3"/>
  <c r="I46" i="3"/>
  <c r="I17" i="12"/>
  <c r="H199" i="12"/>
  <c r="I199" i="12" s="1"/>
  <c r="I200" i="12"/>
  <c r="I431" i="3"/>
  <c r="I244" i="12"/>
  <c r="H160" i="12"/>
  <c r="I160" i="12" s="1"/>
  <c r="I161" i="12"/>
  <c r="I83" i="3"/>
  <c r="I278" i="12"/>
  <c r="H298" i="12"/>
  <c r="I298" i="12" s="1"/>
  <c r="I299" i="12"/>
  <c r="H264" i="12"/>
  <c r="I264" i="12" s="1"/>
  <c r="I265" i="12"/>
  <c r="H266" i="12"/>
  <c r="I266" i="12" s="1"/>
  <c r="I267" i="12"/>
  <c r="K11" i="3"/>
  <c r="H128" i="12"/>
  <c r="I128" i="12" s="1"/>
  <c r="I129" i="12"/>
  <c r="H357" i="12"/>
  <c r="I357" i="12" s="1"/>
  <c r="I358" i="12"/>
  <c r="H553" i="12"/>
  <c r="I553" i="12" s="1"/>
  <c r="I554" i="12"/>
  <c r="H522" i="12"/>
  <c r="I522" i="12" s="1"/>
  <c r="I525" i="12"/>
  <c r="I100" i="10"/>
  <c r="J101" i="10"/>
  <c r="H210" i="12"/>
  <c r="I210" i="12" s="1"/>
  <c r="I211" i="12"/>
  <c r="I15" i="3"/>
  <c r="K15" i="3" s="1"/>
  <c r="I12" i="12"/>
  <c r="H374" i="12"/>
  <c r="I374" i="12" s="1"/>
  <c r="I385" i="12"/>
  <c r="I16" i="3"/>
  <c r="K16" i="3" s="1"/>
  <c r="I13" i="12"/>
  <c r="H262" i="12"/>
  <c r="I262" i="12" s="1"/>
  <c r="I263" i="12"/>
  <c r="I427" i="3"/>
  <c r="I242" i="12"/>
  <c r="H204" i="12"/>
  <c r="I207" i="12"/>
  <c r="H300" i="12"/>
  <c r="I300" i="12" s="1"/>
  <c r="I301" i="12"/>
  <c r="H559" i="12"/>
  <c r="I560" i="12"/>
  <c r="H232" i="12"/>
  <c r="I232" i="12" s="1"/>
  <c r="I233" i="12"/>
  <c r="K46" i="3"/>
  <c r="H296" i="12"/>
  <c r="I296" i="12" s="1"/>
  <c r="I297" i="12"/>
  <c r="I13" i="3"/>
  <c r="K13" i="3" s="1"/>
  <c r="I11" i="12"/>
  <c r="I174" i="12"/>
  <c r="H173" i="12"/>
  <c r="I173" i="12" s="1"/>
  <c r="H538" i="12"/>
  <c r="I538" i="12" s="1"/>
  <c r="I539" i="12"/>
  <c r="H57" i="12"/>
  <c r="I57" i="12" s="1"/>
  <c r="I59" i="12"/>
  <c r="K36" i="9"/>
  <c r="K21" i="9"/>
  <c r="K17" i="9"/>
  <c r="J17" i="9"/>
  <c r="K24" i="9"/>
  <c r="K41" i="9"/>
  <c r="J41" i="9"/>
  <c r="K52" i="9"/>
  <c r="K15" i="9"/>
  <c r="J15" i="9"/>
  <c r="K10" i="9"/>
  <c r="K141" i="3"/>
  <c r="H97" i="12"/>
  <c r="I97" i="12" s="1"/>
  <c r="I98" i="12"/>
  <c r="J416" i="3"/>
  <c r="K416" i="3"/>
  <c r="G419" i="3"/>
  <c r="K419" i="3" s="1"/>
  <c r="K420" i="3"/>
  <c r="G406" i="3"/>
  <c r="K407" i="3"/>
  <c r="G400" i="3"/>
  <c r="K400" i="3" s="1"/>
  <c r="K401" i="3"/>
  <c r="J380" i="3"/>
  <c r="K380" i="3"/>
  <c r="G386" i="3"/>
  <c r="K386" i="3" s="1"/>
  <c r="K387" i="3"/>
  <c r="J363" i="3"/>
  <c r="K363" i="3"/>
  <c r="G91" i="10"/>
  <c r="K268" i="3"/>
  <c r="G90" i="10"/>
  <c r="K267" i="3"/>
  <c r="J261" i="3"/>
  <c r="K261" i="3"/>
  <c r="J262" i="3"/>
  <c r="K262" i="3"/>
  <c r="J274" i="3"/>
  <c r="K274" i="3"/>
  <c r="J273" i="3"/>
  <c r="K273" i="3"/>
  <c r="G80" i="10"/>
  <c r="K80" i="10" s="1"/>
  <c r="K257" i="3"/>
  <c r="J256" i="3"/>
  <c r="K256" i="3"/>
  <c r="J250" i="3"/>
  <c r="K250" i="3"/>
  <c r="J251" i="3"/>
  <c r="K251" i="3"/>
  <c r="G68" i="10"/>
  <c r="K247" i="3"/>
  <c r="J246" i="3"/>
  <c r="K246" i="3"/>
  <c r="J243" i="3"/>
  <c r="K243" i="3"/>
  <c r="J233" i="3"/>
  <c r="K233" i="3"/>
  <c r="J235" i="3"/>
  <c r="K235" i="3"/>
  <c r="J234" i="3"/>
  <c r="K234" i="3"/>
  <c r="J232" i="3"/>
  <c r="K232" i="3"/>
  <c r="J228" i="3"/>
  <c r="K228" i="3"/>
  <c r="J208" i="3"/>
  <c r="K208" i="3"/>
  <c r="J222" i="3"/>
  <c r="K222" i="3"/>
  <c r="J229" i="3"/>
  <c r="K229" i="3"/>
  <c r="J213" i="3"/>
  <c r="J204" i="3"/>
  <c r="K204" i="3"/>
  <c r="J217" i="3"/>
  <c r="K217" i="3"/>
  <c r="J215" i="3"/>
  <c r="K215" i="3"/>
  <c r="J224" i="3"/>
  <c r="K224" i="3"/>
  <c r="J210" i="3"/>
  <c r="K210" i="3"/>
  <c r="G185" i="3"/>
  <c r="K186" i="3"/>
  <c r="J180" i="3"/>
  <c r="K180" i="3"/>
  <c r="J182" i="3"/>
  <c r="K182" i="3"/>
  <c r="J179" i="3"/>
  <c r="K179" i="3"/>
  <c r="J181" i="3"/>
  <c r="K181" i="3"/>
  <c r="J173" i="3"/>
  <c r="K173" i="3"/>
  <c r="J170" i="3"/>
  <c r="K170" i="3"/>
  <c r="J165" i="3"/>
  <c r="K165" i="3"/>
  <c r="J167" i="3"/>
  <c r="K167" i="3"/>
  <c r="J166" i="3"/>
  <c r="K166" i="3"/>
  <c r="J164" i="3"/>
  <c r="K164" i="3"/>
  <c r="J160" i="3"/>
  <c r="K160" i="3"/>
  <c r="J137" i="3"/>
  <c r="K137" i="3"/>
  <c r="J139" i="3"/>
  <c r="K139" i="3"/>
  <c r="J136" i="3"/>
  <c r="K136" i="3"/>
  <c r="J152" i="3"/>
  <c r="K152" i="3"/>
  <c r="J150" i="3"/>
  <c r="K150" i="3"/>
  <c r="G154" i="3"/>
  <c r="J154" i="3" s="1"/>
  <c r="K155" i="3"/>
  <c r="J145" i="3"/>
  <c r="K145" i="3"/>
  <c r="J153" i="3"/>
  <c r="K153" i="3"/>
  <c r="J161" i="3"/>
  <c r="K161" i="3"/>
  <c r="J148" i="3"/>
  <c r="K148" i="3"/>
  <c r="J159" i="3"/>
  <c r="K159" i="3"/>
  <c r="J140" i="3"/>
  <c r="K140" i="3"/>
  <c r="J149" i="3"/>
  <c r="K149" i="3"/>
  <c r="J158" i="3"/>
  <c r="K158" i="3"/>
  <c r="J157" i="3"/>
  <c r="K157" i="3"/>
  <c r="J142" i="3"/>
  <c r="K142" i="3"/>
  <c r="J146" i="3"/>
  <c r="K146" i="3"/>
  <c r="J143" i="3"/>
  <c r="K143" i="3"/>
  <c r="J147" i="3"/>
  <c r="K147" i="3"/>
  <c r="J126" i="3"/>
  <c r="K126" i="3"/>
  <c r="J120" i="3"/>
  <c r="K120" i="3"/>
  <c r="J118" i="3"/>
  <c r="J117" i="3"/>
  <c r="J113" i="3"/>
  <c r="J110" i="3"/>
  <c r="J107" i="3"/>
  <c r="J87" i="3"/>
  <c r="J96" i="3"/>
  <c r="J99" i="3"/>
  <c r="J102" i="3"/>
  <c r="J100" i="3"/>
  <c r="J86" i="3"/>
  <c r="J101" i="3"/>
  <c r="J91" i="3"/>
  <c r="K91" i="3"/>
  <c r="J95" i="3"/>
  <c r="J98" i="3"/>
  <c r="G103" i="3"/>
  <c r="J103" i="3" s="1"/>
  <c r="J88" i="3"/>
  <c r="J97" i="3"/>
  <c r="K97" i="3"/>
  <c r="J93" i="3"/>
  <c r="K93" i="3"/>
  <c r="J81" i="3"/>
  <c r="J79" i="3"/>
  <c r="K79" i="3"/>
  <c r="G82" i="3"/>
  <c r="K83" i="3"/>
  <c r="J465" i="3"/>
  <c r="G467" i="3"/>
  <c r="K468" i="3"/>
  <c r="J466" i="3"/>
  <c r="J461" i="3"/>
  <c r="J458" i="3"/>
  <c r="J455" i="3"/>
  <c r="J445" i="3"/>
  <c r="K445" i="3"/>
  <c r="J452" i="3"/>
  <c r="J439" i="3"/>
  <c r="K439" i="3"/>
  <c r="J436" i="3"/>
  <c r="J440" i="3"/>
  <c r="J438" i="3"/>
  <c r="J434" i="3"/>
  <c r="K434" i="3"/>
  <c r="J450" i="3"/>
  <c r="J447" i="3"/>
  <c r="J435" i="3"/>
  <c r="K435" i="3"/>
  <c r="J448" i="3"/>
  <c r="J446" i="3"/>
  <c r="J449" i="3"/>
  <c r="J444" i="3"/>
  <c r="K444" i="3"/>
  <c r="J443" i="3"/>
  <c r="J431" i="3"/>
  <c r="K431" i="3"/>
  <c r="J427" i="3"/>
  <c r="K427" i="3"/>
  <c r="J429" i="3"/>
  <c r="G515" i="3"/>
  <c r="K516" i="3"/>
  <c r="J501" i="3"/>
  <c r="K501" i="3"/>
  <c r="J495" i="3"/>
  <c r="K495" i="3"/>
  <c r="G474" i="3"/>
  <c r="K475" i="3"/>
  <c r="G476" i="3"/>
  <c r="K477" i="3"/>
  <c r="J422" i="3"/>
  <c r="G410" i="3"/>
  <c r="K411" i="3"/>
  <c r="G366" i="3"/>
  <c r="J353" i="3"/>
  <c r="J348" i="3"/>
  <c r="G339" i="3"/>
  <c r="K340" i="3"/>
  <c r="J336" i="3"/>
  <c r="K336" i="3"/>
  <c r="G64" i="10"/>
  <c r="K337" i="3"/>
  <c r="J333" i="3"/>
  <c r="J330" i="3"/>
  <c r="K330" i="3"/>
  <c r="G324" i="3"/>
  <c r="J324" i="3" s="1"/>
  <c r="J309" i="3"/>
  <c r="K309" i="3"/>
  <c r="J307" i="3"/>
  <c r="J300" i="3"/>
  <c r="J320" i="3"/>
  <c r="J295" i="3"/>
  <c r="K295" i="3"/>
  <c r="J313" i="3"/>
  <c r="K313" i="3"/>
  <c r="J302" i="3"/>
  <c r="J304" i="3"/>
  <c r="K304" i="3"/>
  <c r="J306" i="3"/>
  <c r="K306" i="3"/>
  <c r="J305" i="3"/>
  <c r="J298" i="3"/>
  <c r="J294" i="3"/>
  <c r="J287" i="3"/>
  <c r="K287" i="3"/>
  <c r="G283" i="3"/>
  <c r="K284" i="3"/>
  <c r="J252" i="3"/>
  <c r="K252" i="3"/>
  <c r="J241" i="3"/>
  <c r="K241" i="3"/>
  <c r="J238" i="3"/>
  <c r="K238" i="3"/>
  <c r="G127" i="3"/>
  <c r="K128" i="3"/>
  <c r="J68" i="3"/>
  <c r="K68" i="3"/>
  <c r="G73" i="3"/>
  <c r="J73" i="3" s="1"/>
  <c r="K74" i="3"/>
  <c r="G62" i="3"/>
  <c r="K62" i="3" s="1"/>
  <c r="K63" i="3"/>
  <c r="G28" i="10"/>
  <c r="K28" i="3"/>
  <c r="J10" i="3"/>
  <c r="K10" i="3"/>
  <c r="F538" i="12"/>
  <c r="F537" i="12" s="1"/>
  <c r="I276" i="3"/>
  <c r="I275" i="3" s="1"/>
  <c r="H65" i="3"/>
  <c r="H64" i="3" s="1"/>
  <c r="G88" i="10"/>
  <c r="J264" i="3"/>
  <c r="G87" i="10"/>
  <c r="K87" i="10" s="1"/>
  <c r="H88" i="10"/>
  <c r="G65" i="3"/>
  <c r="G499" i="3"/>
  <c r="K499" i="3" s="1"/>
  <c r="G46" i="10"/>
  <c r="H46" i="10"/>
  <c r="H23" i="9"/>
  <c r="I72" i="10"/>
  <c r="J72" i="10" s="1"/>
  <c r="J174" i="3"/>
  <c r="G72" i="10"/>
  <c r="G505" i="3"/>
  <c r="J506" i="3"/>
  <c r="H93" i="10"/>
  <c r="J270" i="3"/>
  <c r="G93" i="10"/>
  <c r="H45" i="10"/>
  <c r="F255" i="3"/>
  <c r="F254" i="3" s="1"/>
  <c r="F80" i="10"/>
  <c r="F78" i="10" s="1"/>
  <c r="F77" i="10" s="1"/>
  <c r="F170" i="12"/>
  <c r="F31" i="10"/>
  <c r="H184" i="12"/>
  <c r="I184" i="12" s="1"/>
  <c r="F70" i="10"/>
  <c r="F69" i="10" s="1"/>
  <c r="F35" i="10"/>
  <c r="F13" i="10"/>
  <c r="F12" i="10" s="1"/>
  <c r="I33" i="10"/>
  <c r="F33" i="10"/>
  <c r="F39" i="10"/>
  <c r="F44" i="10"/>
  <c r="F42" i="10" s="1"/>
  <c r="G34" i="10"/>
  <c r="G32" i="10"/>
  <c r="F42" i="3"/>
  <c r="F17" i="3" s="1"/>
  <c r="G33" i="10"/>
  <c r="K33" i="10" s="1"/>
  <c r="H33" i="10"/>
  <c r="F52" i="10"/>
  <c r="F50" i="10" s="1"/>
  <c r="F49" i="10" s="1"/>
  <c r="F61" i="10"/>
  <c r="F58" i="10" s="1"/>
  <c r="H24" i="10"/>
  <c r="H25" i="10"/>
  <c r="H26" i="10"/>
  <c r="F25" i="10"/>
  <c r="G25" i="10"/>
  <c r="F24" i="10"/>
  <c r="F26" i="10"/>
  <c r="J92" i="3"/>
  <c r="G26" i="10"/>
  <c r="J90" i="3"/>
  <c r="G24" i="10"/>
  <c r="G479" i="3"/>
  <c r="J480" i="3"/>
  <c r="F201" i="12"/>
  <c r="J53" i="12"/>
  <c r="F302" i="12"/>
  <c r="J523" i="12"/>
  <c r="J518" i="12"/>
  <c r="J27" i="12"/>
  <c r="F268" i="12"/>
  <c r="F128" i="12"/>
  <c r="J515" i="12"/>
  <c r="J525" i="12"/>
  <c r="J493" i="12"/>
  <c r="J21" i="12"/>
  <c r="J551" i="12"/>
  <c r="J59" i="12"/>
  <c r="J8" i="12"/>
  <c r="F192" i="12"/>
  <c r="F97" i="12"/>
  <c r="J554" i="12"/>
  <c r="J487" i="12"/>
  <c r="J560" i="12"/>
  <c r="J539" i="12"/>
  <c r="J14" i="12"/>
  <c r="J520" i="12"/>
  <c r="F232" i="12"/>
  <c r="F357" i="12"/>
  <c r="J57" i="12"/>
  <c r="G61" i="12"/>
  <c r="J64" i="12"/>
  <c r="J512" i="12"/>
  <c r="J62" i="12"/>
  <c r="F282" i="3"/>
  <c r="J267" i="3"/>
  <c r="J155" i="3"/>
  <c r="J186" i="3"/>
  <c r="J47" i="3"/>
  <c r="J36" i="3"/>
  <c r="J370" i="3"/>
  <c r="J260" i="3"/>
  <c r="J474" i="3"/>
  <c r="J476" i="3"/>
  <c r="J33" i="3"/>
  <c r="J293" i="3"/>
  <c r="J212" i="3"/>
  <c r="J372" i="3"/>
  <c r="J15" i="3"/>
  <c r="J284" i="3"/>
  <c r="J263" i="3"/>
  <c r="J151" i="3"/>
  <c r="J272" i="3"/>
  <c r="J207" i="3"/>
  <c r="J299" i="3"/>
  <c r="J311" i="3"/>
  <c r="J201" i="3"/>
  <c r="J290" i="3"/>
  <c r="J130" i="3"/>
  <c r="J515" i="3"/>
  <c r="J473" i="3"/>
  <c r="J37" i="3"/>
  <c r="J494" i="3"/>
  <c r="J392" i="3"/>
  <c r="J418" i="3"/>
  <c r="J45" i="3"/>
  <c r="J26" i="3"/>
  <c r="J20" i="3"/>
  <c r="J48" i="3"/>
  <c r="J29" i="3"/>
  <c r="J337" i="3"/>
  <c r="J257" i="3"/>
  <c r="J268" i="3"/>
  <c r="J125" i="3"/>
  <c r="J9" i="3"/>
  <c r="J214" i="3"/>
  <c r="J216" i="3"/>
  <c r="J496" i="3"/>
  <c r="J185" i="3"/>
  <c r="J420" i="3"/>
  <c r="J387" i="3"/>
  <c r="J11" i="3"/>
  <c r="J44" i="3"/>
  <c r="J25" i="3"/>
  <c r="J131" i="3"/>
  <c r="J13" i="3"/>
  <c r="J206" i="3"/>
  <c r="J381" i="3"/>
  <c r="J318" i="3"/>
  <c r="J197" i="3"/>
  <c r="J289" i="3"/>
  <c r="J219" i="3"/>
  <c r="J396" i="3"/>
  <c r="J198" i="3"/>
  <c r="J220" i="3"/>
  <c r="J218" i="3"/>
  <c r="J489" i="3"/>
  <c r="J134" i="3"/>
  <c r="J141" i="3"/>
  <c r="J487" i="3"/>
  <c r="J226" i="3"/>
  <c r="J178" i="3"/>
  <c r="F291" i="3"/>
  <c r="J376" i="3"/>
  <c r="J43" i="3"/>
  <c r="J24" i="3"/>
  <c r="J510" i="3"/>
  <c r="J401" i="3"/>
  <c r="J52" i="3"/>
  <c r="J22" i="3"/>
  <c r="J375" i="3"/>
  <c r="J493" i="3"/>
  <c r="J399" i="3"/>
  <c r="J51" i="3"/>
  <c r="J31" i="3"/>
  <c r="J503" i="3"/>
  <c r="J407" i="3"/>
  <c r="J56" i="3"/>
  <c r="J34" i="3"/>
  <c r="J475" i="3"/>
  <c r="J477" i="3"/>
  <c r="J83" i="3"/>
  <c r="J104" i="3"/>
  <c r="J202" i="3"/>
  <c r="J374" i="3"/>
  <c r="J379" i="3"/>
  <c r="J404" i="3"/>
  <c r="J32" i="3"/>
  <c r="J39" i="3"/>
  <c r="J21" i="3"/>
  <c r="J377" i="3"/>
  <c r="J482" i="3"/>
  <c r="J192" i="3"/>
  <c r="J193" i="3"/>
  <c r="J362" i="3"/>
  <c r="J389" i="3"/>
  <c r="J522" i="3"/>
  <c r="J414" i="3"/>
  <c r="J265" i="3"/>
  <c r="J371" i="3"/>
  <c r="J391" i="3"/>
  <c r="J16" i="3"/>
  <c r="J203" i="3"/>
  <c r="J46" i="3"/>
  <c r="J365" i="3"/>
  <c r="J383" i="3"/>
  <c r="J128" i="3"/>
  <c r="H366" i="3"/>
  <c r="J367" i="3"/>
  <c r="J441" i="3"/>
  <c r="J385" i="3"/>
  <c r="J135" i="3"/>
  <c r="J195" i="3"/>
  <c r="J209" i="3"/>
  <c r="J225" i="3"/>
  <c r="J410" i="3"/>
  <c r="J339" i="3"/>
  <c r="J82" i="3"/>
  <c r="J467" i="3"/>
  <c r="J513" i="3"/>
  <c r="J395" i="3"/>
  <c r="J66" i="3"/>
  <c r="J28" i="3"/>
  <c r="J524" i="3"/>
  <c r="J415" i="3"/>
  <c r="J63" i="3"/>
  <c r="J41" i="3"/>
  <c r="J27" i="3"/>
  <c r="J59" i="3"/>
  <c r="J35" i="3"/>
  <c r="J521" i="3"/>
  <c r="J417" i="3"/>
  <c r="J390" i="3"/>
  <c r="J67" i="3"/>
  <c r="J38" i="3"/>
  <c r="J19" i="3"/>
  <c r="J326" i="3"/>
  <c r="J411" i="3"/>
  <c r="J516" i="3"/>
  <c r="J468" i="3"/>
  <c r="J247" i="3"/>
  <c r="J74" i="3"/>
  <c r="J340" i="3"/>
  <c r="G7" i="12"/>
  <c r="H413" i="12"/>
  <c r="I413" i="12" s="1"/>
  <c r="I413" i="3"/>
  <c r="I412" i="3" s="1"/>
  <c r="H20" i="12"/>
  <c r="I20" i="12" s="1"/>
  <c r="I16" i="10"/>
  <c r="G20" i="12"/>
  <c r="F14" i="3"/>
  <c r="F16" i="10"/>
  <c r="H16" i="10"/>
  <c r="F20" i="12"/>
  <c r="F19" i="12" s="1"/>
  <c r="G16" i="10"/>
  <c r="F486" i="12"/>
  <c r="F485" i="12" s="1"/>
  <c r="I406" i="3"/>
  <c r="I405" i="3" s="1"/>
  <c r="F7" i="12"/>
  <c r="F6" i="12" s="1"/>
  <c r="F5" i="12" s="1"/>
  <c r="F209" i="12"/>
  <c r="H486" i="12"/>
  <c r="I520" i="3"/>
  <c r="I519" i="3" s="1"/>
  <c r="H537" i="12"/>
  <c r="I537" i="12" s="1"/>
  <c r="H367" i="12"/>
  <c r="I367" i="12" s="1"/>
  <c r="F413" i="12"/>
  <c r="F367" i="12"/>
  <c r="H214" i="12"/>
  <c r="H275" i="12"/>
  <c r="I275" i="12" s="1"/>
  <c r="F86" i="12"/>
  <c r="H245" i="12"/>
  <c r="I245" i="12" s="1"/>
  <c r="H180" i="12"/>
  <c r="I180" i="12" s="1"/>
  <c r="F74" i="12"/>
  <c r="H101" i="12"/>
  <c r="I18" i="3"/>
  <c r="H14" i="12"/>
  <c r="I14" i="12" s="1"/>
  <c r="F274" i="12"/>
  <c r="H74" i="12"/>
  <c r="F240" i="12"/>
  <c r="H86" i="12"/>
  <c r="H142" i="12"/>
  <c r="I142" i="12" s="1"/>
  <c r="H279" i="12"/>
  <c r="I279" i="12" s="1"/>
  <c r="F135" i="12"/>
  <c r="H8" i="12"/>
  <c r="I8" i="12" s="1"/>
  <c r="H164" i="12"/>
  <c r="I164" i="12" s="1"/>
  <c r="H61" i="12"/>
  <c r="I61" i="12" s="1"/>
  <c r="H269" i="12"/>
  <c r="H303" i="12"/>
  <c r="H241" i="12"/>
  <c r="I241" i="12" s="1"/>
  <c r="F101" i="12"/>
  <c r="F314" i="12"/>
  <c r="I397" i="3"/>
  <c r="I12" i="3"/>
  <c r="I64" i="10"/>
  <c r="J64" i="10" s="1"/>
  <c r="I185" i="3"/>
  <c r="I283" i="3"/>
  <c r="H29" i="10"/>
  <c r="I361" i="3"/>
  <c r="I119" i="3"/>
  <c r="I467" i="3"/>
  <c r="I410" i="3"/>
  <c r="H43" i="10"/>
  <c r="I240" i="3"/>
  <c r="I515" i="3"/>
  <c r="I508" i="3" s="1"/>
  <c r="I507" i="3" s="1"/>
  <c r="H509" i="3"/>
  <c r="H62" i="10"/>
  <c r="H22" i="10"/>
  <c r="H60" i="10"/>
  <c r="I127" i="3"/>
  <c r="H406" i="3"/>
  <c r="H55" i="3"/>
  <c r="I54" i="3"/>
  <c r="I194" i="3"/>
  <c r="I286" i="3"/>
  <c r="H28" i="10"/>
  <c r="H523" i="3"/>
  <c r="H84" i="10"/>
  <c r="H79" i="10"/>
  <c r="H40" i="3"/>
  <c r="I73" i="3"/>
  <c r="I64" i="3" s="1"/>
  <c r="I237" i="3"/>
  <c r="I221" i="3"/>
  <c r="I329" i="3"/>
  <c r="H85" i="10"/>
  <c r="I23" i="3"/>
  <c r="H403" i="3"/>
  <c r="I242" i="3"/>
  <c r="I476" i="3"/>
  <c r="I78" i="3"/>
  <c r="I474" i="3"/>
  <c r="I339" i="3"/>
  <c r="H419" i="3"/>
  <c r="H386" i="3"/>
  <c r="H11" i="10"/>
  <c r="I154" i="3"/>
  <c r="I57" i="3"/>
  <c r="I402" i="3"/>
  <c r="I61" i="3"/>
  <c r="I40" i="9"/>
  <c r="J40" i="9" s="1"/>
  <c r="I29" i="9"/>
  <c r="J29" i="9" s="1"/>
  <c r="H97" i="10"/>
  <c r="I41" i="10"/>
  <c r="J41" i="10" s="1"/>
  <c r="I36" i="10"/>
  <c r="J36" i="10" s="1"/>
  <c r="I10" i="10"/>
  <c r="J10" i="10" s="1"/>
  <c r="H58" i="3"/>
  <c r="H400" i="3"/>
  <c r="I255" i="3"/>
  <c r="H71" i="10"/>
  <c r="G316" i="3"/>
  <c r="I22" i="10"/>
  <c r="J22" i="10" s="1"/>
  <c r="I42" i="3"/>
  <c r="I47" i="10"/>
  <c r="J47" i="10" s="1"/>
  <c r="I98" i="10"/>
  <c r="J98" i="10" s="1"/>
  <c r="H48" i="10"/>
  <c r="I163" i="3"/>
  <c r="H62" i="3"/>
  <c r="H67" i="10"/>
  <c r="I191" i="3"/>
  <c r="I245" i="3"/>
  <c r="I269" i="3"/>
  <c r="I54" i="10"/>
  <c r="J54" i="10" s="1"/>
  <c r="I29" i="10"/>
  <c r="J29" i="10" s="1"/>
  <c r="I45" i="10"/>
  <c r="J45" i="10" s="1"/>
  <c r="I43" i="10"/>
  <c r="J43" i="10" s="1"/>
  <c r="I48" i="10"/>
  <c r="J48" i="10" s="1"/>
  <c r="I169" i="3"/>
  <c r="I79" i="10"/>
  <c r="J79" i="10" s="1"/>
  <c r="I249" i="3"/>
  <c r="H41" i="10"/>
  <c r="H23" i="3"/>
  <c r="H18" i="3"/>
  <c r="H49" i="9"/>
  <c r="H48" i="9" s="1"/>
  <c r="I49" i="9"/>
  <c r="J49" i="9" s="1"/>
  <c r="H29" i="9"/>
  <c r="H39" i="9"/>
  <c r="H43" i="9"/>
  <c r="H398" i="3"/>
  <c r="H512" i="3"/>
  <c r="I177" i="3"/>
  <c r="I51" i="10"/>
  <c r="J51" i="10" s="1"/>
  <c r="H51" i="10"/>
  <c r="I231" i="3"/>
  <c r="I85" i="10"/>
  <c r="J85" i="10" s="1"/>
  <c r="I84" i="10"/>
  <c r="J84" i="10" s="1"/>
  <c r="I67" i="10"/>
  <c r="J67" i="10" s="1"/>
  <c r="I266" i="3"/>
  <c r="I288" i="3"/>
  <c r="I53" i="10"/>
  <c r="J53" i="10" s="1"/>
  <c r="G39" i="9"/>
  <c r="H86" i="10"/>
  <c r="I118" i="3"/>
  <c r="K118" i="3" s="1"/>
  <c r="I436" i="3"/>
  <c r="K436" i="3" s="1"/>
  <c r="I311" i="3"/>
  <c r="K311" i="3" s="1"/>
  <c r="H47" i="10"/>
  <c r="H56" i="10"/>
  <c r="I496" i="3"/>
  <c r="K496" i="3" s="1"/>
  <c r="I302" i="3"/>
  <c r="K302" i="3" s="1"/>
  <c r="I348" i="3"/>
  <c r="K348" i="3" s="1"/>
  <c r="I447" i="3"/>
  <c r="K447" i="3" s="1"/>
  <c r="I443" i="3"/>
  <c r="K443" i="3" s="1"/>
  <c r="I293" i="3"/>
  <c r="K293" i="3" s="1"/>
  <c r="I86" i="3"/>
  <c r="K86" i="3" s="1"/>
  <c r="I326" i="3"/>
  <c r="K326" i="3" s="1"/>
  <c r="I367" i="3"/>
  <c r="K367" i="3" s="1"/>
  <c r="I104" i="3"/>
  <c r="K104" i="3" s="1"/>
  <c r="I99" i="3"/>
  <c r="K99" i="3" s="1"/>
  <c r="I385" i="3"/>
  <c r="K385" i="3" s="1"/>
  <c r="I98" i="3"/>
  <c r="K98" i="3" s="1"/>
  <c r="I81" i="3"/>
  <c r="K81" i="3" s="1"/>
  <c r="I101" i="3"/>
  <c r="K101" i="3" s="1"/>
  <c r="I391" i="3"/>
  <c r="K391" i="3" s="1"/>
  <c r="I172" i="3"/>
  <c r="H10" i="10"/>
  <c r="H292" i="3"/>
  <c r="H316" i="3"/>
  <c r="I448" i="3"/>
  <c r="K448" i="3" s="1"/>
  <c r="I92" i="3"/>
  <c r="K92" i="3" s="1"/>
  <c r="I465" i="3"/>
  <c r="K465" i="3" s="1"/>
  <c r="I305" i="3"/>
  <c r="K305" i="3" s="1"/>
  <c r="I95" i="3"/>
  <c r="K95" i="3" s="1"/>
  <c r="I300" i="3"/>
  <c r="K300" i="3" s="1"/>
  <c r="I440" i="3"/>
  <c r="K440" i="3" s="1"/>
  <c r="I353" i="3"/>
  <c r="I88" i="10" s="1"/>
  <c r="J88" i="10" s="1"/>
  <c r="H283" i="3"/>
  <c r="I473" i="3"/>
  <c r="K473" i="3" s="1"/>
  <c r="I307" i="3"/>
  <c r="K307" i="3" s="1"/>
  <c r="H38" i="10"/>
  <c r="I100" i="3"/>
  <c r="K100" i="3" s="1"/>
  <c r="I383" i="3"/>
  <c r="K383" i="3" s="1"/>
  <c r="I96" i="3"/>
  <c r="K96" i="3" s="1"/>
  <c r="I455" i="3"/>
  <c r="K455" i="3" s="1"/>
  <c r="H297" i="3"/>
  <c r="I450" i="3"/>
  <c r="K450" i="3" s="1"/>
  <c r="I429" i="3"/>
  <c r="K429" i="3" s="1"/>
  <c r="I382" i="3"/>
  <c r="I90" i="3"/>
  <c r="K90" i="3" s="1"/>
  <c r="I370" i="3"/>
  <c r="K370" i="3" s="1"/>
  <c r="I88" i="3"/>
  <c r="K88" i="3" s="1"/>
  <c r="I482" i="3"/>
  <c r="K482" i="3" s="1"/>
  <c r="I365" i="3"/>
  <c r="K365" i="3" s="1"/>
  <c r="I113" i="3"/>
  <c r="K113" i="3" s="1"/>
  <c r="I156" i="3"/>
  <c r="I144" i="3"/>
  <c r="I138" i="3"/>
  <c r="H472" i="3"/>
  <c r="I107" i="3"/>
  <c r="K107" i="3" s="1"/>
  <c r="I117" i="3"/>
  <c r="K117" i="3" s="1"/>
  <c r="I452" i="3"/>
  <c r="K452" i="3" s="1"/>
  <c r="I372" i="3"/>
  <c r="K372" i="3" s="1"/>
  <c r="I87" i="3"/>
  <c r="K87" i="3" s="1"/>
  <c r="I298" i="3"/>
  <c r="K298" i="3" s="1"/>
  <c r="I379" i="3"/>
  <c r="K379" i="3" s="1"/>
  <c r="I466" i="3"/>
  <c r="K466" i="3" s="1"/>
  <c r="I318" i="3"/>
  <c r="K318" i="3" s="1"/>
  <c r="I480" i="3"/>
  <c r="I479" i="3" s="1"/>
  <c r="H36" i="10"/>
  <c r="I374" i="3"/>
  <c r="K374" i="3" s="1"/>
  <c r="I438" i="3"/>
  <c r="K438" i="3" s="1"/>
  <c r="I396" i="3"/>
  <c r="K396" i="3" s="1"/>
  <c r="I294" i="3"/>
  <c r="K294" i="3" s="1"/>
  <c r="I446" i="3"/>
  <c r="K446" i="3" s="1"/>
  <c r="I299" i="3"/>
  <c r="I25" i="10" s="1"/>
  <c r="J25" i="10" s="1"/>
  <c r="I422" i="3"/>
  <c r="K422" i="3" s="1"/>
  <c r="I102" i="3"/>
  <c r="K102" i="3" s="1"/>
  <c r="I110" i="3"/>
  <c r="K110" i="3" s="1"/>
  <c r="I458" i="3"/>
  <c r="K458" i="3" s="1"/>
  <c r="I320" i="3"/>
  <c r="I46" i="10" s="1"/>
  <c r="J46" i="10" s="1"/>
  <c r="I449" i="3"/>
  <c r="K449" i="3" s="1"/>
  <c r="I461" i="3"/>
  <c r="K461" i="3" s="1"/>
  <c r="I213" i="3"/>
  <c r="K213" i="3" s="1"/>
  <c r="H53" i="10"/>
  <c r="G292" i="3"/>
  <c r="I271" i="3"/>
  <c r="H7" i="9"/>
  <c r="G41" i="10"/>
  <c r="F20" i="10"/>
  <c r="I50" i="3"/>
  <c r="G20" i="10"/>
  <c r="H20" i="10"/>
  <c r="G38" i="10"/>
  <c r="G297" i="3"/>
  <c r="G347" i="3"/>
  <c r="G86" i="10"/>
  <c r="G85" i="10"/>
  <c r="G84" i="10"/>
  <c r="G79" i="10"/>
  <c r="K79" i="10" s="1"/>
  <c r="G62" i="10"/>
  <c r="F334" i="3"/>
  <c r="F331" i="3" s="1"/>
  <c r="I334" i="3"/>
  <c r="G334" i="3"/>
  <c r="G51" i="10"/>
  <c r="K51" i="10" s="1"/>
  <c r="G53" i="10"/>
  <c r="K53" i="10" s="1"/>
  <c r="G48" i="10"/>
  <c r="K48" i="10" s="1"/>
  <c r="G47" i="10"/>
  <c r="K47" i="10" s="1"/>
  <c r="G45" i="10"/>
  <c r="K45" i="10" s="1"/>
  <c r="G43" i="10"/>
  <c r="K43" i="10" s="1"/>
  <c r="G40" i="3"/>
  <c r="K40" i="3" s="1"/>
  <c r="G36" i="10"/>
  <c r="K36" i="10" s="1"/>
  <c r="I133" i="3"/>
  <c r="G22" i="10"/>
  <c r="I205" i="3"/>
  <c r="G451" i="3"/>
  <c r="G10" i="10"/>
  <c r="K10" i="10" s="1"/>
  <c r="G512" i="3"/>
  <c r="K512" i="3" s="1"/>
  <c r="F223" i="3"/>
  <c r="G329" i="3"/>
  <c r="I8" i="3"/>
  <c r="I129" i="3"/>
  <c r="G286" i="3"/>
  <c r="G112" i="3"/>
  <c r="I30" i="3"/>
  <c r="G240" i="3"/>
  <c r="I223" i="3"/>
  <c r="G78" i="3"/>
  <c r="F266" i="3"/>
  <c r="F259" i="3"/>
  <c r="F205" i="3"/>
  <c r="G58" i="3"/>
  <c r="I196" i="3"/>
  <c r="F200" i="3"/>
  <c r="F8" i="3"/>
  <c r="I259" i="3"/>
  <c r="I11" i="10"/>
  <c r="J11" i="10" s="1"/>
  <c r="F196" i="3"/>
  <c r="F190" i="3" s="1"/>
  <c r="I90" i="10"/>
  <c r="J90" i="10" s="1"/>
  <c r="I28" i="10"/>
  <c r="J28" i="10" s="1"/>
  <c r="I333" i="3"/>
  <c r="K333" i="3" s="1"/>
  <c r="F211" i="3"/>
  <c r="I14" i="3"/>
  <c r="I200" i="3"/>
  <c r="G43" i="9"/>
  <c r="G454" i="3"/>
  <c r="G332" i="3"/>
  <c r="G119" i="3"/>
  <c r="G266" i="3"/>
  <c r="G221" i="3"/>
  <c r="G29" i="10"/>
  <c r="G80" i="3"/>
  <c r="G97" i="10"/>
  <c r="H425" i="3"/>
  <c r="G71" i="10"/>
  <c r="G11" i="10"/>
  <c r="G172" i="3"/>
  <c r="G63" i="10"/>
  <c r="G116" i="3"/>
  <c r="G428" i="3"/>
  <c r="G523" i="3"/>
  <c r="K523" i="3" s="1"/>
  <c r="G520" i="3"/>
  <c r="K520" i="3" s="1"/>
  <c r="G98" i="10"/>
  <c r="K98" i="10" s="1"/>
  <c r="G403" i="3"/>
  <c r="K403" i="3" s="1"/>
  <c r="G169" i="3"/>
  <c r="G237" i="3"/>
  <c r="G457" i="3"/>
  <c r="H77" i="3"/>
  <c r="G23" i="9"/>
  <c r="G421" i="3"/>
  <c r="G60" i="10"/>
  <c r="G442" i="3"/>
  <c r="G249" i="3"/>
  <c r="G109" i="3"/>
  <c r="G472" i="3"/>
  <c r="G398" i="3"/>
  <c r="K398" i="3" s="1"/>
  <c r="G245" i="3"/>
  <c r="G464" i="3"/>
  <c r="G460" i="3"/>
  <c r="H239" i="3"/>
  <c r="G433" i="3"/>
  <c r="G437" i="3"/>
  <c r="G231" i="3"/>
  <c r="G89" i="3"/>
  <c r="C18" i="8"/>
  <c r="G32" i="9"/>
  <c r="H89" i="10"/>
  <c r="G49" i="9"/>
  <c r="K49" i="9" s="1"/>
  <c r="G57" i="10"/>
  <c r="G94" i="3"/>
  <c r="G509" i="3"/>
  <c r="K509" i="3" s="1"/>
  <c r="G269" i="3"/>
  <c r="G67" i="10"/>
  <c r="K67" i="10" s="1"/>
  <c r="G73" i="10"/>
  <c r="G255" i="3"/>
  <c r="G106" i="3"/>
  <c r="G55" i="3"/>
  <c r="H124" i="3"/>
  <c r="H144" i="3"/>
  <c r="H394" i="3"/>
  <c r="G194" i="3"/>
  <c r="K194" i="3" s="1"/>
  <c r="H168" i="3"/>
  <c r="H456" i="3"/>
  <c r="H331" i="3"/>
  <c r="H361" i="3"/>
  <c r="H248" i="3"/>
  <c r="H127" i="3"/>
  <c r="H437" i="3"/>
  <c r="G52" i="10"/>
  <c r="G364" i="3"/>
  <c r="G8" i="3"/>
  <c r="H323" i="3"/>
  <c r="H409" i="3"/>
  <c r="G61" i="3"/>
  <c r="H105" i="3"/>
  <c r="H171" i="3"/>
  <c r="G430" i="3"/>
  <c r="H8" i="3"/>
  <c r="H254" i="3"/>
  <c r="H194" i="3"/>
  <c r="G361" i="3"/>
  <c r="H177" i="3"/>
  <c r="H338" i="3"/>
  <c r="G96" i="10"/>
  <c r="H413" i="3"/>
  <c r="H162" i="3"/>
  <c r="H230" i="3"/>
  <c r="H12" i="3"/>
  <c r="H364" i="3"/>
  <c r="H373" i="3"/>
  <c r="G426" i="3"/>
  <c r="G27" i="10"/>
  <c r="H328" i="3"/>
  <c r="G338" i="3"/>
  <c r="H108" i="3"/>
  <c r="H236" i="3"/>
  <c r="G54" i="10"/>
  <c r="K54" i="10" s="1"/>
  <c r="H111" i="3"/>
  <c r="G409" i="3"/>
  <c r="G373" i="3"/>
  <c r="H459" i="3"/>
  <c r="H520" i="3"/>
  <c r="H463" i="3"/>
  <c r="H244" i="3"/>
  <c r="H96" i="10"/>
  <c r="G89" i="10"/>
  <c r="G413" i="3"/>
  <c r="G303" i="3"/>
  <c r="H138" i="3"/>
  <c r="H453" i="3"/>
  <c r="G405" i="3"/>
  <c r="K405" i="3" s="1"/>
  <c r="I19" i="9"/>
  <c r="J19" i="9" s="1"/>
  <c r="H32" i="9"/>
  <c r="I43" i="9"/>
  <c r="J43" i="9" s="1"/>
  <c r="I23" i="9"/>
  <c r="J23" i="9" s="1"/>
  <c r="H223" i="3"/>
  <c r="G29" i="9"/>
  <c r="K29" i="9" s="1"/>
  <c r="I32" i="9"/>
  <c r="J32" i="9" s="1"/>
  <c r="H129" i="3"/>
  <c r="F96" i="10"/>
  <c r="H288" i="3"/>
  <c r="G138" i="3"/>
  <c r="K138" i="3" s="1"/>
  <c r="G163" i="3"/>
  <c r="G23" i="3"/>
  <c r="K23" i="3" s="1"/>
  <c r="G488" i="3"/>
  <c r="G13" i="10"/>
  <c r="H488" i="3"/>
  <c r="G394" i="3"/>
  <c r="H133" i="3"/>
  <c r="G288" i="3"/>
  <c r="K288" i="3" s="1"/>
  <c r="H271" i="3"/>
  <c r="G83" i="10"/>
  <c r="G388" i="3"/>
  <c r="H52" i="10"/>
  <c r="H39" i="10"/>
  <c r="I97" i="10"/>
  <c r="G18" i="3"/>
  <c r="K18" i="3" s="1"/>
  <c r="G37" i="10"/>
  <c r="F91" i="10"/>
  <c r="F89" i="10" s="1"/>
  <c r="H205" i="3"/>
  <c r="G177" i="3"/>
  <c r="K177" i="3" s="1"/>
  <c r="H388" i="3"/>
  <c r="H259" i="3"/>
  <c r="H35" i="10"/>
  <c r="G369" i="3"/>
  <c r="F21" i="10"/>
  <c r="H196" i="3"/>
  <c r="H30" i="3"/>
  <c r="F92" i="10"/>
  <c r="H369" i="3"/>
  <c r="G50" i="3"/>
  <c r="K50" i="3" s="1"/>
  <c r="H15" i="10"/>
  <c r="H200" i="3"/>
  <c r="G21" i="10"/>
  <c r="H31" i="10"/>
  <c r="I71" i="10"/>
  <c r="J71" i="10" s="1"/>
  <c r="G30" i="3"/>
  <c r="H42" i="3"/>
  <c r="H37" i="10"/>
  <c r="H14" i="3"/>
  <c r="H27" i="10"/>
  <c r="H378" i="3"/>
  <c r="H303" i="3"/>
  <c r="H21" i="10"/>
  <c r="H211" i="3"/>
  <c r="I91" i="10"/>
  <c r="I68" i="10"/>
  <c r="J68" i="10" s="1"/>
  <c r="G133" i="3"/>
  <c r="K133" i="3" s="1"/>
  <c r="F19" i="10"/>
  <c r="H83" i="10"/>
  <c r="H115" i="3"/>
  <c r="H44" i="10"/>
  <c r="G129" i="3"/>
  <c r="K129" i="3" s="1"/>
  <c r="G196" i="3"/>
  <c r="K196" i="3" s="1"/>
  <c r="H13" i="10"/>
  <c r="F97" i="10"/>
  <c r="F100" i="10"/>
  <c r="F99" i="10" s="1"/>
  <c r="G223" i="3"/>
  <c r="K223" i="3" s="1"/>
  <c r="G42" i="3"/>
  <c r="K42" i="3" s="1"/>
  <c r="G19" i="10"/>
  <c r="G200" i="3"/>
  <c r="G14" i="3"/>
  <c r="K14" i="3" s="1"/>
  <c r="H19" i="10"/>
  <c r="G15" i="10"/>
  <c r="F83" i="10"/>
  <c r="F9" i="10"/>
  <c r="F8" i="10" s="1"/>
  <c r="G12" i="3"/>
  <c r="K12" i="3" s="1"/>
  <c r="G205" i="3"/>
  <c r="K205" i="3" s="1"/>
  <c r="H84" i="3"/>
  <c r="H50" i="3"/>
  <c r="F15" i="10"/>
  <c r="G271" i="3"/>
  <c r="K271" i="3" s="1"/>
  <c r="G242" i="3"/>
  <c r="G259" i="3"/>
  <c r="G85" i="3"/>
  <c r="G124" i="3"/>
  <c r="G39" i="10"/>
  <c r="G144" i="3"/>
  <c r="G211" i="3"/>
  <c r="G31" i="10"/>
  <c r="G44" i="10"/>
  <c r="G156" i="3"/>
  <c r="H9" i="10"/>
  <c r="H191" i="3"/>
  <c r="G191" i="3"/>
  <c r="G9" i="10"/>
  <c r="K8" i="3" l="1"/>
  <c r="K84" i="10"/>
  <c r="K29" i="10"/>
  <c r="H170" i="12"/>
  <c r="I170" i="12" s="1"/>
  <c r="K259" i="3"/>
  <c r="J91" i="10"/>
  <c r="K191" i="3"/>
  <c r="K200" i="3"/>
  <c r="G323" i="3"/>
  <c r="K61" i="3"/>
  <c r="K22" i="10"/>
  <c r="K361" i="3"/>
  <c r="K41" i="10"/>
  <c r="J16" i="10"/>
  <c r="K11" i="10"/>
  <c r="H73" i="12"/>
  <c r="I74" i="12"/>
  <c r="H100" i="12"/>
  <c r="I100" i="12" s="1"/>
  <c r="I101" i="12"/>
  <c r="H485" i="12"/>
  <c r="I485" i="12" s="1"/>
  <c r="I486" i="12"/>
  <c r="K479" i="3"/>
  <c r="K320" i="3"/>
  <c r="J97" i="10"/>
  <c r="K71" i="10"/>
  <c r="K88" i="10"/>
  <c r="K28" i="10"/>
  <c r="K73" i="3"/>
  <c r="K283" i="3"/>
  <c r="K474" i="3"/>
  <c r="K467" i="3"/>
  <c r="K185" i="3"/>
  <c r="K90" i="10"/>
  <c r="K406" i="3"/>
  <c r="H201" i="12"/>
  <c r="I201" i="12" s="1"/>
  <c r="I204" i="12"/>
  <c r="K30" i="3"/>
  <c r="K85" i="10"/>
  <c r="H302" i="12"/>
  <c r="I302" i="12" s="1"/>
  <c r="I303" i="12"/>
  <c r="H209" i="12"/>
  <c r="I214" i="12"/>
  <c r="J33" i="10"/>
  <c r="K72" i="10"/>
  <c r="K353" i="3"/>
  <c r="H558" i="12"/>
  <c r="I558" i="12" s="1"/>
  <c r="I559" i="12"/>
  <c r="I99" i="10"/>
  <c r="J99" i="10" s="1"/>
  <c r="J100" i="10"/>
  <c r="K97" i="10"/>
  <c r="H268" i="12"/>
  <c r="I268" i="12" s="1"/>
  <c r="I269" i="12"/>
  <c r="K25" i="10"/>
  <c r="K46" i="10"/>
  <c r="K64" i="10"/>
  <c r="K339" i="3"/>
  <c r="K410" i="3"/>
  <c r="K476" i="3"/>
  <c r="K515" i="3"/>
  <c r="K154" i="3"/>
  <c r="K68" i="10"/>
  <c r="K91" i="10"/>
  <c r="J80" i="10"/>
  <c r="K480" i="3"/>
  <c r="K299" i="3"/>
  <c r="K40" i="9"/>
  <c r="K32" i="9"/>
  <c r="K39" i="9"/>
  <c r="K23" i="9"/>
  <c r="K43" i="9"/>
  <c r="K19" i="9"/>
  <c r="H85" i="12"/>
  <c r="I85" i="12" s="1"/>
  <c r="I86" i="12"/>
  <c r="K144" i="3"/>
  <c r="K16" i="10"/>
  <c r="K127" i="3"/>
  <c r="J430" i="3"/>
  <c r="G504" i="3"/>
  <c r="K504" i="3" s="1"/>
  <c r="K505" i="3"/>
  <c r="G463" i="3"/>
  <c r="J460" i="3"/>
  <c r="J457" i="3"/>
  <c r="J454" i="3"/>
  <c r="J433" i="3"/>
  <c r="J442" i="3"/>
  <c r="J451" i="3"/>
  <c r="J428" i="3"/>
  <c r="J426" i="3"/>
  <c r="G412" i="3"/>
  <c r="K412" i="3" s="1"/>
  <c r="K413" i="3"/>
  <c r="J421" i="3"/>
  <c r="J347" i="3"/>
  <c r="J334" i="3"/>
  <c r="K334" i="3"/>
  <c r="J332" i="3"/>
  <c r="G328" i="3"/>
  <c r="K329" i="3"/>
  <c r="J286" i="3"/>
  <c r="K286" i="3"/>
  <c r="J266" i="3"/>
  <c r="K266" i="3"/>
  <c r="J269" i="3"/>
  <c r="K269" i="3"/>
  <c r="J255" i="3"/>
  <c r="K255" i="3"/>
  <c r="G248" i="3"/>
  <c r="J248" i="3" s="1"/>
  <c r="K249" i="3"/>
  <c r="J245" i="3"/>
  <c r="K245" i="3"/>
  <c r="J242" i="3"/>
  <c r="K242" i="3"/>
  <c r="J240" i="3"/>
  <c r="K240" i="3"/>
  <c r="J237" i="3"/>
  <c r="K237" i="3"/>
  <c r="J231" i="3"/>
  <c r="K231" i="3"/>
  <c r="J221" i="3"/>
  <c r="K221" i="3"/>
  <c r="J172" i="3"/>
  <c r="K172" i="3"/>
  <c r="G168" i="3"/>
  <c r="K169" i="3"/>
  <c r="J163" i="3"/>
  <c r="K163" i="3"/>
  <c r="J156" i="3"/>
  <c r="K156" i="3"/>
  <c r="J119" i="3"/>
  <c r="K119" i="3"/>
  <c r="J116" i="3"/>
  <c r="G111" i="3"/>
  <c r="G108" i="3"/>
  <c r="J106" i="3"/>
  <c r="J89" i="3"/>
  <c r="J85" i="3"/>
  <c r="J94" i="3"/>
  <c r="J80" i="3"/>
  <c r="J78" i="3"/>
  <c r="K78" i="3"/>
  <c r="G92" i="10"/>
  <c r="K93" i="10"/>
  <c r="G64" i="3"/>
  <c r="K64" i="3" s="1"/>
  <c r="K65" i="3"/>
  <c r="G57" i="3"/>
  <c r="K57" i="3" s="1"/>
  <c r="K58" i="3"/>
  <c r="G54" i="3"/>
  <c r="K54" i="3" s="1"/>
  <c r="K55" i="3"/>
  <c r="G101" i="10"/>
  <c r="G276" i="3"/>
  <c r="J277" i="3"/>
  <c r="G190" i="3"/>
  <c r="F184" i="12"/>
  <c r="I32" i="10"/>
  <c r="J32" i="10" s="1"/>
  <c r="I34" i="10"/>
  <c r="J34" i="10" s="1"/>
  <c r="F37" i="10"/>
  <c r="F30" i="10" s="1"/>
  <c r="I26" i="10"/>
  <c r="J26" i="10" s="1"/>
  <c r="I24" i="10"/>
  <c r="J24" i="10" s="1"/>
  <c r="G382" i="3"/>
  <c r="K382" i="3" s="1"/>
  <c r="F313" i="12"/>
  <c r="G6" i="12"/>
  <c r="G5" i="12" s="1"/>
  <c r="J7" i="12"/>
  <c r="F100" i="12"/>
  <c r="F134" i="12"/>
  <c r="F273" i="12"/>
  <c r="F73" i="12"/>
  <c r="F85" i="12"/>
  <c r="J537" i="12"/>
  <c r="J559" i="12"/>
  <c r="J486" i="12"/>
  <c r="F208" i="12"/>
  <c r="J538" i="12"/>
  <c r="J553" i="12"/>
  <c r="F239" i="12"/>
  <c r="G19" i="12"/>
  <c r="J20" i="12"/>
  <c r="J61" i="12"/>
  <c r="J522" i="12"/>
  <c r="H366" i="12"/>
  <c r="I366" i="12" s="1"/>
  <c r="F199" i="3"/>
  <c r="F189" i="3" s="1"/>
  <c r="F281" i="3"/>
  <c r="J42" i="3"/>
  <c r="J196" i="3"/>
  <c r="J133" i="3"/>
  <c r="J111" i="3"/>
  <c r="J373" i="3"/>
  <c r="J177" i="3"/>
  <c r="J127" i="3"/>
  <c r="J144" i="3"/>
  <c r="J297" i="3"/>
  <c r="J18" i="3"/>
  <c r="J62" i="3"/>
  <c r="J58" i="3"/>
  <c r="J65" i="3"/>
  <c r="J40" i="3"/>
  <c r="H61" i="10"/>
  <c r="J329" i="3"/>
  <c r="J109" i="3"/>
  <c r="J369" i="3"/>
  <c r="J259" i="3"/>
  <c r="J205" i="3"/>
  <c r="J129" i="3"/>
  <c r="J223" i="3"/>
  <c r="J138" i="3"/>
  <c r="J463" i="3"/>
  <c r="J364" i="3"/>
  <c r="J413" i="3"/>
  <c r="J483" i="3"/>
  <c r="J8" i="3"/>
  <c r="J168" i="3"/>
  <c r="J124" i="3"/>
  <c r="J479" i="3"/>
  <c r="J316" i="3"/>
  <c r="J512" i="3"/>
  <c r="J23" i="3"/>
  <c r="J403" i="3"/>
  <c r="H78" i="10"/>
  <c r="H77" i="10" s="1"/>
  <c r="J55" i="3"/>
  <c r="J509" i="3"/>
  <c r="J50" i="3"/>
  <c r="J14" i="3"/>
  <c r="J200" i="3"/>
  <c r="H199" i="3"/>
  <c r="J271" i="3"/>
  <c r="J520" i="3"/>
  <c r="J12" i="3"/>
  <c r="J409" i="3"/>
  <c r="J361" i="3"/>
  <c r="G291" i="3"/>
  <c r="J292" i="3"/>
  <c r="H291" i="3"/>
  <c r="J398" i="3"/>
  <c r="J386" i="3"/>
  <c r="J406" i="3"/>
  <c r="H59" i="10"/>
  <c r="J112" i="3"/>
  <c r="J249" i="3"/>
  <c r="J191" i="3"/>
  <c r="G199" i="3"/>
  <c r="J211" i="3"/>
  <c r="J303" i="3"/>
  <c r="J30" i="3"/>
  <c r="J388" i="3"/>
  <c r="J488" i="3"/>
  <c r="J288" i="3"/>
  <c r="J108" i="3"/>
  <c r="J338" i="3"/>
  <c r="J194" i="3"/>
  <c r="J323" i="3"/>
  <c r="J437" i="3"/>
  <c r="J394" i="3"/>
  <c r="J472" i="3"/>
  <c r="J283" i="3"/>
  <c r="J400" i="3"/>
  <c r="J419" i="3"/>
  <c r="J523" i="3"/>
  <c r="J499" i="3"/>
  <c r="F366" i="12"/>
  <c r="J366" i="3"/>
  <c r="J169" i="3"/>
  <c r="J464" i="3"/>
  <c r="F7" i="3"/>
  <c r="F6" i="3" s="1"/>
  <c r="F5" i="3" s="1"/>
  <c r="F14" i="6" s="1"/>
  <c r="I366" i="3"/>
  <c r="K366" i="3" s="1"/>
  <c r="I39" i="9"/>
  <c r="J39" i="9" s="1"/>
  <c r="H240" i="12"/>
  <c r="F18" i="12"/>
  <c r="H19" i="12"/>
  <c r="H179" i="12"/>
  <c r="H135" i="12"/>
  <c r="H7" i="12"/>
  <c r="H274" i="12"/>
  <c r="I239" i="3"/>
  <c r="H405" i="3"/>
  <c r="I92" i="10"/>
  <c r="J92" i="10" s="1"/>
  <c r="H54" i="3"/>
  <c r="H402" i="3"/>
  <c r="I49" i="3"/>
  <c r="I63" i="10"/>
  <c r="J63" i="10" s="1"/>
  <c r="H471" i="3"/>
  <c r="I364" i="3"/>
  <c r="K364" i="3" s="1"/>
  <c r="I282" i="3"/>
  <c r="H508" i="3"/>
  <c r="H92" i="10"/>
  <c r="H66" i="10"/>
  <c r="I328" i="3"/>
  <c r="I236" i="3"/>
  <c r="I388" i="3"/>
  <c r="K388" i="3" s="1"/>
  <c r="I168" i="3"/>
  <c r="H57" i="3"/>
  <c r="I338" i="3"/>
  <c r="K338" i="3" s="1"/>
  <c r="I409" i="3"/>
  <c r="K409" i="3" s="1"/>
  <c r="I176" i="3"/>
  <c r="H40" i="10"/>
  <c r="I244" i="3"/>
  <c r="I162" i="3"/>
  <c r="H70" i="10"/>
  <c r="I40" i="10"/>
  <c r="J40" i="10" s="1"/>
  <c r="I518" i="3"/>
  <c r="I394" i="3"/>
  <c r="K394" i="3" s="1"/>
  <c r="I373" i="3"/>
  <c r="K373" i="3" s="1"/>
  <c r="I472" i="3"/>
  <c r="K472" i="3" s="1"/>
  <c r="I171" i="3"/>
  <c r="I230" i="3"/>
  <c r="I248" i="3"/>
  <c r="I254" i="3"/>
  <c r="I48" i="9"/>
  <c r="J48" i="9" s="1"/>
  <c r="H397" i="3"/>
  <c r="I57" i="10"/>
  <c r="J57" i="10" s="1"/>
  <c r="I324" i="3"/>
  <c r="K324" i="3" s="1"/>
  <c r="I27" i="10"/>
  <c r="J27" i="10" s="1"/>
  <c r="I17" i="3"/>
  <c r="I488" i="3"/>
  <c r="K488" i="3" s="1"/>
  <c r="H61" i="3"/>
  <c r="I190" i="3"/>
  <c r="I297" i="3"/>
  <c r="K297" i="3" s="1"/>
  <c r="I292" i="3"/>
  <c r="K292" i="3" s="1"/>
  <c r="I38" i="10"/>
  <c r="J38" i="10" s="1"/>
  <c r="I303" i="3"/>
  <c r="K303" i="3" s="1"/>
  <c r="I211" i="3"/>
  <c r="I199" i="3" s="1"/>
  <c r="I89" i="3"/>
  <c r="K89" i="3" s="1"/>
  <c r="I369" i="3"/>
  <c r="K369" i="3" s="1"/>
  <c r="I132" i="3"/>
  <c r="I73" i="10"/>
  <c r="J73" i="10" s="1"/>
  <c r="I378" i="3"/>
  <c r="I13" i="10"/>
  <c r="J13" i="10" s="1"/>
  <c r="I39" i="10"/>
  <c r="J39" i="10" s="1"/>
  <c r="I7" i="9"/>
  <c r="E18" i="8"/>
  <c r="I94" i="3"/>
  <c r="K94" i="3" s="1"/>
  <c r="I442" i="3"/>
  <c r="K442" i="3" s="1"/>
  <c r="I20" i="10"/>
  <c r="J20" i="10" s="1"/>
  <c r="I52" i="10"/>
  <c r="J52" i="10" s="1"/>
  <c r="I116" i="3"/>
  <c r="K116" i="3" s="1"/>
  <c r="H12" i="10"/>
  <c r="I332" i="3"/>
  <c r="K332" i="3" s="1"/>
  <c r="I109" i="3"/>
  <c r="K109" i="3" s="1"/>
  <c r="H55" i="10"/>
  <c r="I464" i="3"/>
  <c r="K464" i="3" s="1"/>
  <c r="I421" i="3"/>
  <c r="K421" i="3" s="1"/>
  <c r="I430" i="3"/>
  <c r="K430" i="3" s="1"/>
  <c r="I82" i="3"/>
  <c r="K82" i="3" s="1"/>
  <c r="I428" i="3"/>
  <c r="K428" i="3" s="1"/>
  <c r="I103" i="3"/>
  <c r="K103" i="3" s="1"/>
  <c r="H176" i="3"/>
  <c r="I62" i="10"/>
  <c r="J62" i="10" s="1"/>
  <c r="H95" i="10"/>
  <c r="I85" i="3"/>
  <c r="K85" i="3" s="1"/>
  <c r="I437" i="3"/>
  <c r="K437" i="3" s="1"/>
  <c r="I316" i="3"/>
  <c r="K316" i="3" s="1"/>
  <c r="I347" i="3"/>
  <c r="K347" i="3" s="1"/>
  <c r="I457" i="3"/>
  <c r="K457" i="3" s="1"/>
  <c r="I451" i="3"/>
  <c r="K451" i="3" s="1"/>
  <c r="I106" i="3"/>
  <c r="K106" i="3" s="1"/>
  <c r="I454" i="3"/>
  <c r="K454" i="3" s="1"/>
  <c r="H412" i="3"/>
  <c r="I460" i="3"/>
  <c r="K460" i="3" s="1"/>
  <c r="I258" i="3"/>
  <c r="I86" i="10"/>
  <c r="J86" i="10" s="1"/>
  <c r="I426" i="3"/>
  <c r="K426" i="3" s="1"/>
  <c r="I112" i="3"/>
  <c r="K112" i="3" s="1"/>
  <c r="I80" i="3"/>
  <c r="K80" i="3" s="1"/>
  <c r="I433" i="3"/>
  <c r="K433" i="3" s="1"/>
  <c r="H478" i="3"/>
  <c r="G478" i="3"/>
  <c r="G471" i="3"/>
  <c r="G453" i="3"/>
  <c r="I7" i="3"/>
  <c r="F258" i="3"/>
  <c r="F253" i="3" s="1"/>
  <c r="I89" i="10"/>
  <c r="J89" i="10" s="1"/>
  <c r="G77" i="3"/>
  <c r="G105" i="3"/>
  <c r="H50" i="10"/>
  <c r="G402" i="3"/>
  <c r="K402" i="3" s="1"/>
  <c r="G519" i="3"/>
  <c r="K519" i="3" s="1"/>
  <c r="G459" i="3"/>
  <c r="I60" i="10"/>
  <c r="J60" i="10" s="1"/>
  <c r="G331" i="3"/>
  <c r="G171" i="3"/>
  <c r="G236" i="3"/>
  <c r="G59" i="10"/>
  <c r="G115" i="3"/>
  <c r="G230" i="3"/>
  <c r="G244" i="3"/>
  <c r="G397" i="3"/>
  <c r="K397" i="3" s="1"/>
  <c r="G66" i="10"/>
  <c r="G508" i="3"/>
  <c r="G456" i="3"/>
  <c r="G254" i="3"/>
  <c r="G95" i="10"/>
  <c r="G432" i="3"/>
  <c r="G56" i="10"/>
  <c r="G70" i="10"/>
  <c r="G40" i="10"/>
  <c r="K40" i="10" s="1"/>
  <c r="G50" i="10"/>
  <c r="H6" i="9"/>
  <c r="G78" i="10"/>
  <c r="G23" i="10"/>
  <c r="H432" i="3"/>
  <c r="G48" i="9"/>
  <c r="K48" i="9" s="1"/>
  <c r="H42" i="10"/>
  <c r="G425" i="3"/>
  <c r="H8" i="10"/>
  <c r="H76" i="3"/>
  <c r="H519" i="3"/>
  <c r="G84" i="3"/>
  <c r="H360" i="3"/>
  <c r="H132" i="3"/>
  <c r="G346" i="3"/>
  <c r="H393" i="3"/>
  <c r="H7" i="3"/>
  <c r="G282" i="3"/>
  <c r="K282" i="3" s="1"/>
  <c r="H462" i="3"/>
  <c r="H114" i="3"/>
  <c r="G176" i="3"/>
  <c r="G162" i="3"/>
  <c r="H123" i="3"/>
  <c r="G12" i="10"/>
  <c r="G360" i="3"/>
  <c r="G462" i="3"/>
  <c r="G239" i="3"/>
  <c r="H49" i="3"/>
  <c r="G49" i="3"/>
  <c r="K49" i="3" s="1"/>
  <c r="G393" i="3"/>
  <c r="H282" i="3"/>
  <c r="G42" i="10"/>
  <c r="G6" i="9"/>
  <c r="H346" i="3"/>
  <c r="I19" i="10"/>
  <c r="J19" i="10" s="1"/>
  <c r="I96" i="10"/>
  <c r="J96" i="10" s="1"/>
  <c r="G17" i="3"/>
  <c r="K17" i="3" s="1"/>
  <c r="I35" i="10"/>
  <c r="J35" i="10" s="1"/>
  <c r="I15" i="10"/>
  <c r="J15" i="10" s="1"/>
  <c r="I78" i="10"/>
  <c r="J78" i="10" s="1"/>
  <c r="I83" i="10"/>
  <c r="J83" i="10" s="1"/>
  <c r="I21" i="10"/>
  <c r="J21" i="10" s="1"/>
  <c r="H258" i="3"/>
  <c r="G18" i="10"/>
  <c r="H23" i="10"/>
  <c r="I37" i="10"/>
  <c r="J37" i="10" s="1"/>
  <c r="H190" i="3"/>
  <c r="H17" i="3"/>
  <c r="F18" i="10"/>
  <c r="H368" i="3"/>
  <c r="H30" i="10"/>
  <c r="H14" i="10"/>
  <c r="F95" i="10"/>
  <c r="I31" i="10"/>
  <c r="J31" i="10" s="1"/>
  <c r="H18" i="10"/>
  <c r="H82" i="10"/>
  <c r="G14" i="10"/>
  <c r="I66" i="10"/>
  <c r="J66" i="10" s="1"/>
  <c r="I44" i="10"/>
  <c r="J44" i="10" s="1"/>
  <c r="G408" i="3"/>
  <c r="F23" i="10"/>
  <c r="F82" i="10"/>
  <c r="G7" i="3"/>
  <c r="K7" i="3" s="1"/>
  <c r="F14" i="10"/>
  <c r="F7" i="10" s="1"/>
  <c r="G82" i="10"/>
  <c r="G61" i="10"/>
  <c r="G258" i="3"/>
  <c r="K258" i="3" s="1"/>
  <c r="G132" i="3"/>
  <c r="G123" i="3"/>
  <c r="G8" i="10"/>
  <c r="K132" i="3" l="1"/>
  <c r="K66" i="10"/>
  <c r="H134" i="12"/>
  <c r="I134" i="12" s="1"/>
  <c r="I135" i="12"/>
  <c r="H239" i="12"/>
  <c r="I240" i="12"/>
  <c r="I238" i="12"/>
  <c r="K83" i="10"/>
  <c r="K89" i="10"/>
  <c r="K21" i="10"/>
  <c r="K27" i="10"/>
  <c r="H178" i="12"/>
  <c r="I178" i="12" s="1"/>
  <c r="I179" i="12"/>
  <c r="K92" i="10"/>
  <c r="K328" i="3"/>
  <c r="K57" i="10"/>
  <c r="H208" i="12"/>
  <c r="I208" i="12" s="1"/>
  <c r="I209" i="12"/>
  <c r="K38" i="10"/>
  <c r="K73" i="10"/>
  <c r="K31" i="10"/>
  <c r="K32" i="10"/>
  <c r="H72" i="12"/>
  <c r="I72" i="12" s="1"/>
  <c r="I73" i="12"/>
  <c r="H273" i="12"/>
  <c r="I273" i="12" s="1"/>
  <c r="I274" i="12"/>
  <c r="H18" i="12"/>
  <c r="I18" i="12" s="1"/>
  <c r="I19" i="12"/>
  <c r="K190" i="3"/>
  <c r="K86" i="10"/>
  <c r="K52" i="10"/>
  <c r="K39" i="10"/>
  <c r="K24" i="10"/>
  <c r="K60" i="10"/>
  <c r="H6" i="12"/>
  <c r="I7" i="12"/>
  <c r="K168" i="3"/>
  <c r="K248" i="3"/>
  <c r="K15" i="10"/>
  <c r="K62" i="10"/>
  <c r="K34" i="10"/>
  <c r="K63" i="10"/>
  <c r="K44" i="10"/>
  <c r="K96" i="10"/>
  <c r="K211" i="3"/>
  <c r="J7" i="9"/>
  <c r="K7" i="9"/>
  <c r="K26" i="10"/>
  <c r="K13" i="10"/>
  <c r="K20" i="10"/>
  <c r="K176" i="3"/>
  <c r="K37" i="10"/>
  <c r="K19" i="10"/>
  <c r="G507" i="3"/>
  <c r="K507" i="3" s="1"/>
  <c r="K508" i="3"/>
  <c r="J459" i="3"/>
  <c r="J456" i="3"/>
  <c r="J453" i="3"/>
  <c r="J425" i="3"/>
  <c r="G341" i="3"/>
  <c r="J331" i="3"/>
  <c r="J328" i="3"/>
  <c r="G275" i="3"/>
  <c r="K276" i="3"/>
  <c r="G100" i="10"/>
  <c r="G99" i="10" s="1"/>
  <c r="K99" i="10" s="1"/>
  <c r="K101" i="10"/>
  <c r="J276" i="3"/>
  <c r="J254" i="3"/>
  <c r="K254" i="3"/>
  <c r="J244" i="3"/>
  <c r="K244" i="3"/>
  <c r="J239" i="3"/>
  <c r="K239" i="3"/>
  <c r="J236" i="3"/>
  <c r="K236" i="3"/>
  <c r="J230" i="3"/>
  <c r="K230" i="3"/>
  <c r="K199" i="3"/>
  <c r="J171" i="3"/>
  <c r="K171" i="3"/>
  <c r="J162" i="3"/>
  <c r="K162" i="3"/>
  <c r="J115" i="3"/>
  <c r="J105" i="3"/>
  <c r="J84" i="3"/>
  <c r="J77" i="3"/>
  <c r="G77" i="10"/>
  <c r="K78" i="10"/>
  <c r="G49" i="10"/>
  <c r="F280" i="3"/>
  <c r="F19" i="6" s="1"/>
  <c r="F18" i="6" s="1"/>
  <c r="I82" i="10"/>
  <c r="J82" i="10" s="1"/>
  <c r="F307" i="12"/>
  <c r="H470" i="3"/>
  <c r="G470" i="3"/>
  <c r="F72" i="12"/>
  <c r="H58" i="10"/>
  <c r="F179" i="12"/>
  <c r="G35" i="10"/>
  <c r="K35" i="10" s="1"/>
  <c r="J382" i="3"/>
  <c r="G378" i="3"/>
  <c r="K378" i="3" s="1"/>
  <c r="H5" i="9"/>
  <c r="E19" i="8" s="1"/>
  <c r="G189" i="3"/>
  <c r="F237" i="12"/>
  <c r="F188" i="3"/>
  <c r="J558" i="12"/>
  <c r="J485" i="12"/>
  <c r="J5" i="12"/>
  <c r="G18" i="12"/>
  <c r="J19" i="12"/>
  <c r="J6" i="12"/>
  <c r="J7" i="3"/>
  <c r="J360" i="3"/>
  <c r="J432" i="3"/>
  <c r="J397" i="3"/>
  <c r="J64" i="3"/>
  <c r="H65" i="10"/>
  <c r="J402" i="3"/>
  <c r="J17" i="3"/>
  <c r="J49" i="3"/>
  <c r="J393" i="3"/>
  <c r="I189" i="3"/>
  <c r="J57" i="3"/>
  <c r="J471" i="3"/>
  <c r="J54" i="3"/>
  <c r="J282" i="3"/>
  <c r="J123" i="3"/>
  <c r="J519" i="3"/>
  <c r="J478" i="3"/>
  <c r="J412" i="3"/>
  <c r="J176" i="3"/>
  <c r="I291" i="3"/>
  <c r="K291" i="3" s="1"/>
  <c r="J61" i="3"/>
  <c r="H69" i="10"/>
  <c r="H507" i="3"/>
  <c r="J508" i="3"/>
  <c r="J291" i="3"/>
  <c r="J258" i="3"/>
  <c r="J462" i="3"/>
  <c r="J190" i="3"/>
  <c r="H189" i="3"/>
  <c r="J346" i="3"/>
  <c r="J132" i="3"/>
  <c r="J405" i="3"/>
  <c r="J199" i="3"/>
  <c r="F18" i="8"/>
  <c r="G18" i="8" s="1"/>
  <c r="H237" i="12"/>
  <c r="I237" i="12" s="1"/>
  <c r="I60" i="3"/>
  <c r="H408" i="3"/>
  <c r="I115" i="3"/>
  <c r="K115" i="3" s="1"/>
  <c r="I323" i="3"/>
  <c r="K323" i="3" s="1"/>
  <c r="I471" i="3"/>
  <c r="K471" i="3" s="1"/>
  <c r="I517" i="3"/>
  <c r="J23" i="6" s="1"/>
  <c r="I175" i="3"/>
  <c r="I65" i="10"/>
  <c r="J65" i="10" s="1"/>
  <c r="I95" i="10"/>
  <c r="J95" i="10" s="1"/>
  <c r="I253" i="3"/>
  <c r="I56" i="10"/>
  <c r="J56" i="10" s="1"/>
  <c r="I393" i="3"/>
  <c r="K393" i="3" s="1"/>
  <c r="I408" i="3"/>
  <c r="K408" i="3" s="1"/>
  <c r="H175" i="3"/>
  <c r="I12" i="10"/>
  <c r="J12" i="10" s="1"/>
  <c r="H60" i="3"/>
  <c r="I6" i="3"/>
  <c r="I70" i="10"/>
  <c r="J70" i="10" s="1"/>
  <c r="I478" i="3"/>
  <c r="K478" i="3" s="1"/>
  <c r="I368" i="3"/>
  <c r="I84" i="3"/>
  <c r="K84" i="3" s="1"/>
  <c r="I50" i="10"/>
  <c r="J50" i="10" s="1"/>
  <c r="I61" i="10"/>
  <c r="J61" i="10" s="1"/>
  <c r="C19" i="8"/>
  <c r="G5" i="9"/>
  <c r="I6" i="9"/>
  <c r="J6" i="9" s="1"/>
  <c r="I331" i="3"/>
  <c r="K331" i="3" s="1"/>
  <c r="I360" i="3"/>
  <c r="K360" i="3" s="1"/>
  <c r="I432" i="3"/>
  <c r="K432" i="3" s="1"/>
  <c r="E17" i="8"/>
  <c r="I453" i="3"/>
  <c r="K453" i="3" s="1"/>
  <c r="I105" i="3"/>
  <c r="K105" i="3" s="1"/>
  <c r="I456" i="3"/>
  <c r="K456" i="3" s="1"/>
  <c r="I59" i="10"/>
  <c r="J59" i="10" s="1"/>
  <c r="I77" i="3"/>
  <c r="K77" i="3" s="1"/>
  <c r="I111" i="3"/>
  <c r="K111" i="3" s="1"/>
  <c r="I463" i="3"/>
  <c r="K463" i="3" s="1"/>
  <c r="H424" i="3"/>
  <c r="H49" i="10"/>
  <c r="I425" i="3"/>
  <c r="K425" i="3" s="1"/>
  <c r="I108" i="3"/>
  <c r="K108" i="3" s="1"/>
  <c r="H81" i="10"/>
  <c r="H341" i="3"/>
  <c r="I459" i="3"/>
  <c r="K459" i="3" s="1"/>
  <c r="I346" i="3"/>
  <c r="K346" i="3" s="1"/>
  <c r="C17" i="8"/>
  <c r="G55" i="10"/>
  <c r="G114" i="3"/>
  <c r="G65" i="10"/>
  <c r="G518" i="3"/>
  <c r="G69" i="10"/>
  <c r="H75" i="3"/>
  <c r="H7" i="10"/>
  <c r="G281" i="3"/>
  <c r="H122" i="3"/>
  <c r="H281" i="3"/>
  <c r="D17" i="8"/>
  <c r="G175" i="3"/>
  <c r="K175" i="3" s="1"/>
  <c r="G424" i="3"/>
  <c r="H518" i="3"/>
  <c r="H359" i="3"/>
  <c r="G81" i="10"/>
  <c r="H6" i="3"/>
  <c r="H253" i="3"/>
  <c r="G60" i="3"/>
  <c r="K60" i="3" s="1"/>
  <c r="G76" i="3"/>
  <c r="I42" i="10"/>
  <c r="J42" i="10" s="1"/>
  <c r="F17" i="10"/>
  <c r="F6" i="10" s="1"/>
  <c r="D18" i="8"/>
  <c r="H18" i="8" s="1"/>
  <c r="F81" i="10"/>
  <c r="F76" i="10" s="1"/>
  <c r="C21" i="8" s="1"/>
  <c r="I77" i="10"/>
  <c r="J77" i="10" s="1"/>
  <c r="I18" i="10"/>
  <c r="J18" i="10" s="1"/>
  <c r="H17" i="10"/>
  <c r="I23" i="10"/>
  <c r="J23" i="10" s="1"/>
  <c r="I30" i="10"/>
  <c r="J30" i="10" s="1"/>
  <c r="I14" i="10"/>
  <c r="J14" i="10" s="1"/>
  <c r="G6" i="3"/>
  <c r="K6" i="3" s="1"/>
  <c r="G122" i="3"/>
  <c r="G58" i="10"/>
  <c r="G253" i="3"/>
  <c r="K253" i="3" s="1"/>
  <c r="G7" i="10"/>
  <c r="H84" i="12" l="1"/>
  <c r="I84" i="12" s="1"/>
  <c r="K77" i="10"/>
  <c r="K56" i="10"/>
  <c r="K59" i="10"/>
  <c r="I239" i="12"/>
  <c r="K50" i="10"/>
  <c r="K70" i="10"/>
  <c r="K95" i="10"/>
  <c r="K65" i="10"/>
  <c r="K42" i="10"/>
  <c r="H5" i="12"/>
  <c r="I5" i="12" s="1"/>
  <c r="I6" i="12"/>
  <c r="K61" i="10"/>
  <c r="K6" i="9"/>
  <c r="G17" i="8"/>
  <c r="K12" i="10"/>
  <c r="K14" i="10"/>
  <c r="K18" i="10"/>
  <c r="K82" i="10"/>
  <c r="K23" i="10"/>
  <c r="G517" i="3"/>
  <c r="K518" i="3"/>
  <c r="G423" i="3"/>
  <c r="K100" i="10"/>
  <c r="K275" i="3"/>
  <c r="J275" i="3"/>
  <c r="K189" i="3"/>
  <c r="J114" i="3"/>
  <c r="J76" i="3"/>
  <c r="H15" i="6"/>
  <c r="I15" i="6"/>
  <c r="G76" i="10"/>
  <c r="D21" i="8" s="1"/>
  <c r="D19" i="8"/>
  <c r="J278" i="3"/>
  <c r="I470" i="3"/>
  <c r="I469" i="3" s="1"/>
  <c r="J22" i="6" s="1"/>
  <c r="F4" i="3"/>
  <c r="F17" i="6"/>
  <c r="F26" i="6" s="1"/>
  <c r="J505" i="3"/>
  <c r="F178" i="12"/>
  <c r="J378" i="3"/>
  <c r="G368" i="3"/>
  <c r="K368" i="3" s="1"/>
  <c r="G30" i="10"/>
  <c r="K30" i="10" s="1"/>
  <c r="J307" i="12"/>
  <c r="J18" i="12"/>
  <c r="G4" i="12"/>
  <c r="J424" i="3"/>
  <c r="J470" i="3"/>
  <c r="J6" i="3"/>
  <c r="J518" i="3"/>
  <c r="J281" i="3"/>
  <c r="J122" i="3"/>
  <c r="J175" i="3"/>
  <c r="J408" i="3"/>
  <c r="J189" i="3"/>
  <c r="J253" i="3"/>
  <c r="J341" i="3"/>
  <c r="J60" i="3"/>
  <c r="J507" i="3"/>
  <c r="I281" i="3"/>
  <c r="K281" i="3" s="1"/>
  <c r="I49" i="10"/>
  <c r="J49" i="10" s="1"/>
  <c r="I69" i="10"/>
  <c r="J69" i="10" s="1"/>
  <c r="I55" i="10"/>
  <c r="J55" i="10" s="1"/>
  <c r="H423" i="3"/>
  <c r="I5" i="3"/>
  <c r="J14" i="6" s="1"/>
  <c r="I114" i="3"/>
  <c r="K114" i="3" s="1"/>
  <c r="I341" i="3"/>
  <c r="K341" i="3" s="1"/>
  <c r="I5" i="9"/>
  <c r="J5" i="9" s="1"/>
  <c r="I58" i="10"/>
  <c r="J58" i="10" s="1"/>
  <c r="I76" i="3"/>
  <c r="K76" i="3" s="1"/>
  <c r="I359" i="3"/>
  <c r="I81" i="10"/>
  <c r="J81" i="10" s="1"/>
  <c r="C20" i="8"/>
  <c r="F5" i="10"/>
  <c r="F17" i="8"/>
  <c r="H17" i="8" s="1"/>
  <c r="H121" i="3"/>
  <c r="I462" i="3"/>
  <c r="K462" i="3" s="1"/>
  <c r="H76" i="10"/>
  <c r="I424" i="3"/>
  <c r="K424" i="3" s="1"/>
  <c r="H6" i="10"/>
  <c r="H280" i="3"/>
  <c r="G75" i="3"/>
  <c r="H188" i="3"/>
  <c r="H469" i="3"/>
  <c r="I22" i="6" s="1"/>
  <c r="G280" i="3"/>
  <c r="G5" i="3"/>
  <c r="H358" i="3"/>
  <c r="G469" i="3"/>
  <c r="K469" i="3" s="1"/>
  <c r="H517" i="3"/>
  <c r="H5" i="3"/>
  <c r="I17" i="10"/>
  <c r="J17" i="10" s="1"/>
  <c r="G121" i="3"/>
  <c r="G188" i="3"/>
  <c r="K55" i="10" l="1"/>
  <c r="K49" i="10"/>
  <c r="K69" i="10"/>
  <c r="K58" i="10"/>
  <c r="K5" i="9"/>
  <c r="K81" i="10"/>
  <c r="H23" i="6"/>
  <c r="I23" i="6"/>
  <c r="G23" i="6"/>
  <c r="K517" i="3"/>
  <c r="K470" i="3"/>
  <c r="H21" i="6"/>
  <c r="I21" i="6"/>
  <c r="G21" i="6"/>
  <c r="H20" i="6"/>
  <c r="I20" i="6"/>
  <c r="G19" i="6"/>
  <c r="H19" i="6"/>
  <c r="I19" i="6"/>
  <c r="G17" i="6"/>
  <c r="H17" i="6"/>
  <c r="I17" i="6"/>
  <c r="G16" i="6"/>
  <c r="H16" i="6"/>
  <c r="I16" i="6"/>
  <c r="I14" i="6"/>
  <c r="H14" i="6"/>
  <c r="G14" i="6"/>
  <c r="K5" i="3"/>
  <c r="J75" i="3"/>
  <c r="G15" i="6"/>
  <c r="J504" i="3"/>
  <c r="F84" i="12"/>
  <c r="J368" i="3"/>
  <c r="G359" i="3"/>
  <c r="K359" i="3" s="1"/>
  <c r="G17" i="10"/>
  <c r="K17" i="10" s="1"/>
  <c r="J517" i="3"/>
  <c r="J188" i="3"/>
  <c r="I280" i="3"/>
  <c r="J19" i="6" s="1"/>
  <c r="J280" i="3"/>
  <c r="J423" i="3"/>
  <c r="J469" i="3"/>
  <c r="J5" i="3"/>
  <c r="J121" i="3"/>
  <c r="C22" i="8"/>
  <c r="C23" i="8" s="1"/>
  <c r="F16" i="13"/>
  <c r="I188" i="3"/>
  <c r="J17" i="6" s="1"/>
  <c r="I358" i="3"/>
  <c r="J20" i="6" s="1"/>
  <c r="I75" i="3"/>
  <c r="J15" i="6" s="1"/>
  <c r="F19" i="8"/>
  <c r="G19" i="8" s="1"/>
  <c r="I76" i="10"/>
  <c r="I423" i="3"/>
  <c r="J21" i="6" s="1"/>
  <c r="E20" i="8"/>
  <c r="E21" i="8"/>
  <c r="H5" i="10"/>
  <c r="H4" i="3"/>
  <c r="J18" i="6" l="1"/>
  <c r="K423" i="3"/>
  <c r="K75" i="3"/>
  <c r="H19" i="8"/>
  <c r="K280" i="3"/>
  <c r="K188" i="3"/>
  <c r="J76" i="10"/>
  <c r="K76" i="10"/>
  <c r="I18" i="6"/>
  <c r="F4" i="12"/>
  <c r="G6" i="10"/>
  <c r="J359" i="3"/>
  <c r="G358" i="3"/>
  <c r="H16" i="13"/>
  <c r="F21" i="8"/>
  <c r="E22" i="8"/>
  <c r="G20" i="6" l="1"/>
  <c r="K358" i="3"/>
  <c r="G21" i="8"/>
  <c r="H21" i="8"/>
  <c r="G4" i="3"/>
  <c r="J358" i="3"/>
  <c r="G5" i="10"/>
  <c r="D20" i="8"/>
  <c r="E23" i="8"/>
  <c r="E32" i="8" s="1"/>
  <c r="E33" i="8" s="1"/>
  <c r="G18" i="6" l="1"/>
  <c r="G26" i="6" s="1"/>
  <c r="H27" i="6" s="1"/>
  <c r="G16" i="13"/>
  <c r="D22" i="8"/>
  <c r="E962" i="5"/>
  <c r="E961" i="5" l="1"/>
  <c r="I961" i="5" s="1"/>
  <c r="I962" i="5"/>
  <c r="D23" i="8"/>
  <c r="E317" i="5"/>
  <c r="E5" i="5" s="1"/>
  <c r="D32" i="8" l="1"/>
  <c r="D33" i="8" s="1"/>
  <c r="H579" i="5"/>
  <c r="H316" i="12"/>
  <c r="H578" i="5" l="1"/>
  <c r="I579" i="5"/>
  <c r="J579" i="5"/>
  <c r="I125" i="3"/>
  <c r="K125" i="3" s="1"/>
  <c r="I316" i="12"/>
  <c r="H577" i="5"/>
  <c r="H315" i="12"/>
  <c r="I9" i="10" l="1"/>
  <c r="I577" i="5"/>
  <c r="J577" i="5"/>
  <c r="I578" i="5"/>
  <c r="J578" i="5"/>
  <c r="I124" i="3"/>
  <c r="H314" i="12"/>
  <c r="I315" i="12"/>
  <c r="I8" i="10"/>
  <c r="J9" i="10"/>
  <c r="K9" i="10"/>
  <c r="I123" i="3"/>
  <c r="K124" i="3"/>
  <c r="H572" i="5"/>
  <c r="J572" i="5" l="1"/>
  <c r="I572" i="5"/>
  <c r="H571" i="5"/>
  <c r="H313" i="12"/>
  <c r="I314" i="12"/>
  <c r="I122" i="3"/>
  <c r="K123" i="3"/>
  <c r="I7" i="10"/>
  <c r="J8" i="10"/>
  <c r="K8" i="10"/>
  <c r="I571" i="5" l="1"/>
  <c r="J571" i="5"/>
  <c r="H317" i="5"/>
  <c r="H307" i="12"/>
  <c r="I313" i="12"/>
  <c r="I6" i="10"/>
  <c r="J7" i="10"/>
  <c r="K7" i="10"/>
  <c r="I121" i="3"/>
  <c r="K122" i="3"/>
  <c r="H5" i="5" l="1"/>
  <c r="I317" i="5"/>
  <c r="J317" i="5"/>
  <c r="I307" i="12"/>
  <c r="H4" i="12"/>
  <c r="J16" i="6"/>
  <c r="J26" i="6" s="1"/>
  <c r="K121" i="3"/>
  <c r="I4" i="3"/>
  <c r="J6" i="10"/>
  <c r="I5" i="10"/>
  <c r="K6" i="10"/>
  <c r="F20" i="8"/>
  <c r="J5" i="5" l="1"/>
  <c r="I5" i="5"/>
  <c r="J4" i="12"/>
  <c r="I4" i="12"/>
  <c r="K4" i="3"/>
  <c r="J4" i="3"/>
  <c r="G20" i="8"/>
  <c r="H20" i="8"/>
  <c r="J5" i="10"/>
  <c r="K5" i="10"/>
  <c r="I16" i="13"/>
  <c r="F22" i="8"/>
  <c r="G22" i="8" l="1"/>
  <c r="H22" i="8"/>
  <c r="F23" i="8"/>
  <c r="H23" i="8" s="1"/>
  <c r="K16" i="13"/>
  <c r="J16" i="13"/>
  <c r="G23" i="8" l="1"/>
</calcChain>
</file>

<file path=xl/sharedStrings.xml><?xml version="1.0" encoding="utf-8"?>
<sst xmlns="http://schemas.openxmlformats.org/spreadsheetml/2006/main" count="4840" uniqueCount="1740">
  <si>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</si>
  <si>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</si>
  <si>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</si>
  <si>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</si>
  <si>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</si>
  <si>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</si>
  <si>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</si>
  <si>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</si>
  <si>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</si>
  <si>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</si>
  <si>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</si>
  <si>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</si>
  <si>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</si>
  <si>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</si>
  <si>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</si>
  <si>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</si>
  <si>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</si>
  <si>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</si>
  <si>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</si>
  <si>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</si>
  <si>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</si>
  <si>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</si>
  <si>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</si>
  <si>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</si>
  <si>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</si>
  <si>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</si>
  <si>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</si>
  <si>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</si>
  <si>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</si>
  <si>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</si>
  <si>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</si>
  <si>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</si>
  <si>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</si>
  <si>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</si>
  <si>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</si>
  <si>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</si>
  <si>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</si>
  <si>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</si>
  <si>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</si>
  <si>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</si>
  <si>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</si>
  <si>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</si>
  <si>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</si>
  <si>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</si>
  <si>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</si>
  <si>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</si>
  <si>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</si>
  <si>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</si>
  <si>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</si>
  <si>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</si>
  <si>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</si>
  <si>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</si>
  <si>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</si>
  <si>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</si>
  <si>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</si>
  <si>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</si>
  <si>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</si>
  <si>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</si>
  <si>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</si>
  <si>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</si>
  <si>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</si>
  <si>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</si>
  <si>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</si>
  <si>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</si>
  <si>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</si>
  <si>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</si>
  <si>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</si>
  <si>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</si>
  <si>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</si>
  <si>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</si>
  <si>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</si>
  <si>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</si>
  <si>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</si>
  <si>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</si>
  <si>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</si>
  <si>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</si>
  <si>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</si>
  <si>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</si>
  <si>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</si>
  <si>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</si>
  <si>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</si>
  <si>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</si>
  <si>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</si>
  <si>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</si>
  <si>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</si>
  <si>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</si>
  <si>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</si>
  <si>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</si>
  <si>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</si>
  <si>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</si>
  <si>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</si>
  <si>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</si>
  <si>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</si>
  <si>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</si>
  <si>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</si>
  <si>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</si>
  <si>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</si>
  <si>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</si>
  <si>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</si>
  <si>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</si>
  <si>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</si>
  <si>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</si>
  <si>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</si>
  <si>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</si>
  <si>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</si>
  <si>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</si>
  <si>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</si>
  <si>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</si>
  <si>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</si>
  <si>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</si>
  <si>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</si>
  <si>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</si>
  <si>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</si>
  <si>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</si>
  <si>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</si>
  <si>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</si>
  <si>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</si>
  <si>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</si>
  <si>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</si>
  <si>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</si>
  <si>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</si>
  <si>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</si>
  <si>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</si>
  <si>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</si>
  <si>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</si>
  <si>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</si>
  <si>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</si>
  <si>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</si>
  <si>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</si>
  <si>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</si>
  <si>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</si>
  <si>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</si>
  <si>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</si>
  <si>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</si>
  <si>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</si>
  <si>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</si>
  <si>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</si>
  <si>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</si>
  <si>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</si>
  <si>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</si>
  <si>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</si>
  <si>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</si>
  <si>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</si>
  <si>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</si>
  <si>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</si>
  <si>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</si>
  <si>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</si>
  <si>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</si>
  <si>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</si>
  <si>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</si>
  <si>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</si>
  <si>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</si>
  <si>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</si>
  <si>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</si>
  <si>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</si>
  <si>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</si>
  <si>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</si>
  <si>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</si>
  <si>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</si>
  <si>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</si>
  <si>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</si>
  <si>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</si>
  <si>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</si>
  <si>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</si>
  <si>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</si>
  <si>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</si>
  <si>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</si>
  <si>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</si>
  <si>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</si>
  <si>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</si>
  <si>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</si>
  <si>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</si>
  <si>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</si>
  <si>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</si>
  <si>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</si>
  <si>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</si>
  <si>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</si>
  <si>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</si>
  <si>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</si>
  <si>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</si>
  <si>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</si>
  <si>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</si>
  <si>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</si>
  <si>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</si>
  <si>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</si>
  <si>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</si>
  <si>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</si>
  <si>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</si>
  <si>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</si>
  <si>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</si>
  <si>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</si>
  <si>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</si>
  <si>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</si>
  <si>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</si>
  <si>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</si>
  <si>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</si>
  <si>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</si>
  <si>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</si>
  <si>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</si>
  <si>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</si>
  <si>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</si>
  <si>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</si>
  <si>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</si>
  <si>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</si>
  <si>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</si>
  <si>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</si>
  <si>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</si>
  <si>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</si>
  <si>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</si>
  <si>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</si>
  <si>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</si>
  <si>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</si>
  <si>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</si>
  <si>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</si>
  <si>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</si>
  <si>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</si>
  <si>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</si>
  <si>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</si>
  <si>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</si>
  <si>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</si>
  <si>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</si>
  <si>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</si>
  <si>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</si>
  <si>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</si>
  <si>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</si>
  <si>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</si>
  <si>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</si>
  <si>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</si>
  <si>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</si>
  <si>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</si>
  <si>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</si>
  <si>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</si>
  <si>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</si>
  <si>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</si>
  <si>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</si>
  <si>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</si>
  <si>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</si>
  <si>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</si>
  <si>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</si>
  <si>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</si>
  <si>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</si>
  <si>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</si>
  <si>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</si>
  <si>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</si>
  <si>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</si>
  <si>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</si>
  <si>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</si>
  <si>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</si>
  <si>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</si>
  <si>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</si>
  <si>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</si>
  <si>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</si>
  <si>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</si>
  <si>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</si>
  <si>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</si>
  <si>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</si>
  <si>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</si>
  <si>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</si>
  <si>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</si>
  <si>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</si>
  <si>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</si>
  <si>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</si>
  <si>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</si>
  <si>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</si>
  <si>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</si>
  <si>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</si>
  <si>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</si>
  <si>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</si>
  <si>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</si>
  <si>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</si>
  <si>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</si>
  <si>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</si>
  <si>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</si>
  <si>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</si>
  <si>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</si>
  <si>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</si>
  <si>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</si>
  <si>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</si>
  <si>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</si>
  <si>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</si>
  <si>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</si>
  <si>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</si>
  <si>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</si>
  <si>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</si>
  <si>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</si>
  <si>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</si>
  <si>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</si>
  <si>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</si>
  <si>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</si>
  <si>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</si>
  <si>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</si>
  <si>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</si>
  <si>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</si>
  <si>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</si>
  <si>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</si>
  <si>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</si>
  <si>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</si>
  <si>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</si>
  <si>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</si>
  <si>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</si>
  <si>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</si>
  <si>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</si>
  <si>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</si>
  <si>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</si>
  <si>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</si>
  <si>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</si>
  <si>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</si>
  <si>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</si>
  <si>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</si>
  <si>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</si>
  <si>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</si>
  <si>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</si>
  <si>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</si>
  <si>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</si>
  <si>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</si>
  <si>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</si>
  <si>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</si>
  <si>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</si>
  <si>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</si>
  <si>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</si>
  <si>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</si>
  <si>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</si>
  <si>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</si>
  <si>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</si>
  <si>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</si>
  <si>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</si>
  <si>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</si>
  <si>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</si>
  <si>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</si>
  <si>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</si>
  <si>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</si>
  <si>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</si>
  <si>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</si>
  <si>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</si>
  <si>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</si>
  <si>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</si>
  <si>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</si>
  <si>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</si>
  <si>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</si>
  <si>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</si>
  <si>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</si>
  <si>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</si>
  <si>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</si>
  <si>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</si>
  <si>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</si>
  <si>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</si>
  <si>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</si>
  <si>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</si>
  <si>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</si>
  <si>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</si>
  <si>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</si>
  <si>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</si>
  <si>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</si>
  <si>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</si>
  <si>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</si>
  <si>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</si>
  <si>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</si>
  <si>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</si>
  <si>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</si>
  <si>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</si>
  <si>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</si>
  <si>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</si>
  <si>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</si>
  <si>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</si>
  <si>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</si>
  <si>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</si>
  <si>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</si>
  <si>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</si>
  <si>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</si>
  <si>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</si>
  <si>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</si>
  <si>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</si>
  <si>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</si>
  <si>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</si>
  <si>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</si>
  <si>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</si>
  <si>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</si>
  <si>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</si>
  <si>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</si>
  <si>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</si>
  <si>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</si>
  <si>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</si>
  <si>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</si>
  <si>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</si>
  <si>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</si>
  <si>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</si>
  <si>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</si>
  <si>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</si>
  <si>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</si>
  <si>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</si>
  <si>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</si>
  <si>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</si>
  <si>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</si>
  <si>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</si>
  <si>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</si>
  <si>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</si>
  <si>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</si>
  <si>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</si>
  <si>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</si>
  <si>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</si>
  <si>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</si>
  <si>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</si>
  <si>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</si>
  <si>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</si>
  <si>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</si>
  <si>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</si>
  <si>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</si>
  <si>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</si>
  <si>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</si>
  <si>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</si>
  <si>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</si>
  <si>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</si>
  <si>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</si>
  <si>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</si>
  <si>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</si>
  <si>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</si>
  <si>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</si>
  <si>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</si>
  <si>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</si>
  <si>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</si>
  <si>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</si>
  <si>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</si>
  <si>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</si>
  <si>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</si>
  <si>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</si>
  <si>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</si>
  <si>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</si>
  <si>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</si>
  <si>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</si>
  <si>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</si>
  <si>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</si>
  <si>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</si>
  <si>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</si>
  <si>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</si>
  <si>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</si>
  <si>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</si>
  <si>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</si>
  <si>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</si>
  <si>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</si>
  <si>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</si>
  <si>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</si>
  <si>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</si>
  <si>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</si>
  <si>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</si>
  <si>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</si>
  <si>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</si>
  <si>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</si>
  <si>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</si>
  <si>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</si>
  <si>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</si>
  <si>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</si>
  <si>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</si>
  <si>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</si>
  <si>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</si>
  <si>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</si>
  <si>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</si>
  <si>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</si>
  <si>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</si>
  <si>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</si>
  <si>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</si>
  <si>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</si>
  <si>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</si>
  <si>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</si>
  <si>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</si>
  <si>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</si>
  <si>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</si>
  <si>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</si>
  <si>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</si>
  <si>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</si>
  <si>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</si>
  <si>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</si>
  <si>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</si>
  <si>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</si>
  <si>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</si>
  <si>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</si>
  <si>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</si>
  <si>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</si>
  <si>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</si>
  <si>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</si>
  <si>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</si>
  <si>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</si>
  <si>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</si>
  <si>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</si>
  <si>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</si>
  <si>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</si>
  <si>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</si>
  <si>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</si>
  <si>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</si>
  <si>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</si>
  <si>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</si>
  <si>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</si>
  <si>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</si>
  <si>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</si>
  <si>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</si>
  <si>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</si>
  <si>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</si>
  <si>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</si>
  <si>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</si>
  <si>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</si>
  <si>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</si>
  <si>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</si>
  <si>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</si>
  <si>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</si>
  <si>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</si>
  <si>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</si>
  <si>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</si>
  <si>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</si>
  <si>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</si>
  <si>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</si>
  <si>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</si>
  <si>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</si>
  <si>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</si>
  <si>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</si>
  <si>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</si>
  <si>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</si>
  <si>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</si>
  <si>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</si>
  <si>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</si>
  <si>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</si>
  <si>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</si>
  <si>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</si>
  <si>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</si>
  <si>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</si>
  <si>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</si>
  <si>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</si>
  <si>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</si>
  <si>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</si>
  <si>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</si>
  <si>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</si>
  <si>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</si>
  <si>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</si>
  <si>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</si>
  <si>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</si>
  <si>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</si>
  <si>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</si>
  <si>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</si>
  <si>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</si>
  <si>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</si>
  <si>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</si>
  <si>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</si>
  <si>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</si>
  <si>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</si>
  <si>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</si>
  <si>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</si>
  <si>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</si>
  <si>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</si>
  <si>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</si>
  <si>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</si>
  <si>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</si>
  <si>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</si>
  <si>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</si>
  <si>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</si>
  <si>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</si>
  <si>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</si>
  <si>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</si>
  <si>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</si>
  <si>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</si>
  <si>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</si>
  <si>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</si>
  <si>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</si>
  <si>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</si>
  <si>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</si>
  <si>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</si>
  <si>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</si>
  <si>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</si>
  <si>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</si>
  <si>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</si>
  <si>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</si>
  <si>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</si>
  <si>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</si>
  <si>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</si>
  <si>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</si>
  <si>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</si>
  <si>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</si>
  <si>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</si>
  <si>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</si>
  <si>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</si>
  <si>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</si>
  <si>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</si>
  <si>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</si>
  <si>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</si>
  <si>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</si>
  <si>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</si>
  <si>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</si>
  <si>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</si>
  <si>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</si>
  <si>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</si>
  <si>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</si>
  <si>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</si>
  <si>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</si>
  <si>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</si>
  <si>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</si>
  <si>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</si>
  <si>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</si>
  <si>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</si>
  <si>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</si>
  <si>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</si>
  <si>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</si>
  <si>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</si>
  <si>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</si>
  <si>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</si>
  <si>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</si>
  <si>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</si>
  <si>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</si>
  <si>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</si>
  <si>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</si>
  <si>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</si>
  <si>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</si>
  <si>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</si>
  <si>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</si>
  <si>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</si>
  <si>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</si>
  <si>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</si>
  <si>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</si>
  <si>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</si>
  <si>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</si>
  <si>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</si>
  <si>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</si>
  <si>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</si>
  <si>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</si>
  <si>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</si>
  <si>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</si>
  <si>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</si>
  <si>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</si>
  <si>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</si>
  <si>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</si>
  <si>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</si>
  <si>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</si>
  <si>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</si>
  <si>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</si>
  <si>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</si>
  <si>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</si>
  <si>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</si>
  <si>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</si>
  <si>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</si>
  <si>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</si>
  <si>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</si>
  <si>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</si>
  <si>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</si>
  <si>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</si>
  <si>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</si>
  <si>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</si>
  <si>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</si>
  <si>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</si>
  <si>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</si>
  <si>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</si>
  <si>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</si>
  <si>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</si>
  <si>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</si>
  <si>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</si>
  <si>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</si>
  <si>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</si>
  <si>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</si>
  <si>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</si>
  <si>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</si>
  <si>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</si>
  <si>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</si>
  <si>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</si>
  <si>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</si>
  <si>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</si>
  <si>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</si>
  <si>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</si>
  <si>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</si>
  <si>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</si>
  <si>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</si>
  <si>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</si>
  <si>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</si>
  <si>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</si>
  <si>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</si>
  <si>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</si>
  <si>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</si>
  <si>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</si>
  <si>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</si>
  <si>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</si>
  <si>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</si>
  <si>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</si>
  <si>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</si>
  <si>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</si>
  <si>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</si>
  <si>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</si>
  <si>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</si>
  <si>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</si>
  <si>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</si>
  <si>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</si>
  <si>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</si>
  <si>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</si>
  <si>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</si>
  <si>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</si>
  <si>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</si>
  <si>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</si>
  <si>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</si>
  <si>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</si>
  <si>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</si>
  <si>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</si>
  <si>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</si>
  <si>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</si>
  <si>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</si>
  <si>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</si>
  <si>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</si>
  <si>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</si>
  <si>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</si>
  <si>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</si>
  <si>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</si>
  <si>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</si>
  <si>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</si>
  <si>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</si>
  <si>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</si>
  <si>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</si>
  <si>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</si>
  <si>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</si>
  <si>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</si>
  <si>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</si>
  <si>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</si>
  <si>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</si>
  <si>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</si>
  <si>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</si>
  <si>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</si>
  <si>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</si>
  <si>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</si>
  <si>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</si>
  <si>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</si>
  <si>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</si>
  <si>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</si>
  <si>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</si>
  <si>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</si>
  <si>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</si>
  <si>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</si>
  <si>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</si>
  <si>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</si>
  <si>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</si>
  <si>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</si>
  <si>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</si>
  <si>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</si>
  <si>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</si>
  <si>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</si>
  <si>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</si>
  <si>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</si>
  <si>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</si>
  <si>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</si>
  <si>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</si>
  <si>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</si>
  <si>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</si>
  <si>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</si>
  <si>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</si>
  <si>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</si>
  <si>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</si>
  <si>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</si>
  <si>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</si>
  <si>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</si>
  <si>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</si>
  <si>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</si>
  <si>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</si>
  <si>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</si>
  <si>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</si>
  <si>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</si>
  <si>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</si>
  <si>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</si>
  <si>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</si>
  <si>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</si>
  <si>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</si>
  <si>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</si>
  <si>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</si>
  <si>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</si>
  <si>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</si>
  <si>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</si>
  <si>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</si>
  <si>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</si>
  <si>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</si>
  <si>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</si>
  <si>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</si>
  <si>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</si>
  <si>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</si>
  <si>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</si>
  <si>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</si>
  <si>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</si>
  <si>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</si>
  <si>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</si>
  <si>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</si>
  <si>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</si>
  <si>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</si>
  <si>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</si>
  <si>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</si>
  <si>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</si>
  <si>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</si>
  <si>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</si>
  <si>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</si>
  <si>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</si>
  <si>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</si>
  <si>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</si>
  <si>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</si>
  <si>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</si>
  <si>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</si>
  <si>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</si>
  <si>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</si>
  <si>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</si>
  <si>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</si>
  <si>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</si>
  <si>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</si>
  <si>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</si>
  <si>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</si>
  <si>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</si>
  <si>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</si>
  <si>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</si>
  <si>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</si>
  <si>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</si>
  <si>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</si>
  <si>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</si>
  <si>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</si>
  <si>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</si>
  <si>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</si>
  <si>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</si>
  <si>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</si>
  <si>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</si>
  <si>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</si>
  <si>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</si>
  <si>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</si>
  <si>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</si>
  <si>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</si>
  <si>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</si>
  <si>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</si>
  <si>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</si>
  <si>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</si>
  <si>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</si>
  <si>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</si>
  <si>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</si>
  <si>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</si>
  <si>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</si>
  <si>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</si>
  <si>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</si>
  <si>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</si>
  <si>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</si>
  <si>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</si>
  <si>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</si>
  <si>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</si>
  <si>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</si>
  <si>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</si>
  <si>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</si>
  <si>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</si>
  <si>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</si>
  <si>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</si>
  <si>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</si>
  <si>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</si>
  <si>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</si>
  <si>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</si>
  <si>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</si>
  <si>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</si>
  <si>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</si>
  <si>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</si>
  <si>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</si>
  <si>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</si>
  <si>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</si>
  <si>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</si>
  <si>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</si>
  <si>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</si>
  <si>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</si>
  <si>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</si>
  <si>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</si>
  <si>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</si>
  <si>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</si>
  <si>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</si>
  <si>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</si>
  <si>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</si>
  <si>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</si>
  <si>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</si>
  <si>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</si>
  <si>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</si>
  <si>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</si>
  <si>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</si>
  <si>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</si>
  <si>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</si>
  <si>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</si>
  <si>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</si>
  <si>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</si>
  <si>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</si>
  <si>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</si>
  <si>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</si>
  <si>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</si>
  <si>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</si>
  <si>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</si>
  <si>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</si>
  <si>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</si>
  <si>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</si>
  <si>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</si>
  <si>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</si>
  <si>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</si>
  <si>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</si>
  <si>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</si>
  <si>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</si>
  <si>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</si>
  <si>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</si>
  <si>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</si>
  <si>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</si>
  <si>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</si>
  <si>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</si>
  <si>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</si>
  <si>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</si>
  <si>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</si>
  <si>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</si>
  <si>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</si>
  <si>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</si>
  <si>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</si>
  <si>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</si>
  <si>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</si>
  <si>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</si>
  <si>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</si>
  <si>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</si>
  <si>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</si>
  <si>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</si>
  <si>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</si>
  <si>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</si>
  <si>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</si>
  <si>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</si>
  <si>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</si>
  <si>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</si>
  <si>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</si>
  <si>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</si>
  <si>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</si>
  <si>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</si>
  <si>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</si>
  <si>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</si>
  <si>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</si>
  <si>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</si>
  <si>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</si>
  <si>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</si>
  <si>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</si>
  <si>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</si>
  <si>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</si>
  <si>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</si>
  <si>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</si>
  <si>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</si>
  <si>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</si>
  <si>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</si>
  <si>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</si>
  <si>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</si>
  <si>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</si>
  <si>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</si>
  <si>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</si>
  <si>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</si>
  <si>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</si>
  <si>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</si>
  <si>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</si>
  <si>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</si>
  <si>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</si>
  <si>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</si>
  <si>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</si>
  <si>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</si>
  <si>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</si>
  <si>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</si>
  <si>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</si>
  <si>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</si>
  <si>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</si>
  <si>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</si>
  <si>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</si>
  <si>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</si>
  <si>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</si>
  <si>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</si>
  <si>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</si>
  <si>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</si>
  <si>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</si>
  <si>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</si>
  <si>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</si>
  <si>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</si>
  <si>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</si>
  <si>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</si>
  <si>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</si>
  <si>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</si>
  <si>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</si>
  <si>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</si>
  <si>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</si>
  <si>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</si>
  <si>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</si>
  <si>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</si>
  <si>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</si>
  <si>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</si>
  <si>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</si>
  <si>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</si>
  <si>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</si>
  <si>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</si>
  <si>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</si>
  <si>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</si>
  <si>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</si>
  <si>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</si>
  <si>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</si>
  <si>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</si>
  <si>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</si>
  <si>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</si>
  <si>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</si>
  <si>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</si>
  <si>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</si>
  <si>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</si>
  <si>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</si>
  <si>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</si>
  <si>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</si>
  <si>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</si>
  <si>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</si>
  <si>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</si>
  <si>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</si>
  <si>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</si>
  <si>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</si>
  <si>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</si>
  <si>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</si>
  <si>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</si>
  <si>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</si>
  <si>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</si>
  <si>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</si>
  <si>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</si>
  <si>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</si>
  <si>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</si>
  <si>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</si>
  <si>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</si>
  <si>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</si>
  <si>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</si>
  <si>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</si>
  <si>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</si>
  <si>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</si>
  <si>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</si>
  <si>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</si>
  <si>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</si>
  <si>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</si>
  <si>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</si>
  <si>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</si>
  <si>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</si>
  <si>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</si>
  <si>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</si>
  <si>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</si>
  <si>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</si>
  <si>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</si>
  <si>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</si>
  <si>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</si>
  <si>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</si>
  <si>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</si>
  <si>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</si>
  <si>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</si>
  <si>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</si>
  <si>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</si>
  <si>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</si>
  <si>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</si>
  <si>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</si>
  <si>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</si>
  <si>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</si>
  <si>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</si>
  <si>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</si>
  <si>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</si>
  <si>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</si>
  <si>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</si>
  <si>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</si>
  <si>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</si>
  <si>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</si>
  <si>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</si>
  <si>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</si>
  <si>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</si>
  <si>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</si>
  <si>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</si>
  <si>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</si>
  <si>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</si>
  <si>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</si>
  <si>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</si>
  <si>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</si>
  <si>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</si>
  <si>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</si>
  <si>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</si>
  <si>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</si>
  <si>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</si>
  <si>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</si>
  <si>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</si>
  <si>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</si>
  <si>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</si>
  <si>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</si>
  <si>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</si>
  <si>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</si>
  <si>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</si>
  <si>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</si>
  <si>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</si>
  <si>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</si>
  <si>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</si>
  <si>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</si>
  <si>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</si>
  <si>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</si>
  <si>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</si>
  <si>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</si>
  <si>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</si>
  <si>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</si>
  <si>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</si>
  <si>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</si>
  <si>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</si>
  <si>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</si>
  <si>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</si>
  <si>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</si>
  <si>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</si>
  <si>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</si>
  <si>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</si>
  <si>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</si>
  <si>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</si>
  <si>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</si>
  <si>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</si>
  <si>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</si>
  <si>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</si>
  <si>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</si>
  <si>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</si>
  <si>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</si>
  <si>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</si>
  <si>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</si>
  <si>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</si>
  <si>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</si>
  <si>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</si>
  <si>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</si>
  <si>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</si>
  <si>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</si>
  <si>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</si>
  <si>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</si>
  <si>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</si>
  <si>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</si>
  <si>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</si>
  <si>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</si>
  <si>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</si>
  <si>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</si>
  <si>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</si>
  <si>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</si>
  <si>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</si>
  <si>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</si>
  <si>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</si>
  <si>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</si>
  <si>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</si>
  <si>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</si>
  <si>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</si>
  <si>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</si>
  <si>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</si>
  <si>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</si>
  <si>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</si>
  <si>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</si>
  <si>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</si>
  <si>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</si>
  <si>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</si>
  <si>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</si>
  <si>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</si>
  <si>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</si>
  <si>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</si>
  <si>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</si>
  <si>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</si>
  <si>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</si>
  <si>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</si>
  <si>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</si>
  <si>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</si>
  <si>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</si>
  <si>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</si>
  <si>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</si>
  <si>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</si>
  <si>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</si>
  <si>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</si>
  <si>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</si>
  <si>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</si>
  <si>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</si>
  <si>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</si>
  <si>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</si>
  <si>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</si>
  <si>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</si>
  <si>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</si>
  <si>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</si>
  <si>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</si>
  <si>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</si>
  <si>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</si>
  <si>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</si>
  <si>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</si>
  <si>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</si>
  <si>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</si>
  <si>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</si>
  <si>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</si>
  <si>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</si>
  <si>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</si>
  <si>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</si>
  <si>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</si>
  <si>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</si>
  <si>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</si>
  <si>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</si>
  <si>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</si>
  <si>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</si>
  <si>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</si>
  <si>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</si>
  <si>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</si>
  <si>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</si>
  <si>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</si>
  <si>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</si>
  <si>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</si>
  <si>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</si>
  <si>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</si>
  <si>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</si>
  <si>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</si>
  <si>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</si>
  <si>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</si>
  <si>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</si>
  <si>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</si>
  <si>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</si>
  <si>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</si>
  <si>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</si>
  <si>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</si>
  <si>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</si>
  <si>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</si>
  <si>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</si>
  <si>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</si>
  <si>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</si>
  <si>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</si>
  <si>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</si>
  <si>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</si>
  <si>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</si>
  <si>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</si>
  <si>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</si>
  <si>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</si>
  <si>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</si>
  <si>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</si>
  <si>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</si>
  <si>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</si>
  <si>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</si>
  <si>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</si>
  <si>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</si>
  <si>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</si>
  <si>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</si>
  <si>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</si>
  <si>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</si>
  <si>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</si>
  <si>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</si>
  <si>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</si>
  <si>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</si>
  <si>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</si>
  <si>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</si>
  <si>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</si>
  <si>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</si>
  <si>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</si>
  <si>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</si>
  <si>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</si>
  <si>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</si>
  <si>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</si>
  <si>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</si>
  <si>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</si>
  <si>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</si>
  <si>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</si>
  <si>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</si>
  <si>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</si>
  <si>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</si>
  <si>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</si>
  <si>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</si>
  <si>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</si>
  <si>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</si>
  <si>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</si>
  <si>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</si>
  <si>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</si>
  <si>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</si>
  <si>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</si>
  <si>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</si>
  <si>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</si>
  <si>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</si>
  <si>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</si>
  <si>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</si>
  <si>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</si>
  <si>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</si>
  <si>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</si>
  <si>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</si>
  <si>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</si>
  <si>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</si>
  <si>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</si>
  <si>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</si>
  <si>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</si>
  <si>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</si>
  <si>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</si>
  <si>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</si>
  <si>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</si>
  <si>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</si>
  <si>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</si>
  <si>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</si>
  <si>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</si>
  <si>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</si>
  <si>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</si>
  <si>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</si>
  <si>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</si>
  <si>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</si>
  <si>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</si>
  <si>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</si>
  <si>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</si>
  <si>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</si>
  <si>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</si>
  <si>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</si>
  <si>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</si>
  <si>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</si>
  <si>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</si>
  <si>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</si>
  <si>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</si>
  <si>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</si>
  <si>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</si>
  <si>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</si>
  <si>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</si>
  <si>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</si>
  <si>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Izvori financiranja</t>
  </si>
  <si>
    <t>1</t>
  </si>
  <si>
    <t>Svi izvori</t>
  </si>
  <si>
    <t>OPĆI PRIHODI I PRIMICI</t>
  </si>
  <si>
    <t>VLASTITI PRIHODI</t>
  </si>
  <si>
    <t>PRIHODI ZA POSEBNE NAMJENE</t>
  </si>
  <si>
    <t>POMOĆI</t>
  </si>
  <si>
    <t>DONACIJE</t>
  </si>
  <si>
    <t>STUDENTSKA ULICA 2</t>
  </si>
  <si>
    <t>OIB 76722145702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</si>
  <si>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</si>
  <si>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</si>
  <si>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</si>
  <si>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</si>
  <si>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</si>
  <si>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</si>
  <si>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</si>
  <si>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</si>
  <si>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</si>
  <si>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</si>
  <si>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Komunikacijska oprema</t>
  </si>
  <si>
    <t>Knjige</t>
  </si>
  <si>
    <t>Ostala nematerijalna proizvedena imovina</t>
  </si>
  <si>
    <t xml:space="preserve"> Uredski materijal i ostali materijalni rashodi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</si>
  <si>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</si>
  <si>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</si>
  <si>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</si>
  <si>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</si>
  <si>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</si>
  <si>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</si>
  <si>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</si>
  <si>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</si>
  <si>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</si>
  <si>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</si>
  <si>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</si>
  <si>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</si>
  <si>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</si>
  <si>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</si>
  <si>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</si>
  <si>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</si>
  <si>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</si>
  <si>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</si>
  <si>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</si>
  <si>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 za financiranje rashoda poslovanja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</si>
  <si>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</si>
  <si>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</si>
  <si>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</si>
  <si>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</si>
  <si>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</si>
  <si>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</si>
  <si>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</si>
  <si>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</si>
  <si>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</si>
  <si>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</si>
  <si>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</si>
  <si>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</si>
  <si>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</si>
  <si>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</si>
  <si>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</si>
  <si>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</si>
  <si>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</si>
  <si>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</si>
  <si>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</si>
  <si>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</si>
  <si>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</si>
  <si>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</si>
  <si>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</si>
  <si>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</si>
  <si>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</si>
  <si>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</si>
  <si>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</si>
  <si>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</si>
  <si>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</si>
  <si>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</si>
  <si>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</si>
  <si>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</si>
  <si>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</si>
  <si>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</si>
  <si>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-</t>
  </si>
  <si>
    <t>PRIHODI OD PRODAJE NEFIN. IMOVINE</t>
  </si>
  <si>
    <t>PRIHODI UKUPNO</t>
  </si>
  <si>
    <t>RASHODI UKUPNO</t>
  </si>
  <si>
    <t>RAZLIKA - VIŠAK / MANJAK</t>
  </si>
  <si>
    <t>Prihodi poslovanja</t>
  </si>
  <si>
    <t>I. OPĆI DIO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</si>
  <si>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</si>
  <si>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</si>
  <si>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</si>
  <si>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</si>
  <si>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</si>
  <si>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</si>
  <si>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</si>
  <si>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</si>
  <si>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</si>
  <si>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</si>
  <si>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</si>
  <si>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</si>
  <si>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</si>
  <si>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</si>
  <si>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</si>
  <si>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</si>
  <si>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</si>
  <si>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</si>
  <si>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</si>
  <si>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</si>
  <si>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</si>
  <si>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Pristojbe i naknade</t>
  </si>
  <si>
    <t>Naknade građanima i kućanstvima u novcu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</si>
  <si>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</si>
  <si>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</si>
  <si>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</si>
  <si>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</si>
  <si>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</si>
  <si>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</si>
  <si>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Instrumenti, uređaji i strojevi</t>
  </si>
  <si>
    <t xml:space="preserve">Plaće za redovan rad  </t>
  </si>
  <si>
    <t>Doprinosi za osiguranje u slučaju nezaposlenosti</t>
  </si>
  <si>
    <t>Pomoći EU  (51)</t>
  </si>
  <si>
    <t xml:space="preserve"> Ostali nespomenuti rashodi poslovanja</t>
  </si>
  <si>
    <t>A622005 ORGANIZIRANJE I ODRŽAVANJE ZNANSTVENIH SKUPOVA</t>
  </si>
  <si>
    <t>II. POSEBNI DIO</t>
  </si>
  <si>
    <t>Prihodi od prodanih proizvoda</t>
  </si>
  <si>
    <t>Tekuće donacije u naravi</t>
  </si>
  <si>
    <t>Pomoći EU - izvor 51</t>
  </si>
  <si>
    <t>Ostale pomoći  - izvor 52</t>
  </si>
  <si>
    <t xml:space="preserve">SVEUČILIŠTE U RIJECI POMORSKI FAKULTET </t>
  </si>
  <si>
    <t xml:space="preserve">M.P.                                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</si>
  <si>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</si>
  <si>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</si>
  <si>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</si>
  <si>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</si>
  <si>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</si>
  <si>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</si>
  <si>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</si>
  <si>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</si>
  <si>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</si>
  <si>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</si>
  <si>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Ukupno:</t>
  </si>
  <si>
    <t>Kapitalne pomoći od institucija i tijela   EU</t>
  </si>
  <si>
    <t>Ostale kazne (zakasnine biblioteka)</t>
  </si>
  <si>
    <t>Prihodi od prodanih proizvoda (knjige)</t>
  </si>
  <si>
    <t>Sveučilište u Rijeci</t>
  </si>
  <si>
    <t>Pomorski fakultet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</si>
  <si>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</si>
  <si>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</si>
  <si>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</si>
  <si>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</si>
  <si>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</si>
  <si>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</si>
  <si>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</si>
  <si>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</si>
  <si>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</si>
  <si>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</si>
  <si>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</si>
  <si>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</si>
  <si>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</si>
  <si>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</si>
  <si>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</si>
  <si>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</si>
  <si>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</si>
  <si>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</si>
  <si>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</si>
  <si>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</si>
  <si>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</si>
  <si>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</si>
  <si>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</si>
  <si>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</si>
  <si>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</si>
  <si>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</si>
  <si>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</si>
  <si>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</si>
  <si>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</si>
  <si>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</si>
  <si>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</si>
  <si>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</si>
  <si>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</si>
  <si>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</si>
  <si>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</si>
  <si>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</si>
  <si>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</si>
  <si>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</si>
  <si>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</si>
  <si>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</si>
  <si>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</si>
  <si>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</si>
  <si>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</si>
  <si>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</si>
  <si>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</si>
  <si>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</si>
  <si>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</si>
  <si>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</si>
  <si>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</si>
  <si>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</si>
  <si>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</si>
  <si>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</si>
  <si>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</si>
  <si>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</si>
  <si>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</si>
  <si>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</si>
  <si>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</si>
  <si>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</si>
  <si>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</si>
  <si>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</si>
  <si>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</si>
  <si>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</si>
  <si>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</si>
  <si>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</si>
  <si>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</si>
  <si>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</si>
  <si>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</si>
  <si>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</si>
  <si>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</si>
  <si>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</si>
  <si>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</si>
  <si>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</si>
  <si>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</si>
  <si>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</si>
  <si>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Usluge promidžbe i informrianja</t>
  </si>
  <si>
    <t>Materijal i dijelovi za tekuće i invest održavanje</t>
  </si>
  <si>
    <t>Ostali financijski rahodi</t>
  </si>
  <si>
    <t>Pomoći EU  (561)</t>
  </si>
  <si>
    <t>Ulaganja na tuđoj imovini radi prava korištenja</t>
  </si>
  <si>
    <t>Tekući prijenosi temeljem EU sredstava</t>
  </si>
  <si>
    <t>Plaće za prekovremeni rad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</si>
  <si>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</si>
  <si>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</si>
  <si>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</si>
  <si>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</si>
  <si>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</si>
  <si>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</si>
  <si>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</si>
  <si>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</si>
  <si>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</si>
  <si>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</si>
  <si>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</si>
  <si>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</si>
  <si>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</si>
  <si>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</si>
  <si>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</si>
  <si>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</si>
  <si>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</si>
  <si>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</si>
  <si>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</si>
  <si>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</si>
  <si>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</si>
  <si>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ESF - izvor 561</t>
  </si>
  <si>
    <t>Prihodi od prodaje umjetničkih djela</t>
  </si>
  <si>
    <t>Umjetnička i znanstvena djela</t>
  </si>
  <si>
    <t>Prihodi od prodaje komunikacijske opreme</t>
  </si>
  <si>
    <t>Prihodi od prodaje postrojenja i opreme</t>
  </si>
  <si>
    <t>P622003 PROJEKTI HRVATSKE ZAKLADE ZA ZNANOST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</si>
  <si>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</si>
  <si>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</si>
  <si>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</si>
  <si>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</si>
  <si>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</si>
  <si>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</si>
  <si>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</si>
  <si>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</si>
  <si>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</si>
  <si>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</si>
  <si>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</si>
  <si>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</si>
  <si>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</si>
  <si>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</si>
  <si>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 strojevi</t>
  </si>
  <si>
    <t>Tekući prijenosi EU sredstava</t>
  </si>
  <si>
    <t>Kapitalni prijenosi EU sredstava</t>
  </si>
  <si>
    <t>Prijensi EU sredstava</t>
  </si>
  <si>
    <t>Kapitalni prijenosi od EU sredstava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</si>
  <si>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</si>
  <si>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</si>
  <si>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</si>
  <si>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</si>
  <si>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</si>
  <si>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</si>
  <si>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trgovakčim društvima, poljoprivrednicima i obrtnicima temeljem EU sredstava</t>
  </si>
  <si>
    <t>Subvencije trgovačkim društvima</t>
  </si>
  <si>
    <t>Prijenosi između pror. korisnika istog proračuna temelje EU sredstava</t>
  </si>
  <si>
    <t>Tekuće donacije temeljem EU sredstava</t>
  </si>
  <si>
    <t>Uredska oprema</t>
  </si>
  <si>
    <t>Ostale pomoći (52)</t>
  </si>
  <si>
    <t>Kombi vozila</t>
  </si>
  <si>
    <t xml:space="preserve">Prijevozna sredstva </t>
  </si>
  <si>
    <t>Plaća u naravi</t>
  </si>
  <si>
    <t>Tekući prijenosi između proarčunskih korisnika istog proračuna</t>
  </si>
  <si>
    <t>Plaće za posebne uvjete rada</t>
  </si>
  <si>
    <t>Pomoći inozemnim vladama izvan EU</t>
  </si>
  <si>
    <t>Auto gume</t>
  </si>
  <si>
    <t>Sitni inventar i auto gume</t>
  </si>
  <si>
    <t>Materijal</t>
  </si>
  <si>
    <t>Materijal, sirovine</t>
  </si>
  <si>
    <t>Ostali materijal i sirovine</t>
  </si>
  <si>
    <t>Ostali materijali i sirovine</t>
  </si>
  <si>
    <t>Radna odjeća</t>
  </si>
  <si>
    <t>Tekuće pomoći proračunskim korisnicima iz proračuna JLPRS</t>
  </si>
  <si>
    <t>Tekuće pomoći iz proračuna JLPRS</t>
  </si>
  <si>
    <t>Ostali nespomenuti prihodi (školarine)</t>
  </si>
  <si>
    <t>usluge promidžbe</t>
  </si>
  <si>
    <t>A621181 PRAVOMOĆNE SUDSKE PRESUDE</t>
  </si>
  <si>
    <t>Pomoći  51</t>
  </si>
  <si>
    <t>Dodatna ulaganja na građevinskim objektima</t>
  </si>
  <si>
    <t>Troškovi zateznih kamata</t>
  </si>
  <si>
    <t xml:space="preserve">   Dekanica:</t>
  </si>
  <si>
    <t>Prihodi od prodaje prijevoznih sredstava</t>
  </si>
  <si>
    <t>Prihodi od prodaje plovila</t>
  </si>
  <si>
    <t>Ostale nespomenute izložbene vrijednosti</t>
  </si>
  <si>
    <t>Ostali instrumenti i oprema</t>
  </si>
  <si>
    <t>Ostale nespomnute izložbene vrijednosti</t>
  </si>
  <si>
    <t>IZDACI ZA FINANCIJSKU IMOVINU</t>
  </si>
  <si>
    <t>PRIMICI OD FINANCIJSKE IMOVINE</t>
  </si>
  <si>
    <t>Prihodi iz nadležnog proračuna za kapitalna ulaganja</t>
  </si>
  <si>
    <t>Kapitalni prijenosi temeljem EU sredstava</t>
  </si>
  <si>
    <t>Tekuće pomoći od institucija i tijela EU -  ESF</t>
  </si>
  <si>
    <t>Kapitalne pomoći od institucija i tijela EU -  ESF</t>
  </si>
  <si>
    <t>Tekuće pomoći inozemnim vladama (sveučilištima)</t>
  </si>
  <si>
    <t>Prijenosi između prororačunskih korisnika istog proračuna</t>
  </si>
  <si>
    <t>Naknade građanima i kućanstvima (stipendije i školarine)</t>
  </si>
  <si>
    <t>Prihodi od prodaje opreme</t>
  </si>
  <si>
    <t>Prihodi od prodaje ostalih izložbenih vrijednosti</t>
  </si>
  <si>
    <t>Premija osiguranja</t>
  </si>
  <si>
    <t>Prijenosi sredstava</t>
  </si>
  <si>
    <t>Znanstveno istraživačka oprema</t>
  </si>
  <si>
    <t>prof. dr. sc. Ana Perić Hadžić</t>
  </si>
  <si>
    <t>Tekuće pomoći od inozemnih vlada</t>
  </si>
  <si>
    <t>RAČUN PRIHODA I RASHODA PREMA FUNKCIJSKOG KLASIFIKACIJI</t>
  </si>
  <si>
    <t>BROJČANA OZNAKA I NAZIV</t>
  </si>
  <si>
    <t>OBRAZOVANJE</t>
  </si>
  <si>
    <t>VISOKO OBRAZOVANJE</t>
  </si>
  <si>
    <t>09</t>
  </si>
  <si>
    <t>097</t>
  </si>
  <si>
    <t>Tekuće pomoći od inozemnih vlada u EU</t>
  </si>
  <si>
    <t>Naknada troškova osobama izvan radnog odnosa</t>
  </si>
  <si>
    <t>Nematerijalna imovine</t>
  </si>
  <si>
    <t>SAŽETAK  RAČUNA PRIHODA I RASHODA I RAČUNA FINANCIRANJA</t>
  </si>
  <si>
    <t>SAŽETAK RAČUNA PRIHODA I RASHODA</t>
  </si>
  <si>
    <t>INDEKS</t>
  </si>
  <si>
    <t>INDEKS**</t>
  </si>
  <si>
    <t>6 PRIHODI POSLOVANJA</t>
  </si>
  <si>
    <t>4 RASHODI ZA NEFINANCIJSKU IMOVINU</t>
  </si>
  <si>
    <t>6=5/2*100</t>
  </si>
  <si>
    <t>7 PRIHODI OD PRODAJE NEFINANCIJSKE IMOVINE</t>
  </si>
  <si>
    <t>3 RASHODI  POSLOVANJA</t>
  </si>
  <si>
    <t xml:space="preserve">NETO FINANCIRANJE </t>
  </si>
  <si>
    <t xml:space="preserve">VIŠAK/MANJAK + NETO FINANCIRANJE </t>
  </si>
  <si>
    <t>8 PRIMICI OD FINANCIJSKE IMOVINE I ZADUŽIVANJA</t>
  </si>
  <si>
    <t>Nacionalno sufinanciranje</t>
  </si>
  <si>
    <t xml:space="preserve">NAZIV PRIHODA </t>
  </si>
  <si>
    <t>BROJČANA OZNAKA</t>
  </si>
  <si>
    <t>UKUPNO PRIHODI</t>
  </si>
  <si>
    <t>NAZIV RASHODA</t>
  </si>
  <si>
    <t>UKUPNO RASHODI</t>
  </si>
  <si>
    <t>Doprinos za obvezno zdravstveno osiguranje</t>
  </si>
  <si>
    <t>PROGRAM/PROJEKT/AKTIVNOST/IZVOR FINANCIRANJA</t>
  </si>
  <si>
    <t>A622003 PROGRAMI I PROJEKTI ZNANSTVENO ISTRAŽIVAČKE DJELATNOSTI</t>
  </si>
  <si>
    <t>Rashod poslovanja</t>
  </si>
  <si>
    <t>UKUPNI PRIHODI</t>
  </si>
  <si>
    <t>SVEUČILIŠTE U RIJECI, POMORSKI FAKULTET UKUPNO SVE AKTIVNOSTI</t>
  </si>
  <si>
    <t xml:space="preserve">Pomoći dane u inozemstvo i unutar općeg proračuna </t>
  </si>
  <si>
    <t>NACIONALNO SUFINANCIRANJE EU PROJEKATA</t>
  </si>
  <si>
    <t xml:space="preserve">  561</t>
  </si>
  <si>
    <t>UKUPNO SVI IZVORI FINANCIRANJA</t>
  </si>
  <si>
    <t>SAŽETAK RAČUNA FINANCIRANJA</t>
  </si>
  <si>
    <t>ANALITIKA EU PROJEKATA</t>
  </si>
  <si>
    <t>ERASMUS+ MASK</t>
  </si>
  <si>
    <t>ERASMUS TESTS IN MARITIME SIMULATION</t>
  </si>
  <si>
    <t>ERASMUS SKILLS BEYOND THE SEA</t>
  </si>
  <si>
    <t>ERASMUS COMPETING</t>
  </si>
  <si>
    <t>HKO MEDUSA</t>
  </si>
  <si>
    <t>IZVOR 561</t>
  </si>
  <si>
    <t>Rashodi poslovanja i rashodi za nabavu nefinancijske imovine izvršeni su po EU projektima kako slijedi:</t>
  </si>
  <si>
    <t>Ukupno 43</t>
  </si>
  <si>
    <t>HORIZON2020 ATLANTIS</t>
  </si>
  <si>
    <t>Donos</t>
  </si>
  <si>
    <t>Ukupno 51</t>
  </si>
  <si>
    <t>Ukupno 561</t>
  </si>
  <si>
    <t>Ukupno 12</t>
  </si>
  <si>
    <t>Znanstveni projekti PFRI i UNIRI stim. potpora- Pomoći (51)</t>
  </si>
  <si>
    <t>UNIRI stim. potpore- Ostale pomoći i darovnice  (52)</t>
  </si>
  <si>
    <t>UKUPNO Izvor 52</t>
  </si>
  <si>
    <t>HORIZON2020 ZEAS</t>
  </si>
  <si>
    <t>Ostali uređaji i oprema</t>
  </si>
  <si>
    <t>Ostale pomoći i darovnice (52) - IAMU, dio stimulativnih potpora</t>
  </si>
  <si>
    <t>Ulaganje u tuđu imovinu s pravom korištenja</t>
  </si>
  <si>
    <t>Prihodi od prodaje kratkotrajne nefinancijske imovine</t>
  </si>
  <si>
    <t>ERASMUS DIGIMARE</t>
  </si>
  <si>
    <t>INTERREG FRED</t>
  </si>
  <si>
    <t>Prihodi poslovanja i prihodi od prodaje nefinancijske imovine ostvareni su prema izvorima financiranja kako slijedi:</t>
  </si>
  <si>
    <t>Rashodi poslovanja i rashodi za nabavu nefinancijske imovine izvršeni su prema izvorima financiranja kako slijedi:</t>
  </si>
  <si>
    <t>Rashodi poslovanja i rashodi za nabavu nefinancijske imovine izvršeni su po aktivnostima i programima kako slijedi:</t>
  </si>
  <si>
    <t xml:space="preserve"> POLUGODIŠNJE IZVRŠENJE FINANCIJSKOG PLANA ZA 2024. GODINU</t>
  </si>
  <si>
    <t>IZVORNI PLAN  2024.</t>
  </si>
  <si>
    <t>REBALANS 2024.</t>
  </si>
  <si>
    <t xml:space="preserve">OSTVARENJE/IZVRŠENJE 
I - VI 2024. </t>
  </si>
  <si>
    <t xml:space="preserve">OSTVARENJE/IZVRŠENJE 
I - VI 2023. </t>
  </si>
  <si>
    <t>OSTVARENJE/IZVRŠENJE 
I - VI 2024.</t>
  </si>
  <si>
    <t>A679072.095 CEKOM</t>
  </si>
  <si>
    <t>A679072.128 ADRION EUREKA</t>
  </si>
  <si>
    <t>A679072.041 ERASMUS SKILLSEA</t>
  </si>
  <si>
    <t>A679072.84 ERASMUS MIMOSA</t>
  </si>
  <si>
    <t>A679072.85 ERASMUS FRAMESPORT</t>
  </si>
  <si>
    <t>A679072.185 INTERREG DIGSEA</t>
  </si>
  <si>
    <t>A679072.187 HORIZON2020 HEALTHY SAILING</t>
  </si>
  <si>
    <t>A679072.188 HORIZON2020 SAFENAV</t>
  </si>
  <si>
    <t>A679072.175 HORIZON2020 INNO2MARE</t>
  </si>
  <si>
    <t>EMFAF-2023-BlueCareers, NEXT BLUE GENERATION</t>
  </si>
  <si>
    <t>A679072.002 INTERREG DIGLOG</t>
  </si>
  <si>
    <t>A679072.008 ERASMUS DEEPSEA</t>
  </si>
  <si>
    <t>A679072.010 INTERREG PROMARES</t>
  </si>
  <si>
    <t>A679072.009 INTERREG E CHAIN</t>
  </si>
  <si>
    <t>A679072.082 INTERREG PSAMIDES</t>
  </si>
  <si>
    <t>A679072.115 ProtectAs</t>
  </si>
  <si>
    <t>A679072.128 EUREKA ADRION</t>
  </si>
  <si>
    <t xml:space="preserve">A679072.055 HKO PROLOG </t>
  </si>
  <si>
    <t>Erasmus+ Astra ljetna škola (BIP - Blended Intensive Programmes)</t>
  </si>
  <si>
    <t>HORIZON MSCA FESTIVAL ZNANOSTI Researchers Blue Conncect</t>
  </si>
  <si>
    <t>A679072.186 HORIZON2020 INNO2MARE</t>
  </si>
  <si>
    <t>A679072.095 K.K.01.2.2.03.0004 CEKOM</t>
  </si>
  <si>
    <t>K679106.003 HKO PANDORA</t>
  </si>
  <si>
    <t>Prihodi iz nadležnog proračuna i od HZZO temeljem ugovornih obveza</t>
  </si>
  <si>
    <t>Prihodi od prodaje proizvoda i robe te pruženih usluga, prihodi od donacija te povrati po protestiranim jamstvima</t>
  </si>
  <si>
    <t xml:space="preserve">RAZLIKA PRIMITAKA I IZDATAKA </t>
  </si>
  <si>
    <t>PRIJENOS SREDSTAVA IZ PRETHODNE GODINE</t>
  </si>
  <si>
    <t>PRIJENOS SREDSTAVA U SLJEDEĆE RAZDOBLJE</t>
  </si>
  <si>
    <t>INTERREG TRANS H2</t>
  </si>
  <si>
    <t>ERASMUS GREENPORT</t>
  </si>
  <si>
    <t>INTERREG BEST 4.0</t>
  </si>
  <si>
    <t>ADRIA ToFoLa</t>
  </si>
  <si>
    <t>ERASMUS SEA4SHORE</t>
  </si>
  <si>
    <t>MEHANIZAM ZA OTPORNOST POC projekt</t>
  </si>
  <si>
    <t>Polugodišnje izvršenje financijskog plana Sveučilišta u Rijeci, Pomorskog fakulteta Rijeka za 2024. godinu prema modificiranom gotovinskom računovodstvenom načelu izgleda kako slijedi:</t>
  </si>
  <si>
    <t>Poluogodišnje izvršenje financijskog plana za 2024. godinu po izvorima financiranja</t>
  </si>
  <si>
    <t>ESF (561)</t>
  </si>
  <si>
    <t>Dodatna ulaganja na opremi</t>
  </si>
  <si>
    <t>7=5/3*100</t>
  </si>
  <si>
    <t>U Rijeci, 15. srpnja 2024. godine</t>
  </si>
  <si>
    <t>5 IZDACI ZA FINANCIJSKU IMOVINU I OTPLATE ZAJMOVA</t>
  </si>
  <si>
    <t>Rashodi poslovanja i rashodi za nabavu nefinancijske imovine prema ekonomskoj klasifikaciji izvršeni su kako slijedi:</t>
  </si>
  <si>
    <t>Prihodi poslovanja i prihodi od prodaje nefinancije imovine prema ekonomskoj klasifikaciji ostvareni su kako slijedi:</t>
  </si>
  <si>
    <t>Rashodi poslovanja i rashodi za nabavu nefinancijske imovine izvršeni su prema programskoj klasifikaciji kako slijedi:</t>
  </si>
  <si>
    <t xml:space="preserve">A621002 MZOM REDOVNA DJELATNOST </t>
  </si>
  <si>
    <t>A622118 PRAVOMOĆNE SUDSKE PRESUDE</t>
  </si>
  <si>
    <t>A622122 PROGRAMSKO FINANCIRANJE</t>
  </si>
  <si>
    <t>A679072 EU PROJEKTI SVEUČILIŠTE U RIJECI</t>
  </si>
  <si>
    <t>A679089 REDOVNA DJELATNOST SVEUČILIŠTA U RIJECI (IZ EVIDENCIJSKIH PRIHODA)</t>
  </si>
  <si>
    <t>Europski socijalni fond (561)</t>
  </si>
  <si>
    <t>Tekući prijenosi između proračunskih korisnika istog proračuna (Sveučilište, MZOM i HRZZ)</t>
  </si>
  <si>
    <t>A621002 REDOVNA DJELATNOST Sveučilišta u Rijeci</t>
  </si>
  <si>
    <t>A679072 Europske integracije</t>
  </si>
  <si>
    <t>23705 EU PROJEKTI SVEUČILIŠTE U RIJECI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</si>
</sst>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name val="Geneva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3" fillId="0" borderId="0"/>
    <xf numFmtId="4" fontId="19" fillId="0" borderId="19" applyNumberFormat="0" applyProtection="0">
      <alignment horizontal="right" vertical="center"/>
    </xf>
    <xf numFmtId="0" fontId="20" fillId="0" borderId="0"/>
    <xf numFmtId="0" fontId="21" fillId="0" borderId="0"/>
    <xf numFmtId="0" fontId="21" fillId="0" borderId="0"/>
    <xf numFmtId="0" fontId="49" fillId="0" borderId="0"/>
    <xf numFmtId="0" fontId="13" fillId="0" borderId="0"/>
  </cellStyleXfs>
  <cellXfs count="39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0" fontId="0" fillId="0" borderId="8" xfId="0" applyBorder="1"/>
    <xf numFmtId="0" fontId="7" fillId="0" borderId="0" xfId="0" applyFont="1"/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14" fillId="0" borderId="0" xfId="0" applyFont="1"/>
    <xf numFmtId="0" fontId="3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Alignment="1"/>
    <xf numFmtId="0" fontId="18" fillId="0" borderId="0" xfId="0" applyFont="1"/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Alignment="1"/>
    <xf numFmtId="0" fontId="10" fillId="0" borderId="0" xfId="0" applyNumberFormat="1" applyFont="1" applyFill="1" applyBorder="1" applyAlignment="1" applyProtection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4" fillId="0" borderId="8" xfId="0" quotePrefix="1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vertic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vertical="center"/>
    </xf>
    <xf numFmtId="0" fontId="18" fillId="3" borderId="0" xfId="0" applyNumberFormat="1" applyFont="1" applyFill="1" applyBorder="1" applyAlignment="1" applyProtection="1">
      <alignment vertical="center"/>
    </xf>
    <xf numFmtId="0" fontId="14" fillId="3" borderId="0" xfId="2" applyFont="1" applyFill="1" applyBorder="1"/>
    <xf numFmtId="0" fontId="6" fillId="3" borderId="8" xfId="4" applyFont="1" applyFill="1" applyBorder="1" applyAlignment="1" applyProtection="1">
      <alignment horizontal="left" vertical="center" wrapText="1"/>
    </xf>
    <xf numFmtId="0" fontId="14" fillId="3" borderId="0" xfId="0" applyNumberFormat="1" applyFont="1" applyFill="1" applyBorder="1" applyAlignment="1" applyProtection="1"/>
    <xf numFmtId="0" fontId="18" fillId="3" borderId="0" xfId="0" applyNumberFormat="1" applyFont="1" applyFill="1" applyBorder="1" applyAlignment="1" applyProtection="1"/>
    <xf numFmtId="0" fontId="14" fillId="3" borderId="0" xfId="2" applyFont="1" applyFill="1" applyBorder="1" applyAlignment="1"/>
    <xf numFmtId="0" fontId="25" fillId="0" borderId="8" xfId="0" quotePrefix="1" applyNumberFormat="1" applyFont="1" applyFill="1" applyBorder="1" applyAlignment="1" applyProtection="1">
      <alignment horizontal="center" vertical="center" wrapText="1"/>
    </xf>
    <xf numFmtId="0" fontId="25" fillId="3" borderId="8" xfId="0" applyNumberFormat="1" applyFont="1" applyFill="1" applyBorder="1" applyAlignment="1" applyProtection="1">
      <alignment horizontal="center" vertical="center" wrapText="1"/>
    </xf>
    <xf numFmtId="0" fontId="23" fillId="3" borderId="8" xfId="0" applyNumberFormat="1" applyFont="1" applyFill="1" applyBorder="1" applyAlignment="1" applyProtection="1">
      <alignment horizontal="left" vertical="center" wrapText="1"/>
    </xf>
    <xf numFmtId="0" fontId="23" fillId="4" borderId="8" xfId="0" applyNumberFormat="1" applyFont="1" applyFill="1" applyBorder="1" applyAlignment="1" applyProtection="1">
      <alignment horizontal="left" vertical="center" wrapText="1"/>
    </xf>
    <xf numFmtId="0" fontId="24" fillId="4" borderId="8" xfId="0" quotePrefix="1" applyFont="1" applyFill="1" applyBorder="1" applyAlignment="1">
      <alignment horizontal="left" wrapText="1"/>
    </xf>
    <xf numFmtId="0" fontId="24" fillId="4" borderId="8" xfId="0" applyNumberFormat="1" applyFont="1" applyFill="1" applyBorder="1" applyAlignment="1" applyProtection="1">
      <alignment horizontal="center" vertical="center" wrapText="1"/>
    </xf>
    <xf numFmtId="0" fontId="27" fillId="4" borderId="8" xfId="0" applyNumberFormat="1" applyFont="1" applyFill="1" applyBorder="1" applyAlignment="1" applyProtection="1">
      <alignment wrapText="1"/>
    </xf>
    <xf numFmtId="3" fontId="22" fillId="4" borderId="8" xfId="0" applyNumberFormat="1" applyFont="1" applyFill="1" applyBorder="1" applyAlignment="1">
      <alignment horizontal="right"/>
    </xf>
    <xf numFmtId="3" fontId="24" fillId="3" borderId="8" xfId="0" applyNumberFormat="1" applyFont="1" applyFill="1" applyBorder="1" applyAlignment="1">
      <alignment horizontal="right" vertical="center"/>
    </xf>
    <xf numFmtId="4" fontId="24" fillId="3" borderId="8" xfId="0" applyNumberFormat="1" applyFont="1" applyFill="1" applyBorder="1" applyAlignment="1" applyProtection="1">
      <alignment horizontal="right" vertical="center" wrapText="1"/>
    </xf>
    <xf numFmtId="3" fontId="24" fillId="3" borderId="8" xfId="0" applyNumberFormat="1" applyFont="1" applyFill="1" applyBorder="1" applyAlignment="1" applyProtection="1">
      <alignment horizontal="right" vertical="center" wrapText="1"/>
    </xf>
    <xf numFmtId="4" fontId="24" fillId="4" borderId="8" xfId="0" applyNumberFormat="1" applyFont="1" applyFill="1" applyBorder="1" applyAlignment="1" applyProtection="1">
      <alignment horizontal="right" vertical="center" wrapText="1"/>
    </xf>
    <xf numFmtId="0" fontId="17" fillId="3" borderId="0" xfId="0" applyNumberFormat="1" applyFont="1" applyFill="1" applyBorder="1" applyAlignment="1" applyProtection="1">
      <alignment vertical="center"/>
    </xf>
    <xf numFmtId="0" fontId="30" fillId="3" borderId="0" xfId="0" applyNumberFormat="1" applyFont="1" applyFill="1" applyBorder="1" applyAlignment="1" applyProtection="1">
      <alignment vertical="center"/>
    </xf>
    <xf numFmtId="0" fontId="13" fillId="3" borderId="0" xfId="2" applyFont="1" applyFill="1"/>
    <xf numFmtId="0" fontId="13" fillId="3" borderId="0" xfId="0" applyNumberFormat="1" applyFont="1" applyFill="1" applyBorder="1" applyAlignment="1" applyProtection="1">
      <alignment vertical="center"/>
    </xf>
    <xf numFmtId="49" fontId="13" fillId="3" borderId="0" xfId="2" applyNumberFormat="1" applyFont="1" applyFill="1" applyBorder="1" applyAlignment="1"/>
    <xf numFmtId="0" fontId="13" fillId="3" borderId="0" xfId="2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 applyProtection="1"/>
    <xf numFmtId="0" fontId="30" fillId="3" borderId="0" xfId="0" applyNumberFormat="1" applyFont="1" applyFill="1" applyBorder="1" applyAlignment="1" applyProtection="1"/>
    <xf numFmtId="0" fontId="13" fillId="3" borderId="0" xfId="2" applyFont="1" applyFill="1" applyBorder="1" applyAlignment="1"/>
    <xf numFmtId="0" fontId="13" fillId="3" borderId="0" xfId="2" applyFont="1" applyFill="1" applyBorder="1"/>
    <xf numFmtId="0" fontId="13" fillId="3" borderId="0" xfId="2" applyFont="1" applyFill="1" applyBorder="1" applyAlignment="1">
      <alignment horizontal="right" wrapText="1"/>
    </xf>
    <xf numFmtId="4" fontId="24" fillId="4" borderId="8" xfId="0" applyNumberFormat="1" applyFont="1" applyFill="1" applyBorder="1" applyAlignment="1">
      <alignment horizontal="right"/>
    </xf>
    <xf numFmtId="0" fontId="31" fillId="0" borderId="0" xfId="0" applyFont="1"/>
    <xf numFmtId="0" fontId="13" fillId="0" borderId="0" xfId="0" applyFont="1"/>
    <xf numFmtId="0" fontId="30" fillId="0" borderId="0" xfId="0" applyFont="1"/>
    <xf numFmtId="0" fontId="31" fillId="0" borderId="7" xfId="0" applyFont="1" applyBorder="1" applyAlignment="1"/>
    <xf numFmtId="0" fontId="13" fillId="0" borderId="7" xfId="0" applyFont="1" applyBorder="1" applyAlignment="1"/>
    <xf numFmtId="0" fontId="33" fillId="3" borderId="8" xfId="0" applyFont="1" applyFill="1" applyBorder="1" applyAlignment="1">
      <alignment horizontal="center" vertical="center" wrapText="1"/>
    </xf>
    <xf numFmtId="3" fontId="23" fillId="3" borderId="8" xfId="0" applyNumberFormat="1" applyFont="1" applyFill="1" applyBorder="1" applyAlignment="1" applyProtection="1">
      <alignment horizontal="right" vertical="center" wrapText="1"/>
    </xf>
    <xf numFmtId="0" fontId="31" fillId="3" borderId="8" xfId="0" applyFont="1" applyFill="1" applyBorder="1"/>
    <xf numFmtId="3" fontId="31" fillId="3" borderId="8" xfId="0" applyNumberFormat="1" applyFont="1" applyFill="1" applyBorder="1"/>
    <xf numFmtId="3" fontId="13" fillId="3" borderId="8" xfId="0" applyNumberFormat="1" applyFont="1" applyFill="1" applyBorder="1"/>
    <xf numFmtId="4" fontId="31" fillId="3" borderId="8" xfId="0" applyNumberFormat="1" applyFont="1" applyFill="1" applyBorder="1"/>
    <xf numFmtId="0" fontId="31" fillId="3" borderId="8" xfId="0" applyFont="1" applyFill="1" applyBorder="1" applyAlignment="1">
      <alignment wrapText="1"/>
    </xf>
    <xf numFmtId="0" fontId="23" fillId="4" borderId="8" xfId="0" applyNumberFormat="1" applyFont="1" applyFill="1" applyBorder="1" applyAlignment="1" applyProtection="1">
      <alignment horizontal="right" vertical="center" wrapText="1"/>
    </xf>
    <xf numFmtId="3" fontId="23" fillId="4" borderId="8" xfId="0" applyNumberFormat="1" applyFont="1" applyFill="1" applyBorder="1" applyAlignment="1" applyProtection="1">
      <alignment horizontal="right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31" fillId="3" borderId="0" xfId="0" applyFont="1" applyFill="1"/>
    <xf numFmtId="0" fontId="13" fillId="3" borderId="8" xfId="0" applyNumberFormat="1" applyFont="1" applyFill="1" applyBorder="1" applyAlignment="1" applyProtection="1">
      <alignment horizontal="left" vertical="center" wrapText="1"/>
    </xf>
    <xf numFmtId="0" fontId="32" fillId="3" borderId="0" xfId="0" applyFont="1" applyFill="1"/>
    <xf numFmtId="0" fontId="24" fillId="4" borderId="8" xfId="0" quotePrefix="1" applyNumberFormat="1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1" fillId="0" borderId="8" xfId="0" applyFont="1" applyBorder="1"/>
    <xf numFmtId="0" fontId="0" fillId="4" borderId="8" xfId="0" applyFill="1" applyBorder="1"/>
    <xf numFmtId="0" fontId="24" fillId="4" borderId="8" xfId="0" quotePrefix="1" applyFont="1" applyFill="1" applyBorder="1" applyAlignment="1">
      <alignment horizontal="left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5" fillId="3" borderId="8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/>
    <xf numFmtId="0" fontId="18" fillId="3" borderId="0" xfId="0" applyFont="1" applyFill="1" applyAlignment="1"/>
    <xf numFmtId="4" fontId="0" fillId="3" borderId="0" xfId="0" applyNumberFormat="1" applyFill="1"/>
    <xf numFmtId="4" fontId="18" fillId="3" borderId="0" xfId="0" applyNumberFormat="1" applyFont="1" applyFill="1"/>
    <xf numFmtId="0" fontId="18" fillId="3" borderId="0" xfId="0" applyFont="1" applyFill="1"/>
    <xf numFmtId="0" fontId="14" fillId="3" borderId="0" xfId="0" applyFont="1" applyFill="1"/>
    <xf numFmtId="0" fontId="23" fillId="4" borderId="8" xfId="1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 applyBorder="1"/>
    <xf numFmtId="0" fontId="13" fillId="3" borderId="8" xfId="0" applyFont="1" applyFill="1" applyBorder="1"/>
    <xf numFmtId="4" fontId="23" fillId="3" borderId="8" xfId="0" applyNumberFormat="1" applyFont="1" applyFill="1" applyBorder="1" applyAlignment="1" applyProtection="1">
      <alignment horizontal="right" vertical="center" wrapText="1"/>
    </xf>
    <xf numFmtId="0" fontId="13" fillId="3" borderId="0" xfId="0" applyFont="1" applyFill="1"/>
    <xf numFmtId="0" fontId="32" fillId="3" borderId="8" xfId="0" applyFont="1" applyFill="1" applyBorder="1"/>
    <xf numFmtId="0" fontId="13" fillId="3" borderId="8" xfId="0" applyFont="1" applyFill="1" applyBorder="1" applyAlignment="1">
      <alignment horizontal="left"/>
    </xf>
    <xf numFmtId="0" fontId="13" fillId="3" borderId="0" xfId="0" applyFont="1" applyFill="1" applyBorder="1"/>
    <xf numFmtId="0" fontId="13" fillId="4" borderId="8" xfId="0" applyFont="1" applyFill="1" applyBorder="1"/>
    <xf numFmtId="4" fontId="23" fillId="4" borderId="8" xfId="0" applyNumberFormat="1" applyFont="1" applyFill="1" applyBorder="1" applyAlignment="1" applyProtection="1">
      <alignment horizontal="right" vertical="center" wrapText="1"/>
    </xf>
    <xf numFmtId="0" fontId="31" fillId="4" borderId="8" xfId="0" applyFont="1" applyFill="1" applyBorder="1"/>
    <xf numFmtId="0" fontId="3" fillId="3" borderId="0" xfId="0" applyFont="1" applyFill="1" applyBorder="1" applyAlignment="1">
      <alignment horizontal="right"/>
    </xf>
    <xf numFmtId="3" fontId="3" fillId="3" borderId="0" xfId="0" applyNumberFormat="1" applyFont="1" applyFill="1" applyBorder="1"/>
    <xf numFmtId="0" fontId="28" fillId="0" borderId="0" xfId="0" applyFont="1" applyFill="1" applyBorder="1"/>
    <xf numFmtId="0" fontId="28" fillId="3" borderId="0" xfId="0" applyFont="1" applyFill="1" applyBorder="1" applyAlignment="1">
      <alignment horizontal="right"/>
    </xf>
    <xf numFmtId="3" fontId="26" fillId="3" borderId="0" xfId="0" applyNumberFormat="1" applyFont="1" applyFill="1" applyBorder="1"/>
    <xf numFmtId="0" fontId="26" fillId="0" borderId="0" xfId="0" applyFont="1" applyFill="1" applyBorder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4" borderId="8" xfId="0" applyFont="1" applyFill="1" applyBorder="1"/>
    <xf numFmtId="0" fontId="26" fillId="3" borderId="0" xfId="0" applyFont="1" applyFill="1" applyBorder="1"/>
    <xf numFmtId="0" fontId="13" fillId="3" borderId="0" xfId="0" applyFont="1" applyFill="1" applyAlignment="1"/>
    <xf numFmtId="0" fontId="23" fillId="3" borderId="8" xfId="0" applyFont="1" applyFill="1" applyBorder="1"/>
    <xf numFmtId="3" fontId="23" fillId="3" borderId="8" xfId="0" applyNumberFormat="1" applyFont="1" applyFill="1" applyBorder="1"/>
    <xf numFmtId="4" fontId="23" fillId="3" borderId="8" xfId="0" applyNumberFormat="1" applyFont="1" applyFill="1" applyBorder="1"/>
    <xf numFmtId="0" fontId="13" fillId="3" borderId="8" xfId="0" applyFont="1" applyFill="1" applyBorder="1" applyAlignment="1">
      <alignment horizontal="right"/>
    </xf>
    <xf numFmtId="4" fontId="13" fillId="3" borderId="8" xfId="0" applyNumberFormat="1" applyFont="1" applyFill="1" applyBorder="1"/>
    <xf numFmtId="0" fontId="23" fillId="3" borderId="8" xfId="0" applyFont="1" applyFill="1" applyBorder="1" applyAlignment="1">
      <alignment horizontal="left"/>
    </xf>
    <xf numFmtId="0" fontId="13" fillId="3" borderId="8" xfId="0" applyFont="1" applyFill="1" applyBorder="1" applyAlignment="1">
      <alignment wrapText="1"/>
    </xf>
    <xf numFmtId="4" fontId="23" fillId="3" borderId="8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0" fontId="23" fillId="3" borderId="0" xfId="0" applyFont="1" applyFill="1"/>
    <xf numFmtId="0" fontId="23" fillId="3" borderId="0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8" xfId="0" applyNumberFormat="1" applyFont="1" applyFill="1" applyBorder="1" applyAlignment="1">
      <alignment wrapText="1"/>
    </xf>
    <xf numFmtId="0" fontId="13" fillId="3" borderId="8" xfId="0" applyFont="1" applyFill="1" applyBorder="1" applyAlignment="1"/>
    <xf numFmtId="4" fontId="13" fillId="3" borderId="0" xfId="0" applyNumberFormat="1" applyFont="1" applyFill="1"/>
    <xf numFmtId="4" fontId="23" fillId="3" borderId="0" xfId="0" applyNumberFormat="1" applyFont="1" applyFill="1"/>
    <xf numFmtId="0" fontId="13" fillId="3" borderId="0" xfId="0" applyFont="1" applyFill="1" applyAlignment="1">
      <alignment horizontal="right"/>
    </xf>
    <xf numFmtId="0" fontId="39" fillId="2" borderId="5" xfId="0" applyNumberFormat="1" applyFont="1" applyFill="1" applyBorder="1" applyAlignment="1" applyProtection="1">
      <alignment horizontal="right" vertical="center" wrapText="1"/>
    </xf>
    <xf numFmtId="2" fontId="39" fillId="2" borderId="5" xfId="0" applyNumberFormat="1" applyFont="1" applyFill="1" applyBorder="1" applyAlignment="1" applyProtection="1">
      <alignment horizontal="right" vertical="center" wrapText="1"/>
    </xf>
    <xf numFmtId="0" fontId="31" fillId="2" borderId="0" xfId="0" applyNumberFormat="1" applyFont="1" applyFill="1" applyBorder="1" applyAlignment="1" applyProtection="1">
      <alignment wrapText="1"/>
      <protection locked="0"/>
    </xf>
    <xf numFmtId="3" fontId="31" fillId="0" borderId="0" xfId="0" applyNumberFormat="1" applyFont="1"/>
    <xf numFmtId="0" fontId="31" fillId="0" borderId="0" xfId="0" applyFont="1" applyBorder="1"/>
    <xf numFmtId="0" fontId="13" fillId="4" borderId="8" xfId="0" applyNumberFormat="1" applyFont="1" applyFill="1" applyBorder="1" applyAlignment="1" applyProtection="1">
      <alignment horizontal="left" vertical="center" wrapText="1"/>
    </xf>
    <xf numFmtId="0" fontId="40" fillId="4" borderId="13" xfId="0" applyNumberFormat="1" applyFont="1" applyFill="1" applyBorder="1" applyAlignment="1" applyProtection="1">
      <alignment horizontal="center" vertical="center" wrapText="1"/>
    </xf>
    <xf numFmtId="0" fontId="40" fillId="4" borderId="0" xfId="0" applyNumberFormat="1" applyFont="1" applyFill="1" applyBorder="1" applyAlignment="1" applyProtection="1">
      <alignment horizontal="center" vertical="center" wrapText="1"/>
    </xf>
    <xf numFmtId="49" fontId="39" fillId="2" borderId="5" xfId="0" applyNumberFormat="1" applyFont="1" applyFill="1" applyBorder="1" applyAlignment="1" applyProtection="1">
      <alignment horizontal="right" vertical="center" wrapText="1"/>
    </xf>
    <xf numFmtId="0" fontId="29" fillId="2" borderId="16" xfId="0" applyNumberFormat="1" applyFont="1" applyFill="1" applyBorder="1" applyAlignment="1" applyProtection="1">
      <alignment wrapText="1"/>
      <protection locked="0"/>
    </xf>
    <xf numFmtId="0" fontId="29" fillId="2" borderId="4" xfId="0" applyNumberFormat="1" applyFont="1" applyFill="1" applyBorder="1" applyAlignment="1" applyProtection="1">
      <alignment wrapText="1"/>
      <protection locked="0"/>
    </xf>
    <xf numFmtId="49" fontId="39" fillId="2" borderId="6" xfId="0" applyNumberFormat="1" applyFont="1" applyFill="1" applyBorder="1" applyAlignment="1" applyProtection="1">
      <alignment horizontal="right" vertical="center" wrapText="1"/>
    </xf>
    <xf numFmtId="49" fontId="39" fillId="2" borderId="0" xfId="0" applyNumberFormat="1" applyFont="1" applyFill="1" applyBorder="1" applyAlignment="1" applyProtection="1">
      <alignment horizontal="right"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3" fillId="3" borderId="25" xfId="0" applyFont="1" applyFill="1" applyBorder="1"/>
    <xf numFmtId="0" fontId="13" fillId="3" borderId="25" xfId="0" applyFont="1" applyFill="1" applyBorder="1" applyAlignment="1">
      <alignment horizontal="right"/>
    </xf>
    <xf numFmtId="0" fontId="13" fillId="3" borderId="25" xfId="0" applyFont="1" applyFill="1" applyBorder="1"/>
    <xf numFmtId="3" fontId="13" fillId="3" borderId="25" xfId="0" applyNumberFormat="1" applyFont="1" applyFill="1" applyBorder="1"/>
    <xf numFmtId="4" fontId="13" fillId="3" borderId="25" xfId="0" applyNumberFormat="1" applyFont="1" applyFill="1" applyBorder="1"/>
    <xf numFmtId="0" fontId="23" fillId="3" borderId="3" xfId="0" applyNumberFormat="1" applyFont="1" applyFill="1" applyBorder="1" applyAlignment="1" applyProtection="1">
      <alignment horizontal="left" vertical="center" wrapText="1"/>
    </xf>
    <xf numFmtId="3" fontId="24" fillId="3" borderId="3" xfId="0" applyNumberFormat="1" applyFont="1" applyFill="1" applyBorder="1" applyAlignment="1" applyProtection="1">
      <alignment horizontal="right" vertical="center" wrapText="1"/>
    </xf>
    <xf numFmtId="3" fontId="24" fillId="3" borderId="0" xfId="0" applyNumberFormat="1" applyFont="1" applyFill="1" applyBorder="1" applyAlignment="1" applyProtection="1">
      <alignment horizontal="right" vertical="center" wrapText="1"/>
    </xf>
    <xf numFmtId="4" fontId="24" fillId="3" borderId="0" xfId="0" applyNumberFormat="1" applyFont="1" applyFill="1" applyBorder="1" applyAlignment="1" applyProtection="1">
      <alignment horizontal="right" vertical="center" wrapText="1"/>
    </xf>
    <xf numFmtId="0" fontId="23" fillId="4" borderId="16" xfId="1" applyNumberFormat="1" applyFont="1" applyFill="1" applyBorder="1" applyAlignment="1" applyProtection="1">
      <alignment horizontal="center" vertical="center" wrapText="1"/>
    </xf>
    <xf numFmtId="0" fontId="23" fillId="4" borderId="8" xfId="1" applyNumberFormat="1" applyFont="1" applyFill="1" applyBorder="1" applyAlignment="1" applyProtection="1">
      <alignment horizontal="right" vertical="center" wrapText="1"/>
    </xf>
    <xf numFmtId="3" fontId="23" fillId="4" borderId="8" xfId="0" applyNumberFormat="1" applyFont="1" applyFill="1" applyBorder="1" applyAlignment="1">
      <alignment horizontal="right" wrapText="1"/>
    </xf>
    <xf numFmtId="2" fontId="23" fillId="4" borderId="8" xfId="0" applyNumberFormat="1" applyFont="1" applyFill="1" applyBorder="1" applyAlignment="1">
      <alignment horizontal="right" wrapText="1"/>
    </xf>
    <xf numFmtId="2" fontId="23" fillId="4" borderId="8" xfId="0" applyNumberFormat="1" applyFont="1" applyFill="1" applyBorder="1" applyAlignment="1" applyProtection="1">
      <alignment horizontal="right" vertical="center" wrapText="1"/>
    </xf>
    <xf numFmtId="2" fontId="23" fillId="3" borderId="8" xfId="0" applyNumberFormat="1" applyFont="1" applyFill="1" applyBorder="1" applyAlignment="1" applyProtection="1">
      <alignment horizontal="right" vertical="center" wrapText="1"/>
    </xf>
    <xf numFmtId="2" fontId="13" fillId="3" borderId="8" xfId="0" applyNumberFormat="1" applyFont="1" applyFill="1" applyBorder="1"/>
    <xf numFmtId="2" fontId="23" fillId="3" borderId="8" xfId="0" applyNumberFormat="1" applyFont="1" applyFill="1" applyBorder="1"/>
    <xf numFmtId="3" fontId="13" fillId="3" borderId="8" xfId="0" applyNumberFormat="1" applyFont="1" applyFill="1" applyBorder="1" applyAlignment="1">
      <alignment wrapText="1"/>
    </xf>
    <xf numFmtId="0" fontId="13" fillId="3" borderId="0" xfId="0" applyFont="1" applyFill="1" applyBorder="1" applyAlignment="1">
      <alignment horizontal="right"/>
    </xf>
    <xf numFmtId="3" fontId="13" fillId="3" borderId="0" xfId="0" applyNumberFormat="1" applyFont="1" applyFill="1" applyBorder="1"/>
    <xf numFmtId="3" fontId="13" fillId="3" borderId="18" xfId="0" applyNumberFormat="1" applyFont="1" applyFill="1" applyBorder="1"/>
    <xf numFmtId="3" fontId="23" fillId="3" borderId="18" xfId="0" applyNumberFormat="1" applyFont="1" applyFill="1" applyBorder="1"/>
    <xf numFmtId="0" fontId="31" fillId="2" borderId="1" xfId="0" applyNumberFormat="1" applyFont="1" applyFill="1" applyBorder="1" applyAlignment="1" applyProtection="1">
      <alignment wrapText="1"/>
      <protection locked="0"/>
    </xf>
    <xf numFmtId="0" fontId="23" fillId="4" borderId="8" xfId="0" applyFont="1" applyFill="1" applyBorder="1" applyAlignment="1">
      <alignment horizontal="left" vertical="center" wrapText="1"/>
    </xf>
    <xf numFmtId="2" fontId="13" fillId="3" borderId="8" xfId="0" applyNumberFormat="1" applyFont="1" applyFill="1" applyBorder="1" applyAlignment="1">
      <alignment horizontal="right"/>
    </xf>
    <xf numFmtId="2" fontId="23" fillId="3" borderId="8" xfId="0" applyNumberFormat="1" applyFont="1" applyFill="1" applyBorder="1" applyAlignment="1">
      <alignment horizontal="right"/>
    </xf>
    <xf numFmtId="0" fontId="45" fillId="0" borderId="0" xfId="0" applyFont="1" applyFill="1" applyBorder="1" applyAlignment="1">
      <alignment horizontal="left"/>
    </xf>
    <xf numFmtId="0" fontId="45" fillId="0" borderId="0" xfId="0" applyFont="1" applyFill="1" applyBorder="1"/>
    <xf numFmtId="3" fontId="23" fillId="4" borderId="8" xfId="0" applyNumberFormat="1" applyFont="1" applyFill="1" applyBorder="1" applyAlignment="1">
      <alignment horizontal="right" vertical="center" wrapText="1"/>
    </xf>
    <xf numFmtId="2" fontId="23" fillId="4" borderId="8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/>
    <xf numFmtId="0" fontId="23" fillId="0" borderId="8" xfId="0" applyFont="1" applyFill="1" applyBorder="1"/>
    <xf numFmtId="3" fontId="23" fillId="4" borderId="8" xfId="1" applyNumberFormat="1" applyFont="1" applyFill="1" applyBorder="1" applyAlignment="1" applyProtection="1">
      <alignment horizontal="right" wrapText="1"/>
    </xf>
    <xf numFmtId="2" fontId="23" fillId="4" borderId="8" xfId="1" applyNumberFormat="1" applyFont="1" applyFill="1" applyBorder="1" applyAlignment="1" applyProtection="1">
      <alignment horizontal="right" wrapText="1"/>
    </xf>
    <xf numFmtId="2" fontId="13" fillId="3" borderId="25" xfId="0" applyNumberFormat="1" applyFont="1" applyFill="1" applyBorder="1"/>
    <xf numFmtId="2" fontId="23" fillId="4" borderId="8" xfId="1" applyNumberFormat="1" applyFont="1" applyFill="1" applyBorder="1" applyAlignment="1" applyProtection="1">
      <alignment horizontal="right" vertical="center" wrapText="1"/>
    </xf>
    <xf numFmtId="2" fontId="23" fillId="4" borderId="8" xfId="0" applyNumberFormat="1" applyFont="1" applyFill="1" applyBorder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2" fontId="13" fillId="3" borderId="0" xfId="0" applyNumberFormat="1" applyFont="1" applyFill="1" applyAlignment="1">
      <alignment horizontal="right"/>
    </xf>
    <xf numFmtId="0" fontId="3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31" fillId="2" borderId="0" xfId="0" applyNumberFormat="1" applyFont="1" applyFill="1" applyBorder="1" applyAlignment="1" applyProtection="1">
      <alignment wrapText="1"/>
      <protection locked="0"/>
    </xf>
    <xf numFmtId="4" fontId="23" fillId="4" borderId="16" xfId="1" applyNumberFormat="1" applyFont="1" applyFill="1" applyBorder="1" applyAlignment="1" applyProtection="1">
      <alignment horizontal="center" vertical="center" wrapText="1"/>
    </xf>
    <xf numFmtId="4" fontId="23" fillId="4" borderId="8" xfId="0" applyNumberFormat="1" applyFont="1" applyFill="1" applyBorder="1" applyAlignment="1">
      <alignment horizontal="right" wrapText="1"/>
    </xf>
    <xf numFmtId="4" fontId="23" fillId="4" borderId="8" xfId="0" applyNumberFormat="1" applyFont="1" applyFill="1" applyBorder="1"/>
    <xf numFmtId="4" fontId="13" fillId="3" borderId="8" xfId="0" applyNumberFormat="1" applyFont="1" applyFill="1" applyBorder="1" applyAlignment="1" applyProtection="1">
      <alignment horizontal="right" vertical="center" wrapText="1"/>
    </xf>
    <xf numFmtId="4" fontId="13" fillId="3" borderId="0" xfId="0" applyNumberFormat="1" applyFont="1" applyFill="1" applyBorder="1"/>
    <xf numFmtId="4" fontId="23" fillId="4" borderId="8" xfId="0" applyNumberFormat="1" applyFont="1" applyFill="1" applyBorder="1" applyAlignment="1">
      <alignment horizontal="right" vertical="center" wrapText="1"/>
    </xf>
    <xf numFmtId="4" fontId="23" fillId="4" borderId="8" xfId="1" applyNumberFormat="1" applyFont="1" applyFill="1" applyBorder="1" applyAlignment="1" applyProtection="1">
      <alignment horizontal="right" wrapText="1"/>
    </xf>
    <xf numFmtId="4" fontId="28" fillId="3" borderId="0" xfId="0" applyNumberFormat="1" applyFont="1" applyFill="1" applyBorder="1"/>
    <xf numFmtId="4" fontId="3" fillId="3" borderId="0" xfId="0" applyNumberFormat="1" applyFont="1" applyFill="1" applyBorder="1"/>
    <xf numFmtId="4" fontId="23" fillId="4" borderId="8" xfId="1" applyNumberFormat="1" applyFont="1" applyFill="1" applyBorder="1" applyAlignment="1" applyProtection="1">
      <alignment horizontal="center" vertical="center" wrapText="1"/>
    </xf>
    <xf numFmtId="4" fontId="13" fillId="3" borderId="0" xfId="0" applyNumberFormat="1" applyFont="1" applyFill="1" applyAlignment="1"/>
    <xf numFmtId="4" fontId="31" fillId="0" borderId="0" xfId="0" applyNumberFormat="1" applyFont="1"/>
    <xf numFmtId="3" fontId="23" fillId="3" borderId="8" xfId="0" applyNumberFormat="1" applyFont="1" applyFill="1" applyBorder="1" applyAlignment="1">
      <alignment horizontal="right" vertical="center"/>
    </xf>
    <xf numFmtId="0" fontId="46" fillId="0" borderId="0" xfId="0" applyFont="1" applyAlignment="1"/>
    <xf numFmtId="4" fontId="46" fillId="0" borderId="0" xfId="0" applyNumberFormat="1" applyFont="1" applyAlignment="1"/>
    <xf numFmtId="0" fontId="46" fillId="0" borderId="7" xfId="0" applyFont="1" applyBorder="1" applyAlignment="1"/>
    <xf numFmtId="4" fontId="3" fillId="0" borderId="0" xfId="0" applyNumberFormat="1" applyFont="1" applyFill="1" applyBorder="1"/>
    <xf numFmtId="3" fontId="24" fillId="4" borderId="8" xfId="0" quotePrefix="1" applyNumberFormat="1" applyFont="1" applyFill="1" applyBorder="1" applyAlignment="1">
      <alignment horizontal="right" wrapText="1"/>
    </xf>
    <xf numFmtId="3" fontId="24" fillId="4" borderId="8" xfId="0" quotePrefix="1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/>
    </xf>
    <xf numFmtId="0" fontId="23" fillId="3" borderId="16" xfId="1" applyNumberFormat="1" applyFont="1" applyFill="1" applyBorder="1" applyAlignment="1" applyProtection="1">
      <alignment horizontal="center" vertical="center" wrapText="1"/>
    </xf>
    <xf numFmtId="4" fontId="23" fillId="3" borderId="16" xfId="1" applyNumberFormat="1" applyFont="1" applyFill="1" applyBorder="1" applyAlignment="1" applyProtection="1">
      <alignment horizontal="center" vertical="center" wrapText="1"/>
    </xf>
    <xf numFmtId="0" fontId="23" fillId="3" borderId="8" xfId="1" applyNumberFormat="1" applyFont="1" applyFill="1" applyBorder="1" applyAlignment="1" applyProtection="1">
      <alignment horizontal="right" vertical="center" wrapText="1"/>
    </xf>
    <xf numFmtId="3" fontId="23" fillId="3" borderId="8" xfId="0" applyNumberFormat="1" applyFont="1" applyFill="1" applyBorder="1" applyAlignment="1">
      <alignment horizontal="right" wrapText="1"/>
    </xf>
    <xf numFmtId="4" fontId="23" fillId="3" borderId="8" xfId="0" applyNumberFormat="1" applyFont="1" applyFill="1" applyBorder="1" applyAlignment="1">
      <alignment horizontal="right" wrapText="1"/>
    </xf>
    <xf numFmtId="2" fontId="23" fillId="3" borderId="8" xfId="0" applyNumberFormat="1" applyFont="1" applyFill="1" applyBorder="1" applyAlignment="1">
      <alignment horizontal="right" wrapText="1"/>
    </xf>
    <xf numFmtId="0" fontId="23" fillId="3" borderId="21" xfId="0" applyFont="1" applyFill="1" applyBorder="1" applyAlignment="1"/>
    <xf numFmtId="0" fontId="23" fillId="3" borderId="22" xfId="0" applyFont="1" applyFill="1" applyBorder="1" applyAlignment="1"/>
    <xf numFmtId="0" fontId="23" fillId="3" borderId="18" xfId="0" applyFont="1" applyFill="1" applyBorder="1" applyAlignment="1"/>
    <xf numFmtId="0" fontId="23" fillId="3" borderId="21" xfId="0" applyFont="1" applyFill="1" applyBorder="1"/>
    <xf numFmtId="0" fontId="23" fillId="3" borderId="22" xfId="0" applyFont="1" applyFill="1" applyBorder="1"/>
    <xf numFmtId="4" fontId="26" fillId="3" borderId="8" xfId="0" applyNumberFormat="1" applyFont="1" applyFill="1" applyBorder="1" applyAlignment="1">
      <alignment horizontal="right" wrapText="1"/>
    </xf>
    <xf numFmtId="2" fontId="26" fillId="3" borderId="8" xfId="0" applyNumberFormat="1" applyFont="1" applyFill="1" applyBorder="1" applyAlignment="1">
      <alignment horizontal="right" wrapText="1"/>
    </xf>
    <xf numFmtId="4" fontId="26" fillId="3" borderId="8" xfId="0" applyNumberFormat="1" applyFont="1" applyFill="1" applyBorder="1" applyAlignment="1" applyProtection="1">
      <alignment horizontal="right" vertical="center" wrapText="1"/>
    </xf>
    <xf numFmtId="2" fontId="26" fillId="3" borderId="8" xfId="0" applyNumberFormat="1" applyFont="1" applyFill="1" applyBorder="1" applyAlignment="1" applyProtection="1">
      <alignment horizontal="right" vertical="center" wrapText="1"/>
    </xf>
    <xf numFmtId="0" fontId="13" fillId="3" borderId="22" xfId="0" applyFont="1" applyFill="1" applyBorder="1"/>
    <xf numFmtId="4" fontId="32" fillId="3" borderId="8" xfId="0" applyNumberFormat="1" applyFont="1" applyFill="1" applyBorder="1"/>
    <xf numFmtId="0" fontId="32" fillId="3" borderId="8" xfId="0" applyFont="1" applyFill="1" applyBorder="1" applyAlignment="1">
      <alignment wrapText="1"/>
    </xf>
    <xf numFmtId="0" fontId="14" fillId="3" borderId="0" xfId="0" applyFont="1" applyFill="1" applyAlignment="1"/>
    <xf numFmtId="0" fontId="23" fillId="0" borderId="8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/>
    <xf numFmtId="0" fontId="23" fillId="4" borderId="8" xfId="0" quotePrefix="1" applyNumberFormat="1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3" fontId="3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1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/>
    <xf numFmtId="4" fontId="24" fillId="3" borderId="8" xfId="0" applyNumberFormat="1" applyFont="1" applyFill="1" applyBorder="1" applyAlignment="1">
      <alignment horizontal="right" vertical="center"/>
    </xf>
    <xf numFmtId="4" fontId="39" fillId="2" borderId="20" xfId="0" applyNumberFormat="1" applyFont="1" applyFill="1" applyBorder="1" applyAlignment="1" applyProtection="1">
      <alignment horizontal="right" vertical="center" wrapText="1"/>
    </xf>
    <xf numFmtId="4" fontId="24" fillId="4" borderId="8" xfId="0" quotePrefix="1" applyNumberFormat="1" applyFont="1" applyFill="1" applyBorder="1" applyAlignment="1">
      <alignment horizontal="right" wrapText="1"/>
    </xf>
    <xf numFmtId="4" fontId="33" fillId="3" borderId="8" xfId="0" applyNumberFormat="1" applyFont="1" applyFill="1" applyBorder="1" applyAlignment="1" applyProtection="1">
      <alignment horizontal="right" vertical="center" wrapText="1"/>
    </xf>
    <xf numFmtId="4" fontId="17" fillId="3" borderId="8" xfId="0" applyNumberFormat="1" applyFont="1" applyFill="1" applyBorder="1" applyAlignment="1" applyProtection="1">
      <alignment horizontal="right" vertical="center" wrapText="1"/>
    </xf>
    <xf numFmtId="4" fontId="48" fillId="3" borderId="8" xfId="0" applyNumberFormat="1" applyFont="1" applyFill="1" applyBorder="1" applyAlignment="1" applyProtection="1">
      <alignment horizontal="right" vertical="center" wrapText="1"/>
    </xf>
    <xf numFmtId="0" fontId="32" fillId="4" borderId="8" xfId="0" applyFont="1" applyFill="1" applyBorder="1"/>
    <xf numFmtId="4" fontId="48" fillId="3" borderId="8" xfId="0" applyNumberFormat="1" applyFont="1" applyFill="1" applyBorder="1"/>
    <xf numFmtId="0" fontId="31" fillId="2" borderId="4" xfId="0" applyNumberFormat="1" applyFont="1" applyFill="1" applyBorder="1" applyAlignment="1" applyProtection="1">
      <alignment wrapText="1"/>
      <protection locked="0"/>
    </xf>
    <xf numFmtId="3" fontId="38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1" fillId="2" borderId="16" xfId="0" applyNumberFormat="1" applyFont="1" applyFill="1" applyBorder="1" applyAlignment="1" applyProtection="1">
      <alignment horizontal="right" vertical="center" wrapText="1"/>
    </xf>
    <xf numFmtId="3" fontId="23" fillId="3" borderId="8" xfId="0" applyNumberFormat="1" applyFont="1" applyFill="1" applyBorder="1" applyAlignment="1">
      <alignment wrapText="1"/>
    </xf>
    <xf numFmtId="4" fontId="48" fillId="3" borderId="25" xfId="0" applyNumberFormat="1" applyFont="1" applyFill="1" applyBorder="1"/>
    <xf numFmtId="0" fontId="23" fillId="4" borderId="21" xfId="0" applyFont="1" applyFill="1" applyBorder="1" applyAlignment="1"/>
    <xf numFmtId="0" fontId="47" fillId="4" borderId="22" xfId="0" applyFont="1" applyFill="1" applyBorder="1" applyAlignment="1"/>
    <xf numFmtId="0" fontId="47" fillId="4" borderId="18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3" borderId="0" xfId="2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23" fillId="4" borderId="21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4" fillId="3" borderId="22" xfId="0" applyFont="1" applyFill="1" applyBorder="1" applyAlignment="1">
      <alignment horizontal="center"/>
    </xf>
    <xf numFmtId="0" fontId="37" fillId="3" borderId="22" xfId="0" applyFont="1" applyFill="1" applyBorder="1" applyAlignment="1">
      <alignment horizontal="center"/>
    </xf>
    <xf numFmtId="0" fontId="37" fillId="3" borderId="18" xfId="0" applyFont="1" applyFill="1" applyBorder="1" applyAlignment="1">
      <alignment horizontal="center"/>
    </xf>
    <xf numFmtId="0" fontId="23" fillId="4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23" fillId="4" borderId="21" xfId="0" applyFont="1" applyFill="1" applyBorder="1" applyAlignment="1"/>
    <xf numFmtId="0" fontId="31" fillId="4" borderId="22" xfId="0" applyFont="1" applyFill="1" applyBorder="1" applyAlignment="1"/>
    <xf numFmtId="0" fontId="31" fillId="4" borderId="18" xfId="0" applyFont="1" applyFill="1" applyBorder="1" applyAlignment="1"/>
    <xf numFmtId="0" fontId="32" fillId="4" borderId="22" xfId="0" applyFont="1" applyFill="1" applyBorder="1" applyAlignment="1">
      <alignment vertical="center"/>
    </xf>
    <xf numFmtId="0" fontId="32" fillId="4" borderId="18" xfId="0" applyFont="1" applyFill="1" applyBorder="1" applyAlignment="1">
      <alignment vertical="center"/>
    </xf>
    <xf numFmtId="0" fontId="32" fillId="4" borderId="22" xfId="0" applyFont="1" applyFill="1" applyBorder="1" applyAlignment="1"/>
    <xf numFmtId="0" fontId="32" fillId="4" borderId="18" xfId="0" applyFont="1" applyFill="1" applyBorder="1" applyAlignment="1"/>
    <xf numFmtId="0" fontId="31" fillId="0" borderId="22" xfId="0" applyFont="1" applyBorder="1" applyAlignment="1"/>
    <xf numFmtId="0" fontId="31" fillId="0" borderId="18" xfId="0" applyFont="1" applyBorder="1" applyAlignment="1"/>
    <xf numFmtId="0" fontId="23" fillId="4" borderId="22" xfId="0" applyFont="1" applyFill="1" applyBorder="1" applyAlignment="1"/>
    <xf numFmtId="0" fontId="23" fillId="4" borderId="18" xfId="0" applyFont="1" applyFill="1" applyBorder="1" applyAlignment="1"/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0" fillId="4" borderId="16" xfId="0" applyNumberFormat="1" applyFont="1" applyFill="1" applyBorder="1" applyAlignment="1" applyProtection="1">
      <alignment horizontal="center" vertical="center" wrapText="1"/>
    </xf>
    <xf numFmtId="0" fontId="40" fillId="4" borderId="23" xfId="0" applyNumberFormat="1" applyFont="1" applyFill="1" applyBorder="1" applyAlignment="1" applyProtection="1">
      <alignment horizontal="center" vertical="center" wrapText="1"/>
    </xf>
    <xf numFmtId="0" fontId="40" fillId="4" borderId="20" xfId="0" applyNumberFormat="1" applyFont="1" applyFill="1" applyBorder="1" applyAlignment="1" applyProtection="1">
      <alignment horizontal="center" vertical="center" wrapText="1"/>
    </xf>
    <xf numFmtId="49" fontId="40" fillId="4" borderId="16" xfId="0" applyNumberFormat="1" applyFont="1" applyFill="1" applyBorder="1" applyAlignment="1" applyProtection="1">
      <alignment horizontal="center" vertical="center" wrapText="1"/>
    </xf>
    <xf numFmtId="49" fontId="40" fillId="4" borderId="23" xfId="0" applyNumberFormat="1" applyFont="1" applyFill="1" applyBorder="1" applyAlignment="1" applyProtection="1">
      <alignment horizontal="center" vertical="center" wrapText="1"/>
    </xf>
    <xf numFmtId="49" fontId="40" fillId="4" borderId="20" xfId="0" applyNumberFormat="1" applyFont="1" applyFill="1" applyBorder="1" applyAlignment="1" applyProtection="1">
      <alignment horizontal="center" vertical="center" wrapText="1"/>
    </xf>
    <xf numFmtId="0" fontId="39" fillId="2" borderId="7" xfId="0" applyNumberFormat="1" applyFont="1" applyFill="1" applyBorder="1" applyAlignment="1" applyProtection="1">
      <alignment horizontal="left" vertical="center" wrapText="1"/>
    </xf>
    <xf numFmtId="0" fontId="39" fillId="2" borderId="0" xfId="0" applyNumberFormat="1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40" fillId="4" borderId="11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3" fillId="2" borderId="0" xfId="0" applyNumberFormat="1" applyFont="1" applyFill="1" applyBorder="1" applyAlignment="1" applyProtection="1">
      <alignment horizontal="center" vertical="top" wrapText="1"/>
    </xf>
    <xf numFmtId="0" fontId="43" fillId="2" borderId="0" xfId="0" applyNumberFormat="1" applyFont="1" applyFill="1" applyBorder="1" applyAlignment="1" applyProtection="1">
      <alignment horizontal="center" vertical="top" wrapText="1"/>
      <protection locked="0"/>
    </xf>
    <xf numFmtId="0" fontId="44" fillId="0" borderId="0" xfId="0" applyFont="1" applyAlignment="1">
      <alignment horizontal="center" wrapText="1"/>
    </xf>
    <xf numFmtId="0" fontId="47" fillId="4" borderId="22" xfId="0" applyFont="1" applyFill="1" applyBorder="1" applyAlignment="1"/>
    <xf numFmtId="0" fontId="47" fillId="4" borderId="18" xfId="0" applyFont="1" applyFill="1" applyBorder="1" applyAlignment="1"/>
    <xf numFmtId="0" fontId="46" fillId="0" borderId="22" xfId="0" applyFont="1" applyBorder="1" applyAlignment="1"/>
    <xf numFmtId="0" fontId="46" fillId="0" borderId="18" xfId="0" applyFont="1" applyBorder="1" applyAlignment="1"/>
    <xf numFmtId="0" fontId="23" fillId="4" borderId="7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4" borderId="22" xfId="0" applyFont="1" applyFill="1" applyBorder="1" applyAlignment="1">
      <alignment vertical="center"/>
    </xf>
    <xf numFmtId="0" fontId="23" fillId="4" borderId="18" xfId="0" applyFont="1" applyFill="1" applyBorder="1" applyAlignment="1">
      <alignment vertical="center"/>
    </xf>
    <xf numFmtId="0" fontId="23" fillId="4" borderId="8" xfId="0" applyFont="1" applyFill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3" borderId="21" xfId="0" applyFont="1" applyFill="1" applyBorder="1" applyAlignment="1"/>
    <xf numFmtId="0" fontId="23" fillId="3" borderId="22" xfId="0" applyFont="1" applyFill="1" applyBorder="1" applyAlignment="1"/>
    <xf numFmtId="0" fontId="23" fillId="3" borderId="18" xfId="0" applyFont="1" applyFill="1" applyBorder="1" applyAlignment="1"/>
    <xf numFmtId="0" fontId="23" fillId="3" borderId="21" xfId="0" applyFont="1" applyFill="1" applyBorder="1" applyAlignment="1">
      <alignment vertical="center"/>
    </xf>
    <xf numFmtId="0" fontId="23" fillId="3" borderId="22" xfId="0" applyFont="1" applyFill="1" applyBorder="1" applyAlignment="1">
      <alignment vertical="center"/>
    </xf>
    <xf numFmtId="0" fontId="23" fillId="3" borderId="18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22" xfId="0" applyFont="1" applyFill="1" applyBorder="1" applyAlignment="1"/>
    <xf numFmtId="0" fontId="13" fillId="3" borderId="18" xfId="0" applyFont="1" applyFill="1" applyBorder="1" applyAlignment="1"/>
    <xf numFmtId="0" fontId="26" fillId="3" borderId="21" xfId="0" applyFont="1" applyFill="1" applyBorder="1" applyAlignment="1"/>
    <xf numFmtId="0" fontId="7" fillId="3" borderId="22" xfId="0" applyFont="1" applyFill="1" applyBorder="1" applyAlignment="1"/>
    <xf numFmtId="0" fontId="7" fillId="3" borderId="18" xfId="0" applyFont="1" applyFill="1" applyBorder="1" applyAlignment="1"/>
    <xf numFmtId="0" fontId="23" fillId="3" borderId="21" xfId="0" quotePrefix="1" applyFont="1" applyFill="1" applyBorder="1" applyAlignment="1">
      <alignment vertical="center"/>
    </xf>
    <xf numFmtId="0" fontId="39" fillId="2" borderId="0" xfId="0" applyNumberFormat="1" applyFont="1" applyFill="1" applyBorder="1" applyAlignment="1" applyProtection="1">
      <alignment horizontal="left" vertical="top" wrapText="1"/>
    </xf>
    <xf numFmtId="0" fontId="39" fillId="2" borderId="0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>
      <alignment wrapText="1"/>
    </xf>
    <xf numFmtId="0" fontId="38" fillId="2" borderId="0" xfId="0" applyNumberFormat="1" applyFont="1" applyFill="1" applyBorder="1" applyAlignment="1" applyProtection="1">
      <alignment horizontal="left" vertical="top" wrapText="1"/>
    </xf>
    <xf numFmtId="0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9" fillId="2" borderId="0" xfId="0" applyNumberFormat="1" applyFont="1" applyFill="1" applyBorder="1" applyAlignment="1" applyProtection="1">
      <alignment horizontal="center" vertical="top" wrapText="1"/>
    </xf>
    <xf numFmtId="0" fontId="39" fillId="2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38" fillId="2" borderId="0" xfId="0" applyNumberFormat="1" applyFont="1" applyFill="1" applyBorder="1" applyAlignment="1" applyProtection="1">
      <alignment horizontal="right" vertical="top" wrapText="1"/>
    </xf>
    <xf numFmtId="0" fontId="38" fillId="2" borderId="0" xfId="0" applyNumberFormat="1" applyFont="1" applyFill="1" applyBorder="1" applyAlignment="1" applyProtection="1">
      <alignment horizontal="right" vertical="top" wrapText="1"/>
      <protection locked="0"/>
    </xf>
    <xf numFmtId="0" fontId="31" fillId="0" borderId="0" xfId="0" applyFont="1" applyBorder="1" applyAlignment="1">
      <alignment horizontal="left" vertical="center" wrapText="1"/>
    </xf>
    <xf numFmtId="3" fontId="3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  <xf numFmtId="0" fontId="39" fillId="2" borderId="6" xfId="0" applyNumberFormat="1" applyFont="1" applyFill="1" applyBorder="1" applyAlignment="1" applyProtection="1">
      <alignment horizontal="left" vertical="center" wrapText="1"/>
    </xf>
    <xf numFmtId="0" fontId="39" fillId="2" borderId="7" xfId="0" applyNumberFormat="1" applyFont="1" applyFill="1" applyBorder="1" applyAlignment="1" applyProtection="1">
      <alignment horizontal="left" vertical="center" wrapText="1"/>
      <protection locked="0"/>
    </xf>
    <xf numFmtId="0" fontId="3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9" fillId="4" borderId="11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9" fillId="4" borderId="26" xfId="0" applyNumberFormat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9" fillId="4" borderId="15" xfId="0" applyNumberFormat="1" applyFont="1" applyFill="1" applyBorder="1" applyAlignment="1" applyProtection="1">
      <alignment horizontal="center" vertical="center" wrapText="1"/>
    </xf>
    <xf numFmtId="0" fontId="39" fillId="4" borderId="12" xfId="0" applyNumberFormat="1" applyFont="1" applyFill="1" applyBorder="1" applyAlignment="1" applyProtection="1">
      <alignment horizontal="center" vertical="center" wrapText="1"/>
    </xf>
    <xf numFmtId="0" fontId="39" fillId="4" borderId="13" xfId="0" applyNumberFormat="1" applyFont="1" applyFill="1" applyBorder="1" applyAlignment="1" applyProtection="1">
      <alignment horizontal="center" vertical="center" wrapText="1"/>
    </xf>
    <xf numFmtId="0" fontId="39" fillId="4" borderId="0" xfId="0" applyNumberFormat="1" applyFont="1" applyFill="1" applyBorder="1" applyAlignment="1" applyProtection="1">
      <alignment horizontal="center" vertical="center" wrapText="1"/>
    </xf>
    <xf numFmtId="0" fontId="39" fillId="4" borderId="14" xfId="0" applyNumberFormat="1" applyFont="1" applyFill="1" applyBorder="1" applyAlignment="1" applyProtection="1">
      <alignment horizontal="center" vertical="center" wrapText="1"/>
    </xf>
    <xf numFmtId="0" fontId="39" fillId="4" borderId="9" xfId="0" applyNumberFormat="1" applyFont="1" applyFill="1" applyBorder="1" applyAlignment="1" applyProtection="1">
      <alignment horizontal="center" vertical="center" wrapText="1"/>
    </xf>
    <xf numFmtId="0" fontId="39" fillId="4" borderId="7" xfId="0" applyNumberFormat="1" applyFont="1" applyFill="1" applyBorder="1" applyAlignment="1" applyProtection="1">
      <alignment horizontal="center" vertical="center" wrapText="1"/>
    </xf>
    <xf numFmtId="0" fontId="39" fillId="4" borderId="10" xfId="0" applyNumberFormat="1" applyFont="1" applyFill="1" applyBorder="1" applyAlignment="1" applyProtection="1">
      <alignment horizontal="center" vertical="center" wrapText="1"/>
    </xf>
    <xf numFmtId="0" fontId="39" fillId="2" borderId="2" xfId="0" applyNumberFormat="1" applyFont="1" applyFill="1" applyBorder="1" applyAlignment="1" applyProtection="1">
      <alignment horizontal="left" vertical="center" wrapText="1"/>
    </xf>
    <xf numFmtId="0" fontId="39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3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39" fillId="2" borderId="7" xfId="0" applyNumberFormat="1" applyFont="1" applyFill="1" applyBorder="1" applyAlignment="1" applyProtection="1">
      <alignment horizontal="right" vertical="center" wrapText="1"/>
    </xf>
    <xf numFmtId="4" fontId="3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3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39" fillId="2" borderId="17" xfId="0" applyNumberFormat="1" applyFont="1" applyFill="1" applyBorder="1" applyAlignment="1" applyProtection="1">
      <alignment horizontal="right" vertical="center" wrapText="1"/>
    </xf>
  </cellXfs>
  <cellStyles count="9">
    <cellStyle name="Normal 2 2" xfId="1" xr:uid="{00000000-0005-0000-0000-000001000000}"/>
    <cellStyle name="Normal 3 3" xfId="2" xr:uid="{00000000-0005-0000-0000-000002000000}"/>
    <cellStyle name="Normal 6" xfId="4" xr:uid="{21AA44A9-EBE6-48CC-A1E1-4425728134DD}"/>
    <cellStyle name="Normalno" xfId="0" builtinId="0"/>
    <cellStyle name="Normalno 2" xfId="6" xr:uid="{C76DA2D3-734D-4626-B13D-73D179C853CA}"/>
    <cellStyle name="Normalno 3" xfId="8" xr:uid="{69979DD3-9FDC-429F-B0F7-3548FAD09D65}"/>
    <cellStyle name="Normalno 4" xfId="5" xr:uid="{3CFDB4AA-5E83-4C6B-BE94-3CB4887C0DC4}"/>
    <cellStyle name="Obično_1Prihodi-rashodi2004" xfId="7" xr:uid="{D7018F73-3322-4B97-98AB-0B8AF8F3B756}"/>
    <cellStyle name="SAPBEXstdData" xfId="3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8671875" defaultRowHeight="14.4"/>
  <cols>
    <col min="1" max="1" width="16.88671875" style="4"/>
    <col min="3" max="3" width="16.88671875" style="8"/>
    <col min="4" max="4" width="16.88671875" style="5"/>
    <col min="6" max="8" width="16.88671875" style="11"/>
    <col min="10" max="12" width="16.88671875" style="11"/>
  </cols>
  <sheetData>
    <row r="1" spans="1:12">
      <c r="A1" s="266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996"/>
  <sheetViews>
    <sheetView zoomScale="90" zoomScaleNormal="90" workbookViewId="0">
      <pane ySplit="4" topLeftCell="A968" activePane="bottomLeft" state="frozen"/>
      <selection pane="bottomLeft" activeCell="A317" sqref="A317:XFD317"/>
    </sheetView>
  </sheetViews>
  <sheetFormatPr defaultRowHeight="14.4"/>
  <cols>
    <col min="1" max="1" width="3.88671875" style="18" customWidth="1"/>
    <col min="2" max="2" width="4.33203125" style="18" customWidth="1"/>
    <col min="3" max="3" width="6.5546875" style="18" customWidth="1"/>
    <col min="4" max="4" width="72.109375" style="18" customWidth="1"/>
    <col min="5" max="5" width="28.77734375" style="18" customWidth="1"/>
    <col min="6" max="6" width="21.5546875" style="18" customWidth="1"/>
    <col min="7" max="7" width="22.33203125" style="18" customWidth="1"/>
    <col min="8" max="8" width="27.77734375" style="220" customWidth="1"/>
    <col min="9" max="9" width="12.44140625" style="31" customWidth="1"/>
    <col min="10" max="10" width="13.21875" style="18" customWidth="1"/>
    <col min="11" max="238" width="9.109375" style="18"/>
    <col min="239" max="239" width="7.44140625" style="18" customWidth="1"/>
    <col min="240" max="240" width="52.5546875" style="18" customWidth="1"/>
    <col min="241" max="241" width="15.6640625" style="18" customWidth="1"/>
    <col min="242" max="242" width="12.5546875" style="18" customWidth="1"/>
    <col min="243" max="243" width="7.44140625" style="18" customWidth="1"/>
    <col min="244" max="244" width="0" style="18" hidden="1" customWidth="1"/>
    <col min="245" max="245" width="4" style="18" customWidth="1"/>
    <col min="246" max="494" width="9.109375" style="18"/>
    <col min="495" max="495" width="7.44140625" style="18" customWidth="1"/>
    <col min="496" max="496" width="52.5546875" style="18" customWidth="1"/>
    <col min="497" max="497" width="15.6640625" style="18" customWidth="1"/>
    <col min="498" max="498" width="12.5546875" style="18" customWidth="1"/>
    <col min="499" max="499" width="7.44140625" style="18" customWidth="1"/>
    <col min="500" max="500" width="0" style="18" hidden="1" customWidth="1"/>
    <col min="501" max="501" width="4" style="18" customWidth="1"/>
    <col min="502" max="750" width="9.109375" style="18"/>
    <col min="751" max="751" width="7.44140625" style="18" customWidth="1"/>
    <col min="752" max="752" width="52.5546875" style="18" customWidth="1"/>
    <col min="753" max="753" width="15.6640625" style="18" customWidth="1"/>
    <col min="754" max="754" width="12.5546875" style="18" customWidth="1"/>
    <col min="755" max="755" width="7.44140625" style="18" customWidth="1"/>
    <col min="756" max="756" width="0" style="18" hidden="1" customWidth="1"/>
    <col min="757" max="757" width="4" style="18" customWidth="1"/>
    <col min="758" max="1006" width="9.109375" style="18"/>
    <col min="1007" max="1007" width="7.44140625" style="18" customWidth="1"/>
    <col min="1008" max="1008" width="52.5546875" style="18" customWidth="1"/>
    <col min="1009" max="1009" width="15.6640625" style="18" customWidth="1"/>
    <col min="1010" max="1010" width="12.5546875" style="18" customWidth="1"/>
    <col min="1011" max="1011" width="7.44140625" style="18" customWidth="1"/>
    <col min="1012" max="1012" width="0" style="18" hidden="1" customWidth="1"/>
    <col min="1013" max="1013" width="4" style="18" customWidth="1"/>
    <col min="1014" max="1262" width="9.109375" style="18"/>
    <col min="1263" max="1263" width="7.44140625" style="18" customWidth="1"/>
    <col min="1264" max="1264" width="52.5546875" style="18" customWidth="1"/>
    <col min="1265" max="1265" width="15.6640625" style="18" customWidth="1"/>
    <col min="1266" max="1266" width="12.5546875" style="18" customWidth="1"/>
    <col min="1267" max="1267" width="7.44140625" style="18" customWidth="1"/>
    <col min="1268" max="1268" width="0" style="18" hidden="1" customWidth="1"/>
    <col min="1269" max="1269" width="4" style="18" customWidth="1"/>
    <col min="1270" max="1518" width="9.109375" style="18"/>
    <col min="1519" max="1519" width="7.44140625" style="18" customWidth="1"/>
    <col min="1520" max="1520" width="52.5546875" style="18" customWidth="1"/>
    <col min="1521" max="1521" width="15.6640625" style="18" customWidth="1"/>
    <col min="1522" max="1522" width="12.5546875" style="18" customWidth="1"/>
    <col min="1523" max="1523" width="7.44140625" style="18" customWidth="1"/>
    <col min="1524" max="1524" width="0" style="18" hidden="1" customWidth="1"/>
    <col min="1525" max="1525" width="4" style="18" customWidth="1"/>
    <col min="1526" max="1774" width="9.109375" style="18"/>
    <col min="1775" max="1775" width="7.44140625" style="18" customWidth="1"/>
    <col min="1776" max="1776" width="52.5546875" style="18" customWidth="1"/>
    <col min="1777" max="1777" width="15.6640625" style="18" customWidth="1"/>
    <col min="1778" max="1778" width="12.5546875" style="18" customWidth="1"/>
    <col min="1779" max="1779" width="7.44140625" style="18" customWidth="1"/>
    <col min="1780" max="1780" width="0" style="18" hidden="1" customWidth="1"/>
    <col min="1781" max="1781" width="4" style="18" customWidth="1"/>
    <col min="1782" max="2030" width="9.109375" style="18"/>
    <col min="2031" max="2031" width="7.44140625" style="18" customWidth="1"/>
    <col min="2032" max="2032" width="52.5546875" style="18" customWidth="1"/>
    <col min="2033" max="2033" width="15.6640625" style="18" customWidth="1"/>
    <col min="2034" max="2034" width="12.5546875" style="18" customWidth="1"/>
    <col min="2035" max="2035" width="7.44140625" style="18" customWidth="1"/>
    <col min="2036" max="2036" width="0" style="18" hidden="1" customWidth="1"/>
    <col min="2037" max="2037" width="4" style="18" customWidth="1"/>
    <col min="2038" max="2286" width="9.109375" style="18"/>
    <col min="2287" max="2287" width="7.44140625" style="18" customWidth="1"/>
    <col min="2288" max="2288" width="52.5546875" style="18" customWidth="1"/>
    <col min="2289" max="2289" width="15.6640625" style="18" customWidth="1"/>
    <col min="2290" max="2290" width="12.5546875" style="18" customWidth="1"/>
    <col min="2291" max="2291" width="7.44140625" style="18" customWidth="1"/>
    <col min="2292" max="2292" width="0" style="18" hidden="1" customWidth="1"/>
    <col min="2293" max="2293" width="4" style="18" customWidth="1"/>
    <col min="2294" max="2542" width="9.109375" style="18"/>
    <col min="2543" max="2543" width="7.44140625" style="18" customWidth="1"/>
    <col min="2544" max="2544" width="52.5546875" style="18" customWidth="1"/>
    <col min="2545" max="2545" width="15.6640625" style="18" customWidth="1"/>
    <col min="2546" max="2546" width="12.5546875" style="18" customWidth="1"/>
    <col min="2547" max="2547" width="7.44140625" style="18" customWidth="1"/>
    <col min="2548" max="2548" width="0" style="18" hidden="1" customWidth="1"/>
    <col min="2549" max="2549" width="4" style="18" customWidth="1"/>
    <col min="2550" max="2798" width="9.109375" style="18"/>
    <col min="2799" max="2799" width="7.44140625" style="18" customWidth="1"/>
    <col min="2800" max="2800" width="52.5546875" style="18" customWidth="1"/>
    <col min="2801" max="2801" width="15.6640625" style="18" customWidth="1"/>
    <col min="2802" max="2802" width="12.5546875" style="18" customWidth="1"/>
    <col min="2803" max="2803" width="7.44140625" style="18" customWidth="1"/>
    <col min="2804" max="2804" width="0" style="18" hidden="1" customWidth="1"/>
    <col min="2805" max="2805" width="4" style="18" customWidth="1"/>
    <col min="2806" max="3054" width="9.109375" style="18"/>
    <col min="3055" max="3055" width="7.44140625" style="18" customWidth="1"/>
    <col min="3056" max="3056" width="52.5546875" style="18" customWidth="1"/>
    <col min="3057" max="3057" width="15.6640625" style="18" customWidth="1"/>
    <col min="3058" max="3058" width="12.5546875" style="18" customWidth="1"/>
    <col min="3059" max="3059" width="7.44140625" style="18" customWidth="1"/>
    <col min="3060" max="3060" width="0" style="18" hidden="1" customWidth="1"/>
    <col min="3061" max="3061" width="4" style="18" customWidth="1"/>
    <col min="3062" max="3310" width="9.109375" style="18"/>
    <col min="3311" max="3311" width="7.44140625" style="18" customWidth="1"/>
    <col min="3312" max="3312" width="52.5546875" style="18" customWidth="1"/>
    <col min="3313" max="3313" width="15.6640625" style="18" customWidth="1"/>
    <col min="3314" max="3314" width="12.5546875" style="18" customWidth="1"/>
    <col min="3315" max="3315" width="7.44140625" style="18" customWidth="1"/>
    <col min="3316" max="3316" width="0" style="18" hidden="1" customWidth="1"/>
    <col min="3317" max="3317" width="4" style="18" customWidth="1"/>
    <col min="3318" max="3566" width="9.109375" style="18"/>
    <col min="3567" max="3567" width="7.44140625" style="18" customWidth="1"/>
    <col min="3568" max="3568" width="52.5546875" style="18" customWidth="1"/>
    <col min="3569" max="3569" width="15.6640625" style="18" customWidth="1"/>
    <col min="3570" max="3570" width="12.5546875" style="18" customWidth="1"/>
    <col min="3571" max="3571" width="7.44140625" style="18" customWidth="1"/>
    <col min="3572" max="3572" width="0" style="18" hidden="1" customWidth="1"/>
    <col min="3573" max="3573" width="4" style="18" customWidth="1"/>
    <col min="3574" max="3822" width="9.109375" style="18"/>
    <col min="3823" max="3823" width="7.44140625" style="18" customWidth="1"/>
    <col min="3824" max="3824" width="52.5546875" style="18" customWidth="1"/>
    <col min="3825" max="3825" width="15.6640625" style="18" customWidth="1"/>
    <col min="3826" max="3826" width="12.5546875" style="18" customWidth="1"/>
    <col min="3827" max="3827" width="7.44140625" style="18" customWidth="1"/>
    <col min="3828" max="3828" width="0" style="18" hidden="1" customWidth="1"/>
    <col min="3829" max="3829" width="4" style="18" customWidth="1"/>
    <col min="3830" max="4078" width="9.109375" style="18"/>
    <col min="4079" max="4079" width="7.44140625" style="18" customWidth="1"/>
    <col min="4080" max="4080" width="52.5546875" style="18" customWidth="1"/>
    <col min="4081" max="4081" width="15.6640625" style="18" customWidth="1"/>
    <col min="4082" max="4082" width="12.5546875" style="18" customWidth="1"/>
    <col min="4083" max="4083" width="7.44140625" style="18" customWidth="1"/>
    <col min="4084" max="4084" width="0" style="18" hidden="1" customWidth="1"/>
    <col min="4085" max="4085" width="4" style="18" customWidth="1"/>
    <col min="4086" max="4334" width="9.109375" style="18"/>
    <col min="4335" max="4335" width="7.44140625" style="18" customWidth="1"/>
    <col min="4336" max="4336" width="52.5546875" style="18" customWidth="1"/>
    <col min="4337" max="4337" width="15.6640625" style="18" customWidth="1"/>
    <col min="4338" max="4338" width="12.5546875" style="18" customWidth="1"/>
    <col min="4339" max="4339" width="7.44140625" style="18" customWidth="1"/>
    <col min="4340" max="4340" width="0" style="18" hidden="1" customWidth="1"/>
    <col min="4341" max="4341" width="4" style="18" customWidth="1"/>
    <col min="4342" max="4590" width="9.109375" style="18"/>
    <col min="4591" max="4591" width="7.44140625" style="18" customWidth="1"/>
    <col min="4592" max="4592" width="52.5546875" style="18" customWidth="1"/>
    <col min="4593" max="4593" width="15.6640625" style="18" customWidth="1"/>
    <col min="4594" max="4594" width="12.5546875" style="18" customWidth="1"/>
    <col min="4595" max="4595" width="7.44140625" style="18" customWidth="1"/>
    <col min="4596" max="4596" width="0" style="18" hidden="1" customWidth="1"/>
    <col min="4597" max="4597" width="4" style="18" customWidth="1"/>
    <col min="4598" max="4846" width="9.109375" style="18"/>
    <col min="4847" max="4847" width="7.44140625" style="18" customWidth="1"/>
    <col min="4848" max="4848" width="52.5546875" style="18" customWidth="1"/>
    <col min="4849" max="4849" width="15.6640625" style="18" customWidth="1"/>
    <col min="4850" max="4850" width="12.5546875" style="18" customWidth="1"/>
    <col min="4851" max="4851" width="7.44140625" style="18" customWidth="1"/>
    <col min="4852" max="4852" width="0" style="18" hidden="1" customWidth="1"/>
    <col min="4853" max="4853" width="4" style="18" customWidth="1"/>
    <col min="4854" max="5102" width="9.109375" style="18"/>
    <col min="5103" max="5103" width="7.44140625" style="18" customWidth="1"/>
    <col min="5104" max="5104" width="52.5546875" style="18" customWidth="1"/>
    <col min="5105" max="5105" width="15.6640625" style="18" customWidth="1"/>
    <col min="5106" max="5106" width="12.5546875" style="18" customWidth="1"/>
    <col min="5107" max="5107" width="7.44140625" style="18" customWidth="1"/>
    <col min="5108" max="5108" width="0" style="18" hidden="1" customWidth="1"/>
    <col min="5109" max="5109" width="4" style="18" customWidth="1"/>
    <col min="5110" max="5358" width="9.109375" style="18"/>
    <col min="5359" max="5359" width="7.44140625" style="18" customWidth="1"/>
    <col min="5360" max="5360" width="52.5546875" style="18" customWidth="1"/>
    <col min="5361" max="5361" width="15.6640625" style="18" customWidth="1"/>
    <col min="5362" max="5362" width="12.5546875" style="18" customWidth="1"/>
    <col min="5363" max="5363" width="7.44140625" style="18" customWidth="1"/>
    <col min="5364" max="5364" width="0" style="18" hidden="1" customWidth="1"/>
    <col min="5365" max="5365" width="4" style="18" customWidth="1"/>
    <col min="5366" max="5614" width="9.109375" style="18"/>
    <col min="5615" max="5615" width="7.44140625" style="18" customWidth="1"/>
    <col min="5616" max="5616" width="52.5546875" style="18" customWidth="1"/>
    <col min="5617" max="5617" width="15.6640625" style="18" customWidth="1"/>
    <col min="5618" max="5618" width="12.5546875" style="18" customWidth="1"/>
    <col min="5619" max="5619" width="7.44140625" style="18" customWidth="1"/>
    <col min="5620" max="5620" width="0" style="18" hidden="1" customWidth="1"/>
    <col min="5621" max="5621" width="4" style="18" customWidth="1"/>
    <col min="5622" max="5870" width="9.109375" style="18"/>
    <col min="5871" max="5871" width="7.44140625" style="18" customWidth="1"/>
    <col min="5872" max="5872" width="52.5546875" style="18" customWidth="1"/>
    <col min="5873" max="5873" width="15.6640625" style="18" customWidth="1"/>
    <col min="5874" max="5874" width="12.5546875" style="18" customWidth="1"/>
    <col min="5875" max="5875" width="7.44140625" style="18" customWidth="1"/>
    <col min="5876" max="5876" width="0" style="18" hidden="1" customWidth="1"/>
    <col min="5877" max="5877" width="4" style="18" customWidth="1"/>
    <col min="5878" max="6126" width="9.109375" style="18"/>
    <col min="6127" max="6127" width="7.44140625" style="18" customWidth="1"/>
    <col min="6128" max="6128" width="52.5546875" style="18" customWidth="1"/>
    <col min="6129" max="6129" width="15.6640625" style="18" customWidth="1"/>
    <col min="6130" max="6130" width="12.5546875" style="18" customWidth="1"/>
    <col min="6131" max="6131" width="7.44140625" style="18" customWidth="1"/>
    <col min="6132" max="6132" width="0" style="18" hidden="1" customWidth="1"/>
    <col min="6133" max="6133" width="4" style="18" customWidth="1"/>
    <col min="6134" max="6382" width="9.109375" style="18"/>
    <col min="6383" max="6383" width="7.44140625" style="18" customWidth="1"/>
    <col min="6384" max="6384" width="52.5546875" style="18" customWidth="1"/>
    <col min="6385" max="6385" width="15.6640625" style="18" customWidth="1"/>
    <col min="6386" max="6386" width="12.5546875" style="18" customWidth="1"/>
    <col min="6387" max="6387" width="7.44140625" style="18" customWidth="1"/>
    <col min="6388" max="6388" width="0" style="18" hidden="1" customWidth="1"/>
    <col min="6389" max="6389" width="4" style="18" customWidth="1"/>
    <col min="6390" max="6638" width="9.109375" style="18"/>
    <col min="6639" max="6639" width="7.44140625" style="18" customWidth="1"/>
    <col min="6640" max="6640" width="52.5546875" style="18" customWidth="1"/>
    <col min="6641" max="6641" width="15.6640625" style="18" customWidth="1"/>
    <col min="6642" max="6642" width="12.5546875" style="18" customWidth="1"/>
    <col min="6643" max="6643" width="7.44140625" style="18" customWidth="1"/>
    <col min="6644" max="6644" width="0" style="18" hidden="1" customWidth="1"/>
    <col min="6645" max="6645" width="4" style="18" customWidth="1"/>
    <col min="6646" max="6894" width="9.109375" style="18"/>
    <col min="6895" max="6895" width="7.44140625" style="18" customWidth="1"/>
    <col min="6896" max="6896" width="52.5546875" style="18" customWidth="1"/>
    <col min="6897" max="6897" width="15.6640625" style="18" customWidth="1"/>
    <col min="6898" max="6898" width="12.5546875" style="18" customWidth="1"/>
    <col min="6899" max="6899" width="7.44140625" style="18" customWidth="1"/>
    <col min="6900" max="6900" width="0" style="18" hidden="1" customWidth="1"/>
    <col min="6901" max="6901" width="4" style="18" customWidth="1"/>
    <col min="6902" max="7150" width="9.109375" style="18"/>
    <col min="7151" max="7151" width="7.44140625" style="18" customWidth="1"/>
    <col min="7152" max="7152" width="52.5546875" style="18" customWidth="1"/>
    <col min="7153" max="7153" width="15.6640625" style="18" customWidth="1"/>
    <col min="7154" max="7154" width="12.5546875" style="18" customWidth="1"/>
    <col min="7155" max="7155" width="7.44140625" style="18" customWidth="1"/>
    <col min="7156" max="7156" width="0" style="18" hidden="1" customWidth="1"/>
    <col min="7157" max="7157" width="4" style="18" customWidth="1"/>
    <col min="7158" max="7406" width="9.109375" style="18"/>
    <col min="7407" max="7407" width="7.44140625" style="18" customWidth="1"/>
    <col min="7408" max="7408" width="52.5546875" style="18" customWidth="1"/>
    <col min="7409" max="7409" width="15.6640625" style="18" customWidth="1"/>
    <col min="7410" max="7410" width="12.5546875" style="18" customWidth="1"/>
    <col min="7411" max="7411" width="7.44140625" style="18" customWidth="1"/>
    <col min="7412" max="7412" width="0" style="18" hidden="1" customWidth="1"/>
    <col min="7413" max="7413" width="4" style="18" customWidth="1"/>
    <col min="7414" max="7662" width="9.109375" style="18"/>
    <col min="7663" max="7663" width="7.44140625" style="18" customWidth="1"/>
    <col min="7664" max="7664" width="52.5546875" style="18" customWidth="1"/>
    <col min="7665" max="7665" width="15.6640625" style="18" customWidth="1"/>
    <col min="7666" max="7666" width="12.5546875" style="18" customWidth="1"/>
    <col min="7667" max="7667" width="7.44140625" style="18" customWidth="1"/>
    <col min="7668" max="7668" width="0" style="18" hidden="1" customWidth="1"/>
    <col min="7669" max="7669" width="4" style="18" customWidth="1"/>
    <col min="7670" max="7918" width="9.109375" style="18"/>
    <col min="7919" max="7919" width="7.44140625" style="18" customWidth="1"/>
    <col min="7920" max="7920" width="52.5546875" style="18" customWidth="1"/>
    <col min="7921" max="7921" width="15.6640625" style="18" customWidth="1"/>
    <col min="7922" max="7922" width="12.5546875" style="18" customWidth="1"/>
    <col min="7923" max="7923" width="7.44140625" style="18" customWidth="1"/>
    <col min="7924" max="7924" width="0" style="18" hidden="1" customWidth="1"/>
    <col min="7925" max="7925" width="4" style="18" customWidth="1"/>
    <col min="7926" max="8174" width="9.109375" style="18"/>
    <col min="8175" max="8175" width="7.44140625" style="18" customWidth="1"/>
    <col min="8176" max="8176" width="52.5546875" style="18" customWidth="1"/>
    <col min="8177" max="8177" width="15.6640625" style="18" customWidth="1"/>
    <col min="8178" max="8178" width="12.5546875" style="18" customWidth="1"/>
    <col min="8179" max="8179" width="7.44140625" style="18" customWidth="1"/>
    <col min="8180" max="8180" width="0" style="18" hidden="1" customWidth="1"/>
    <col min="8181" max="8181" width="4" style="18" customWidth="1"/>
    <col min="8182" max="8430" width="9.109375" style="18"/>
    <col min="8431" max="8431" width="7.44140625" style="18" customWidth="1"/>
    <col min="8432" max="8432" width="52.5546875" style="18" customWidth="1"/>
    <col min="8433" max="8433" width="15.6640625" style="18" customWidth="1"/>
    <col min="8434" max="8434" width="12.5546875" style="18" customWidth="1"/>
    <col min="8435" max="8435" width="7.44140625" style="18" customWidth="1"/>
    <col min="8436" max="8436" width="0" style="18" hidden="1" customWidth="1"/>
    <col min="8437" max="8437" width="4" style="18" customWidth="1"/>
    <col min="8438" max="8686" width="9.109375" style="18"/>
    <col min="8687" max="8687" width="7.44140625" style="18" customWidth="1"/>
    <col min="8688" max="8688" width="52.5546875" style="18" customWidth="1"/>
    <col min="8689" max="8689" width="15.6640625" style="18" customWidth="1"/>
    <col min="8690" max="8690" width="12.5546875" style="18" customWidth="1"/>
    <col min="8691" max="8691" width="7.44140625" style="18" customWidth="1"/>
    <col min="8692" max="8692" width="0" style="18" hidden="1" customWidth="1"/>
    <col min="8693" max="8693" width="4" style="18" customWidth="1"/>
    <col min="8694" max="8942" width="9.109375" style="18"/>
    <col min="8943" max="8943" width="7.44140625" style="18" customWidth="1"/>
    <col min="8944" max="8944" width="52.5546875" style="18" customWidth="1"/>
    <col min="8945" max="8945" width="15.6640625" style="18" customWidth="1"/>
    <col min="8946" max="8946" width="12.5546875" style="18" customWidth="1"/>
    <col min="8947" max="8947" width="7.44140625" style="18" customWidth="1"/>
    <col min="8948" max="8948" width="0" style="18" hidden="1" customWidth="1"/>
    <col min="8949" max="8949" width="4" style="18" customWidth="1"/>
    <col min="8950" max="9198" width="9.109375" style="18"/>
    <col min="9199" max="9199" width="7.44140625" style="18" customWidth="1"/>
    <col min="9200" max="9200" width="52.5546875" style="18" customWidth="1"/>
    <col min="9201" max="9201" width="15.6640625" style="18" customWidth="1"/>
    <col min="9202" max="9202" width="12.5546875" style="18" customWidth="1"/>
    <col min="9203" max="9203" width="7.44140625" style="18" customWidth="1"/>
    <col min="9204" max="9204" width="0" style="18" hidden="1" customWidth="1"/>
    <col min="9205" max="9205" width="4" style="18" customWidth="1"/>
    <col min="9206" max="9454" width="9.109375" style="18"/>
    <col min="9455" max="9455" width="7.44140625" style="18" customWidth="1"/>
    <col min="9456" max="9456" width="52.5546875" style="18" customWidth="1"/>
    <col min="9457" max="9457" width="15.6640625" style="18" customWidth="1"/>
    <col min="9458" max="9458" width="12.5546875" style="18" customWidth="1"/>
    <col min="9459" max="9459" width="7.44140625" style="18" customWidth="1"/>
    <col min="9460" max="9460" width="0" style="18" hidden="1" customWidth="1"/>
    <col min="9461" max="9461" width="4" style="18" customWidth="1"/>
    <col min="9462" max="9710" width="9.109375" style="18"/>
    <col min="9711" max="9711" width="7.44140625" style="18" customWidth="1"/>
    <col min="9712" max="9712" width="52.5546875" style="18" customWidth="1"/>
    <col min="9713" max="9713" width="15.6640625" style="18" customWidth="1"/>
    <col min="9714" max="9714" width="12.5546875" style="18" customWidth="1"/>
    <col min="9715" max="9715" width="7.44140625" style="18" customWidth="1"/>
    <col min="9716" max="9716" width="0" style="18" hidden="1" customWidth="1"/>
    <col min="9717" max="9717" width="4" style="18" customWidth="1"/>
    <col min="9718" max="9966" width="9.109375" style="18"/>
    <col min="9967" max="9967" width="7.44140625" style="18" customWidth="1"/>
    <col min="9968" max="9968" width="52.5546875" style="18" customWidth="1"/>
    <col min="9969" max="9969" width="15.6640625" style="18" customWidth="1"/>
    <col min="9970" max="9970" width="12.5546875" style="18" customWidth="1"/>
    <col min="9971" max="9971" width="7.44140625" style="18" customWidth="1"/>
    <col min="9972" max="9972" width="0" style="18" hidden="1" customWidth="1"/>
    <col min="9973" max="9973" width="4" style="18" customWidth="1"/>
    <col min="9974" max="10222" width="9.109375" style="18"/>
    <col min="10223" max="10223" width="7.44140625" style="18" customWidth="1"/>
    <col min="10224" max="10224" width="52.5546875" style="18" customWidth="1"/>
    <col min="10225" max="10225" width="15.6640625" style="18" customWidth="1"/>
    <col min="10226" max="10226" width="12.5546875" style="18" customWidth="1"/>
    <col min="10227" max="10227" width="7.44140625" style="18" customWidth="1"/>
    <col min="10228" max="10228" width="0" style="18" hidden="1" customWidth="1"/>
    <col min="10229" max="10229" width="4" style="18" customWidth="1"/>
    <col min="10230" max="10478" width="9.109375" style="18"/>
    <col min="10479" max="10479" width="7.44140625" style="18" customWidth="1"/>
    <col min="10480" max="10480" width="52.5546875" style="18" customWidth="1"/>
    <col min="10481" max="10481" width="15.6640625" style="18" customWidth="1"/>
    <col min="10482" max="10482" width="12.5546875" style="18" customWidth="1"/>
    <col min="10483" max="10483" width="7.44140625" style="18" customWidth="1"/>
    <col min="10484" max="10484" width="0" style="18" hidden="1" customWidth="1"/>
    <col min="10485" max="10485" width="4" style="18" customWidth="1"/>
    <col min="10486" max="10734" width="9.109375" style="18"/>
    <col min="10735" max="10735" width="7.44140625" style="18" customWidth="1"/>
    <col min="10736" max="10736" width="52.5546875" style="18" customWidth="1"/>
    <col min="10737" max="10737" width="15.6640625" style="18" customWidth="1"/>
    <col min="10738" max="10738" width="12.5546875" style="18" customWidth="1"/>
    <col min="10739" max="10739" width="7.44140625" style="18" customWidth="1"/>
    <col min="10740" max="10740" width="0" style="18" hidden="1" customWidth="1"/>
    <col min="10741" max="10741" width="4" style="18" customWidth="1"/>
    <col min="10742" max="10990" width="9.109375" style="18"/>
    <col min="10991" max="10991" width="7.44140625" style="18" customWidth="1"/>
    <col min="10992" max="10992" width="52.5546875" style="18" customWidth="1"/>
    <col min="10993" max="10993" width="15.6640625" style="18" customWidth="1"/>
    <col min="10994" max="10994" width="12.5546875" style="18" customWidth="1"/>
    <col min="10995" max="10995" width="7.44140625" style="18" customWidth="1"/>
    <col min="10996" max="10996" width="0" style="18" hidden="1" customWidth="1"/>
    <col min="10997" max="10997" width="4" style="18" customWidth="1"/>
    <col min="10998" max="11246" width="9.109375" style="18"/>
    <col min="11247" max="11247" width="7.44140625" style="18" customWidth="1"/>
    <col min="11248" max="11248" width="52.5546875" style="18" customWidth="1"/>
    <col min="11249" max="11249" width="15.6640625" style="18" customWidth="1"/>
    <col min="11250" max="11250" width="12.5546875" style="18" customWidth="1"/>
    <col min="11251" max="11251" width="7.44140625" style="18" customWidth="1"/>
    <col min="11252" max="11252" width="0" style="18" hidden="1" customWidth="1"/>
    <col min="11253" max="11253" width="4" style="18" customWidth="1"/>
    <col min="11254" max="11502" width="9.109375" style="18"/>
    <col min="11503" max="11503" width="7.44140625" style="18" customWidth="1"/>
    <col min="11504" max="11504" width="52.5546875" style="18" customWidth="1"/>
    <col min="11505" max="11505" width="15.6640625" style="18" customWidth="1"/>
    <col min="11506" max="11506" width="12.5546875" style="18" customWidth="1"/>
    <col min="11507" max="11507" width="7.44140625" style="18" customWidth="1"/>
    <col min="11508" max="11508" width="0" style="18" hidden="1" customWidth="1"/>
    <col min="11509" max="11509" width="4" style="18" customWidth="1"/>
    <col min="11510" max="11758" width="9.109375" style="18"/>
    <col min="11759" max="11759" width="7.44140625" style="18" customWidth="1"/>
    <col min="11760" max="11760" width="52.5546875" style="18" customWidth="1"/>
    <col min="11761" max="11761" width="15.6640625" style="18" customWidth="1"/>
    <col min="11762" max="11762" width="12.5546875" style="18" customWidth="1"/>
    <col min="11763" max="11763" width="7.44140625" style="18" customWidth="1"/>
    <col min="11764" max="11764" width="0" style="18" hidden="1" customWidth="1"/>
    <col min="11765" max="11765" width="4" style="18" customWidth="1"/>
    <col min="11766" max="12014" width="9.109375" style="18"/>
    <col min="12015" max="12015" width="7.44140625" style="18" customWidth="1"/>
    <col min="12016" max="12016" width="52.5546875" style="18" customWidth="1"/>
    <col min="12017" max="12017" width="15.6640625" style="18" customWidth="1"/>
    <col min="12018" max="12018" width="12.5546875" style="18" customWidth="1"/>
    <col min="12019" max="12019" width="7.44140625" style="18" customWidth="1"/>
    <col min="12020" max="12020" width="0" style="18" hidden="1" customWidth="1"/>
    <col min="12021" max="12021" width="4" style="18" customWidth="1"/>
    <col min="12022" max="12270" width="9.109375" style="18"/>
    <col min="12271" max="12271" width="7.44140625" style="18" customWidth="1"/>
    <col min="12272" max="12272" width="52.5546875" style="18" customWidth="1"/>
    <col min="12273" max="12273" width="15.6640625" style="18" customWidth="1"/>
    <col min="12274" max="12274" width="12.5546875" style="18" customWidth="1"/>
    <col min="12275" max="12275" width="7.44140625" style="18" customWidth="1"/>
    <col min="12276" max="12276" width="0" style="18" hidden="1" customWidth="1"/>
    <col min="12277" max="12277" width="4" style="18" customWidth="1"/>
    <col min="12278" max="12526" width="9.109375" style="18"/>
    <col min="12527" max="12527" width="7.44140625" style="18" customWidth="1"/>
    <col min="12528" max="12528" width="52.5546875" style="18" customWidth="1"/>
    <col min="12529" max="12529" width="15.6640625" style="18" customWidth="1"/>
    <col min="12530" max="12530" width="12.5546875" style="18" customWidth="1"/>
    <col min="12531" max="12531" width="7.44140625" style="18" customWidth="1"/>
    <col min="12532" max="12532" width="0" style="18" hidden="1" customWidth="1"/>
    <col min="12533" max="12533" width="4" style="18" customWidth="1"/>
    <col min="12534" max="12782" width="9.109375" style="18"/>
    <col min="12783" max="12783" width="7.44140625" style="18" customWidth="1"/>
    <col min="12784" max="12784" width="52.5546875" style="18" customWidth="1"/>
    <col min="12785" max="12785" width="15.6640625" style="18" customWidth="1"/>
    <col min="12786" max="12786" width="12.5546875" style="18" customWidth="1"/>
    <col min="12787" max="12787" width="7.44140625" style="18" customWidth="1"/>
    <col min="12788" max="12788" width="0" style="18" hidden="1" customWidth="1"/>
    <col min="12789" max="12789" width="4" style="18" customWidth="1"/>
    <col min="12790" max="13038" width="9.109375" style="18"/>
    <col min="13039" max="13039" width="7.44140625" style="18" customWidth="1"/>
    <col min="13040" max="13040" width="52.5546875" style="18" customWidth="1"/>
    <col min="13041" max="13041" width="15.6640625" style="18" customWidth="1"/>
    <col min="13042" max="13042" width="12.5546875" style="18" customWidth="1"/>
    <col min="13043" max="13043" width="7.44140625" style="18" customWidth="1"/>
    <col min="13044" max="13044" width="0" style="18" hidden="1" customWidth="1"/>
    <col min="13045" max="13045" width="4" style="18" customWidth="1"/>
    <col min="13046" max="13294" width="9.109375" style="18"/>
    <col min="13295" max="13295" width="7.44140625" style="18" customWidth="1"/>
    <col min="13296" max="13296" width="52.5546875" style="18" customWidth="1"/>
    <col min="13297" max="13297" width="15.6640625" style="18" customWidth="1"/>
    <col min="13298" max="13298" width="12.5546875" style="18" customWidth="1"/>
    <col min="13299" max="13299" width="7.44140625" style="18" customWidth="1"/>
    <col min="13300" max="13300" width="0" style="18" hidden="1" customWidth="1"/>
    <col min="13301" max="13301" width="4" style="18" customWidth="1"/>
    <col min="13302" max="13550" width="9.109375" style="18"/>
    <col min="13551" max="13551" width="7.44140625" style="18" customWidth="1"/>
    <col min="13552" max="13552" width="52.5546875" style="18" customWidth="1"/>
    <col min="13553" max="13553" width="15.6640625" style="18" customWidth="1"/>
    <col min="13554" max="13554" width="12.5546875" style="18" customWidth="1"/>
    <col min="13555" max="13555" width="7.44140625" style="18" customWidth="1"/>
    <col min="13556" max="13556" width="0" style="18" hidden="1" customWidth="1"/>
    <col min="13557" max="13557" width="4" style="18" customWidth="1"/>
    <col min="13558" max="13806" width="9.109375" style="18"/>
    <col min="13807" max="13807" width="7.44140625" style="18" customWidth="1"/>
    <col min="13808" max="13808" width="52.5546875" style="18" customWidth="1"/>
    <col min="13809" max="13809" width="15.6640625" style="18" customWidth="1"/>
    <col min="13810" max="13810" width="12.5546875" style="18" customWidth="1"/>
    <col min="13811" max="13811" width="7.44140625" style="18" customWidth="1"/>
    <col min="13812" max="13812" width="0" style="18" hidden="1" customWidth="1"/>
    <col min="13813" max="13813" width="4" style="18" customWidth="1"/>
    <col min="13814" max="14062" width="9.109375" style="18"/>
    <col min="14063" max="14063" width="7.44140625" style="18" customWidth="1"/>
    <col min="14064" max="14064" width="52.5546875" style="18" customWidth="1"/>
    <col min="14065" max="14065" width="15.6640625" style="18" customWidth="1"/>
    <col min="14066" max="14066" width="12.5546875" style="18" customWidth="1"/>
    <col min="14067" max="14067" width="7.44140625" style="18" customWidth="1"/>
    <col min="14068" max="14068" width="0" style="18" hidden="1" customWidth="1"/>
    <col min="14069" max="14069" width="4" style="18" customWidth="1"/>
    <col min="14070" max="14318" width="9.109375" style="18"/>
    <col min="14319" max="14319" width="7.44140625" style="18" customWidth="1"/>
    <col min="14320" max="14320" width="52.5546875" style="18" customWidth="1"/>
    <col min="14321" max="14321" width="15.6640625" style="18" customWidth="1"/>
    <col min="14322" max="14322" width="12.5546875" style="18" customWidth="1"/>
    <col min="14323" max="14323" width="7.44140625" style="18" customWidth="1"/>
    <col min="14324" max="14324" width="0" style="18" hidden="1" customWidth="1"/>
    <col min="14325" max="14325" width="4" style="18" customWidth="1"/>
    <col min="14326" max="14574" width="9.109375" style="18"/>
    <col min="14575" max="14575" width="7.44140625" style="18" customWidth="1"/>
    <col min="14576" max="14576" width="52.5546875" style="18" customWidth="1"/>
    <col min="14577" max="14577" width="15.6640625" style="18" customWidth="1"/>
    <col min="14578" max="14578" width="12.5546875" style="18" customWidth="1"/>
    <col min="14579" max="14579" width="7.44140625" style="18" customWidth="1"/>
    <col min="14580" max="14580" width="0" style="18" hidden="1" customWidth="1"/>
    <col min="14581" max="14581" width="4" style="18" customWidth="1"/>
    <col min="14582" max="14830" width="9.109375" style="18"/>
    <col min="14831" max="14831" width="7.44140625" style="18" customWidth="1"/>
    <col min="14832" max="14832" width="52.5546875" style="18" customWidth="1"/>
    <col min="14833" max="14833" width="15.6640625" style="18" customWidth="1"/>
    <col min="14834" max="14834" width="12.5546875" style="18" customWidth="1"/>
    <col min="14835" max="14835" width="7.44140625" style="18" customWidth="1"/>
    <col min="14836" max="14836" width="0" style="18" hidden="1" customWidth="1"/>
    <col min="14837" max="14837" width="4" style="18" customWidth="1"/>
    <col min="14838" max="15086" width="9.109375" style="18"/>
    <col min="15087" max="15087" width="7.44140625" style="18" customWidth="1"/>
    <col min="15088" max="15088" width="52.5546875" style="18" customWidth="1"/>
    <col min="15089" max="15089" width="15.6640625" style="18" customWidth="1"/>
    <col min="15090" max="15090" width="12.5546875" style="18" customWidth="1"/>
    <col min="15091" max="15091" width="7.44140625" style="18" customWidth="1"/>
    <col min="15092" max="15092" width="0" style="18" hidden="1" customWidth="1"/>
    <col min="15093" max="15093" width="4" style="18" customWidth="1"/>
    <col min="15094" max="15342" width="9.109375" style="18"/>
    <col min="15343" max="15343" width="7.44140625" style="18" customWidth="1"/>
    <col min="15344" max="15344" width="52.5546875" style="18" customWidth="1"/>
    <col min="15345" max="15345" width="15.6640625" style="18" customWidth="1"/>
    <col min="15346" max="15346" width="12.5546875" style="18" customWidth="1"/>
    <col min="15347" max="15347" width="7.44140625" style="18" customWidth="1"/>
    <col min="15348" max="15348" width="0" style="18" hidden="1" customWidth="1"/>
    <col min="15349" max="15349" width="4" style="18" customWidth="1"/>
    <col min="15350" max="15598" width="9.109375" style="18"/>
    <col min="15599" max="15599" width="7.44140625" style="18" customWidth="1"/>
    <col min="15600" max="15600" width="52.5546875" style="18" customWidth="1"/>
    <col min="15601" max="15601" width="15.6640625" style="18" customWidth="1"/>
    <col min="15602" max="15602" width="12.5546875" style="18" customWidth="1"/>
    <col min="15603" max="15603" width="7.44140625" style="18" customWidth="1"/>
    <col min="15604" max="15604" width="0" style="18" hidden="1" customWidth="1"/>
    <col min="15605" max="15605" width="4" style="18" customWidth="1"/>
    <col min="15606" max="15854" width="9.109375" style="18"/>
    <col min="15855" max="15855" width="7.44140625" style="18" customWidth="1"/>
    <col min="15856" max="15856" width="52.5546875" style="18" customWidth="1"/>
    <col min="15857" max="15857" width="15.6640625" style="18" customWidth="1"/>
    <col min="15858" max="15858" width="12.5546875" style="18" customWidth="1"/>
    <col min="15859" max="15859" width="7.44140625" style="18" customWidth="1"/>
    <col min="15860" max="15860" width="0" style="18" hidden="1" customWidth="1"/>
    <col min="15861" max="15861" width="4" style="18" customWidth="1"/>
    <col min="15862" max="16110" width="9.109375" style="18"/>
    <col min="16111" max="16111" width="7.44140625" style="18" customWidth="1"/>
    <col min="16112" max="16112" width="52.5546875" style="18" customWidth="1"/>
    <col min="16113" max="16113" width="15.6640625" style="18" customWidth="1"/>
    <col min="16114" max="16114" width="12.5546875" style="18" customWidth="1"/>
    <col min="16115" max="16115" width="7.44140625" style="18" customWidth="1"/>
    <col min="16116" max="16116" width="0" style="18" hidden="1" customWidth="1"/>
    <col min="16117" max="16117" width="4" style="18" customWidth="1"/>
    <col min="16118" max="16377" width="9.109375" style="18"/>
    <col min="16378" max="16384" width="9.109375" style="18" customWidth="1"/>
  </cols>
  <sheetData>
    <row r="1" spans="1:11" ht="17.100000000000001" customHeight="1">
      <c r="C1" s="338"/>
      <c r="D1" s="339"/>
      <c r="E1" s="339"/>
      <c r="F1" s="339"/>
      <c r="G1" s="339"/>
      <c r="H1" s="339"/>
      <c r="I1" s="339"/>
      <c r="J1" s="339"/>
    </row>
    <row r="2" spans="1:11" ht="16.5" customHeight="1">
      <c r="A2" s="189" t="s">
        <v>1679</v>
      </c>
      <c r="B2" s="190"/>
      <c r="C2" s="190"/>
      <c r="D2" s="217"/>
      <c r="E2" s="217"/>
      <c r="F2" s="217"/>
      <c r="G2" s="217"/>
      <c r="H2" s="218"/>
      <c r="I2" s="217"/>
      <c r="J2" s="217"/>
    </row>
    <row r="3" spans="1:11" s="122" customFormat="1" ht="42.75" customHeight="1">
      <c r="A3" s="289" t="s">
        <v>1643</v>
      </c>
      <c r="B3" s="340"/>
      <c r="C3" s="340"/>
      <c r="D3" s="341"/>
      <c r="E3" s="172" t="str">
        <f>'Opći dio'!C15</f>
        <v xml:space="preserve">OSTVARENJE/IZVRŠENJE 
I - VI 2023. </v>
      </c>
      <c r="F3" s="172" t="str">
        <f>'Opći dio'!D15</f>
        <v>IZVORNI PLAN  2024.</v>
      </c>
      <c r="G3" s="172" t="str">
        <f>'Opći dio'!E15</f>
        <v>REBALANS 2024.</v>
      </c>
      <c r="H3" s="204" t="str">
        <f>'Opći dio'!F15</f>
        <v xml:space="preserve">OSTVARENJE/IZVRŠENJE 
I - VI 2024. </v>
      </c>
      <c r="I3" s="173" t="str">
        <f>'Prihodi po ekonom. klas.'!J3</f>
        <v>INDEKS</v>
      </c>
      <c r="J3" s="173" t="str">
        <f>'Prihodi po ekonom. klas.'!K3</f>
        <v>INDEKS</v>
      </c>
    </row>
    <row r="4" spans="1:11" s="113" customFormat="1" ht="14.4" customHeight="1">
      <c r="A4" s="111">
        <f>'Prihodi po ekonom. klas.'!A4</f>
        <v>1</v>
      </c>
      <c r="B4" s="111"/>
      <c r="C4" s="111"/>
      <c r="D4" s="91"/>
      <c r="E4" s="101">
        <v>2</v>
      </c>
      <c r="F4" s="101">
        <v>3</v>
      </c>
      <c r="G4" s="101">
        <v>4</v>
      </c>
      <c r="H4" s="101">
        <v>5</v>
      </c>
      <c r="I4" s="101" t="s">
        <v>1630</v>
      </c>
      <c r="J4" s="102" t="s">
        <v>1724</v>
      </c>
      <c r="K4" s="102"/>
    </row>
    <row r="5" spans="1:11" s="110" customFormat="1" ht="15" customHeight="1">
      <c r="A5" s="292" t="s">
        <v>1647</v>
      </c>
      <c r="B5" s="329"/>
      <c r="C5" s="329"/>
      <c r="D5" s="330"/>
      <c r="E5" s="174">
        <f>E6+E20+E85+E317+E247</f>
        <v>3178483.92</v>
      </c>
      <c r="F5" s="174">
        <f>F6+F20+F85+F317+F247</f>
        <v>6363971</v>
      </c>
      <c r="G5" s="174">
        <f>G6+G20+G85+G317+G247</f>
        <v>0</v>
      </c>
      <c r="H5" s="205">
        <f>H6+H20+H85+H317+H247</f>
        <v>3477124.82</v>
      </c>
      <c r="I5" s="175">
        <f>H5/E5*100</f>
        <v>109.39570271602948</v>
      </c>
      <c r="J5" s="175">
        <f>H5/F5*100</f>
        <v>54.63765972535073</v>
      </c>
    </row>
    <row r="6" spans="1:11" s="122" customFormat="1" ht="30" customHeight="1">
      <c r="A6" s="342" t="s">
        <v>1478</v>
      </c>
      <c r="B6" s="343"/>
      <c r="C6" s="343"/>
      <c r="D6" s="343"/>
      <c r="E6" s="174">
        <f t="shared" ref="E6:G7" si="0">E7</f>
        <v>1636675.35</v>
      </c>
      <c r="F6" s="174">
        <f t="shared" si="0"/>
        <v>3539826</v>
      </c>
      <c r="G6" s="174">
        <f t="shared" si="0"/>
        <v>0</v>
      </c>
      <c r="H6" s="205">
        <f t="shared" ref="F6:H8" si="1">H7</f>
        <v>1939879.6199999999</v>
      </c>
      <c r="I6" s="175">
        <f t="shared" ref="I6:I69" si="2">H6/E6*100</f>
        <v>118.52562085694025</v>
      </c>
      <c r="J6" s="175">
        <f t="shared" ref="J6:J69" si="3">H6/F6*100</f>
        <v>54.801552957687747</v>
      </c>
    </row>
    <row r="7" spans="1:11" s="122" customFormat="1" ht="30.75" customHeight="1">
      <c r="A7" s="333" t="s">
        <v>1737</v>
      </c>
      <c r="B7" s="334"/>
      <c r="C7" s="334"/>
      <c r="D7" s="335"/>
      <c r="E7" s="191">
        <f t="shared" si="0"/>
        <v>1636675.35</v>
      </c>
      <c r="F7" s="191">
        <f>F8</f>
        <v>3539826</v>
      </c>
      <c r="G7" s="191">
        <f t="shared" si="0"/>
        <v>0</v>
      </c>
      <c r="H7" s="209">
        <f t="shared" si="1"/>
        <v>1939879.6199999999</v>
      </c>
      <c r="I7" s="192">
        <f t="shared" si="2"/>
        <v>118.52562085694025</v>
      </c>
      <c r="J7" s="192">
        <f t="shared" si="3"/>
        <v>54.801552957687747</v>
      </c>
    </row>
    <row r="8" spans="1:11" s="122" customFormat="1" ht="15" customHeight="1">
      <c r="A8" s="289" t="s">
        <v>1261</v>
      </c>
      <c r="B8" s="336"/>
      <c r="C8" s="336"/>
      <c r="D8" s="337"/>
      <c r="E8" s="90">
        <f>E9</f>
        <v>1636675.35</v>
      </c>
      <c r="F8" s="90">
        <f t="shared" si="1"/>
        <v>3539826</v>
      </c>
      <c r="G8" s="90">
        <f t="shared" si="1"/>
        <v>0</v>
      </c>
      <c r="H8" s="118">
        <f t="shared" si="1"/>
        <v>1939879.6199999999</v>
      </c>
      <c r="I8" s="176">
        <f t="shared" si="2"/>
        <v>118.52562085694025</v>
      </c>
      <c r="J8" s="176">
        <f t="shared" si="3"/>
        <v>54.801552957687747</v>
      </c>
    </row>
    <row r="9" spans="1:11" s="110" customFormat="1" ht="15" customHeight="1">
      <c r="A9" s="130">
        <v>3</v>
      </c>
      <c r="B9" s="111"/>
      <c r="C9" s="55"/>
      <c r="D9" s="55" t="s">
        <v>1365</v>
      </c>
      <c r="E9" s="83">
        <f>E10+E16</f>
        <v>1636675.35</v>
      </c>
      <c r="F9" s="83">
        <f>F10+F16</f>
        <v>3539826</v>
      </c>
      <c r="G9" s="83">
        <f>G10+G16</f>
        <v>0</v>
      </c>
      <c r="H9" s="112">
        <f>H10+H16</f>
        <v>1939879.6199999999</v>
      </c>
      <c r="I9" s="177">
        <f t="shared" si="2"/>
        <v>118.52562085694025</v>
      </c>
      <c r="J9" s="177">
        <f t="shared" si="3"/>
        <v>54.801552957687747</v>
      </c>
    </row>
    <row r="10" spans="1:11" s="110" customFormat="1" ht="15" customHeight="1">
      <c r="A10" s="111"/>
      <c r="B10" s="130">
        <v>31</v>
      </c>
      <c r="C10" s="55"/>
      <c r="D10" s="55" t="s">
        <v>1327</v>
      </c>
      <c r="E10" s="83">
        <f>SUM(E11:E15)</f>
        <v>1601131.35</v>
      </c>
      <c r="F10" s="83">
        <f>SUM(F11:F15)</f>
        <v>3452309</v>
      </c>
      <c r="G10" s="83">
        <f>SUM(G11:G15)</f>
        <v>0</v>
      </c>
      <c r="H10" s="112">
        <f>SUM(H11:H15)</f>
        <v>1900576.7499999998</v>
      </c>
      <c r="I10" s="177">
        <f t="shared" si="2"/>
        <v>118.7021133525366</v>
      </c>
      <c r="J10" s="177">
        <f t="shared" si="3"/>
        <v>55.052335987305881</v>
      </c>
    </row>
    <row r="11" spans="1:11" s="122" customFormat="1" ht="15" customHeight="1">
      <c r="A11" s="193"/>
      <c r="B11" s="193"/>
      <c r="C11" s="193">
        <v>3111</v>
      </c>
      <c r="D11" s="86" t="s">
        <v>1405</v>
      </c>
      <c r="E11" s="86">
        <f>1292339+43579</f>
        <v>1335918</v>
      </c>
      <c r="F11" s="86">
        <v>2899100</v>
      </c>
      <c r="G11" s="86"/>
      <c r="H11" s="134">
        <f>1510076.28+75291.78+78.65</f>
        <v>1585446.71</v>
      </c>
      <c r="I11" s="178">
        <f t="shared" si="2"/>
        <v>118.67844508420427</v>
      </c>
      <c r="J11" s="178">
        <f t="shared" si="3"/>
        <v>54.687548204615219</v>
      </c>
    </row>
    <row r="12" spans="1:11" s="122" customFormat="1" ht="15" customHeight="1">
      <c r="A12" s="193"/>
      <c r="B12" s="193"/>
      <c r="C12" s="193">
        <v>3114</v>
      </c>
      <c r="D12" s="86" t="s">
        <v>1576</v>
      </c>
      <c r="E12" s="86">
        <v>990</v>
      </c>
      <c r="F12" s="86">
        <v>2369</v>
      </c>
      <c r="G12" s="86"/>
      <c r="H12" s="134">
        <v>1051.8900000000001</v>
      </c>
      <c r="I12" s="178">
        <f t="shared" si="2"/>
        <v>106.25151515151516</v>
      </c>
      <c r="J12" s="178">
        <f t="shared" si="3"/>
        <v>44.402279442802872</v>
      </c>
    </row>
    <row r="13" spans="1:11" s="122" customFormat="1" ht="15" customHeight="1">
      <c r="A13" s="193"/>
      <c r="B13" s="193"/>
      <c r="C13" s="193">
        <v>3121</v>
      </c>
      <c r="D13" s="86" t="s">
        <v>1301</v>
      </c>
      <c r="E13" s="86">
        <v>43633</v>
      </c>
      <c r="F13" s="86">
        <v>68315</v>
      </c>
      <c r="G13" s="86"/>
      <c r="H13" s="134">
        <v>52305.63</v>
      </c>
      <c r="I13" s="178">
        <f t="shared" si="2"/>
        <v>119.87630921550203</v>
      </c>
      <c r="J13" s="178">
        <f t="shared" si="3"/>
        <v>76.565366317792567</v>
      </c>
    </row>
    <row r="14" spans="1:11" s="122" customFormat="1" ht="15" customHeight="1">
      <c r="A14" s="193"/>
      <c r="B14" s="193"/>
      <c r="C14" s="193">
        <v>3132</v>
      </c>
      <c r="D14" s="86" t="s">
        <v>1363</v>
      </c>
      <c r="E14" s="86">
        <f>213399+7191</f>
        <v>220590</v>
      </c>
      <c r="F14" s="86">
        <v>482525</v>
      </c>
      <c r="G14" s="86"/>
      <c r="H14" s="134">
        <f>249445.53+12314.01+12.98</f>
        <v>261772.52000000002</v>
      </c>
      <c r="I14" s="178">
        <f t="shared" si="2"/>
        <v>118.66925971258897</v>
      </c>
      <c r="J14" s="178">
        <f t="shared" si="3"/>
        <v>54.250561110823284</v>
      </c>
    </row>
    <row r="15" spans="1:11" s="122" customFormat="1" ht="15" customHeight="1">
      <c r="A15" s="193"/>
      <c r="B15" s="193"/>
      <c r="C15" s="193">
        <v>3133</v>
      </c>
      <c r="D15" s="86" t="s">
        <v>1406</v>
      </c>
      <c r="E15" s="86">
        <v>0.35</v>
      </c>
      <c r="F15" s="86">
        <v>0</v>
      </c>
      <c r="G15" s="86"/>
      <c r="H15" s="134"/>
      <c r="I15" s="178">
        <f t="shared" si="2"/>
        <v>0</v>
      </c>
      <c r="J15" s="178" t="e">
        <f t="shared" si="3"/>
        <v>#DIV/0!</v>
      </c>
    </row>
    <row r="16" spans="1:11" s="125" customFormat="1" ht="15" customHeight="1">
      <c r="A16" s="194"/>
      <c r="B16" s="194">
        <v>32</v>
      </c>
      <c r="C16" s="194"/>
      <c r="D16" s="131" t="s">
        <v>1330</v>
      </c>
      <c r="E16" s="131">
        <f>SUM(E17:E19)</f>
        <v>35544</v>
      </c>
      <c r="F16" s="131">
        <f>SUM(F17:F19)</f>
        <v>87517</v>
      </c>
      <c r="G16" s="131">
        <f>SUM(G17:G19)</f>
        <v>0</v>
      </c>
      <c r="H16" s="132">
        <f>SUM(H17:H19)</f>
        <v>39302.870000000003</v>
      </c>
      <c r="I16" s="179">
        <f t="shared" si="2"/>
        <v>110.57525883412109</v>
      </c>
      <c r="J16" s="179">
        <f t="shared" si="3"/>
        <v>44.908840568118194</v>
      </c>
    </row>
    <row r="17" spans="1:10" s="122" customFormat="1" ht="15" customHeight="1">
      <c r="A17" s="193"/>
      <c r="B17" s="193"/>
      <c r="C17" s="193">
        <v>3212</v>
      </c>
      <c r="D17" s="86" t="s">
        <v>1265</v>
      </c>
      <c r="E17" s="86">
        <v>33755</v>
      </c>
      <c r="F17" s="86">
        <v>71845</v>
      </c>
      <c r="G17" s="86"/>
      <c r="H17" s="134">
        <v>31584.77</v>
      </c>
      <c r="I17" s="178">
        <f t="shared" si="2"/>
        <v>93.570641386461261</v>
      </c>
      <c r="J17" s="178">
        <f t="shared" si="3"/>
        <v>43.962377340107182</v>
      </c>
    </row>
    <row r="18" spans="1:10" s="122" customFormat="1" ht="15" customHeight="1">
      <c r="A18" s="193"/>
      <c r="B18" s="193"/>
      <c r="C18" s="193">
        <v>3236</v>
      </c>
      <c r="D18" s="86" t="s">
        <v>1277</v>
      </c>
      <c r="E18" s="86"/>
      <c r="F18" s="86">
        <v>9724</v>
      </c>
      <c r="G18" s="86"/>
      <c r="H18" s="134">
        <v>4778.1000000000004</v>
      </c>
      <c r="I18" s="178" t="e">
        <f t="shared" si="2"/>
        <v>#DIV/0!</v>
      </c>
      <c r="J18" s="178">
        <f t="shared" si="3"/>
        <v>49.137186343068699</v>
      </c>
    </row>
    <row r="19" spans="1:10" s="122" customFormat="1" ht="15" customHeight="1">
      <c r="A19" s="193"/>
      <c r="B19" s="193"/>
      <c r="C19" s="193">
        <v>3295</v>
      </c>
      <c r="D19" s="86" t="s">
        <v>1284</v>
      </c>
      <c r="E19" s="86">
        <v>1789</v>
      </c>
      <c r="F19" s="86">
        <v>5948</v>
      </c>
      <c r="G19" s="86"/>
      <c r="H19" s="134">
        <v>2940</v>
      </c>
      <c r="I19" s="178">
        <f t="shared" si="2"/>
        <v>164.33761878144216</v>
      </c>
      <c r="J19" s="178">
        <f t="shared" si="3"/>
        <v>49.428379287155344</v>
      </c>
    </row>
    <row r="20" spans="1:10" s="122" customFormat="1" ht="30" customHeight="1">
      <c r="A20" s="292" t="s">
        <v>1474</v>
      </c>
      <c r="B20" s="331"/>
      <c r="C20" s="331"/>
      <c r="D20" s="332"/>
      <c r="E20" s="174">
        <f>E21+E73</f>
        <v>265033.34999999998</v>
      </c>
      <c r="F20" s="174">
        <f>F21+F73</f>
        <v>551774</v>
      </c>
      <c r="G20" s="174">
        <f>G21+G73</f>
        <v>0</v>
      </c>
      <c r="H20" s="205">
        <f>H21+H73</f>
        <v>291313.06999999995</v>
      </c>
      <c r="I20" s="175">
        <f t="shared" si="2"/>
        <v>109.91562759931909</v>
      </c>
      <c r="J20" s="175">
        <f t="shared" si="3"/>
        <v>52.795722524076879</v>
      </c>
    </row>
    <row r="21" spans="1:10" s="122" customFormat="1" ht="32.25" customHeight="1">
      <c r="A21" s="292" t="s">
        <v>862</v>
      </c>
      <c r="B21" s="331"/>
      <c r="C21" s="331"/>
      <c r="D21" s="332"/>
      <c r="E21" s="195">
        <f>E22</f>
        <v>260451.35</v>
      </c>
      <c r="F21" s="195">
        <f>F22</f>
        <v>542494</v>
      </c>
      <c r="G21" s="195">
        <f>G22</f>
        <v>0</v>
      </c>
      <c r="H21" s="210">
        <f>H22</f>
        <v>289389.51999999996</v>
      </c>
      <c r="I21" s="196">
        <f t="shared" si="2"/>
        <v>111.11077750220912</v>
      </c>
      <c r="J21" s="196">
        <f t="shared" si="3"/>
        <v>53.34428030540429</v>
      </c>
    </row>
    <row r="22" spans="1:10" s="122" customFormat="1" ht="15" customHeight="1">
      <c r="A22" s="292" t="s">
        <v>1261</v>
      </c>
      <c r="B22" s="331"/>
      <c r="C22" s="331"/>
      <c r="D22" s="332"/>
      <c r="E22" s="90">
        <f>E23+E64</f>
        <v>260451.35</v>
      </c>
      <c r="F22" s="90">
        <f>F23+F64</f>
        <v>542494</v>
      </c>
      <c r="G22" s="90">
        <f>G23+G64</f>
        <v>0</v>
      </c>
      <c r="H22" s="118">
        <f>H23+H64</f>
        <v>289389.51999999996</v>
      </c>
      <c r="I22" s="176">
        <f t="shared" si="2"/>
        <v>111.11077750220912</v>
      </c>
      <c r="J22" s="176">
        <f t="shared" si="3"/>
        <v>53.34428030540429</v>
      </c>
    </row>
    <row r="23" spans="1:10" s="110" customFormat="1" ht="15" customHeight="1">
      <c r="A23" s="130">
        <v>3</v>
      </c>
      <c r="B23" s="111"/>
      <c r="C23" s="55"/>
      <c r="D23" s="55" t="s">
        <v>1365</v>
      </c>
      <c r="E23" s="83">
        <f>E24+E30+E56+E60+E62</f>
        <v>254727.35</v>
      </c>
      <c r="F23" s="83">
        <f>F24+F30+F56+F60+F62</f>
        <v>463668</v>
      </c>
      <c r="G23" s="83">
        <f>G24+G30+G56+G60+G62</f>
        <v>0</v>
      </c>
      <c r="H23" s="112">
        <f>H24+H30+H56+H60+H62</f>
        <v>281510.23</v>
      </c>
      <c r="I23" s="177">
        <f t="shared" si="2"/>
        <v>110.51433228508833</v>
      </c>
      <c r="J23" s="177">
        <f t="shared" si="3"/>
        <v>60.71374992451495</v>
      </c>
    </row>
    <row r="24" spans="1:10" s="110" customFormat="1" ht="15" customHeight="1">
      <c r="A24" s="111"/>
      <c r="B24" s="130">
        <v>31</v>
      </c>
      <c r="C24" s="55"/>
      <c r="D24" s="55" t="s">
        <v>1327</v>
      </c>
      <c r="E24" s="83">
        <f>SUM(E25:E29)</f>
        <v>866</v>
      </c>
      <c r="F24" s="83">
        <f>SUM(F25:F29)</f>
        <v>0</v>
      </c>
      <c r="G24" s="83">
        <f>SUM(G25:G29)</f>
        <v>0</v>
      </c>
      <c r="H24" s="112">
        <f>SUM(H25:H29)</f>
        <v>0</v>
      </c>
      <c r="I24" s="177">
        <f t="shared" si="2"/>
        <v>0</v>
      </c>
      <c r="J24" s="177" t="e">
        <f t="shared" si="3"/>
        <v>#DIV/0!</v>
      </c>
    </row>
    <row r="25" spans="1:10" s="110" customFormat="1" ht="15" customHeight="1">
      <c r="A25" s="111"/>
      <c r="B25" s="111"/>
      <c r="C25" s="111">
        <v>3111</v>
      </c>
      <c r="D25" s="86" t="s">
        <v>1405</v>
      </c>
      <c r="E25" s="86">
        <v>743</v>
      </c>
      <c r="F25" s="86">
        <v>0</v>
      </c>
      <c r="G25" s="86"/>
      <c r="H25" s="134"/>
      <c r="I25" s="178">
        <f t="shared" si="2"/>
        <v>0</v>
      </c>
      <c r="J25" s="178" t="e">
        <f t="shared" si="3"/>
        <v>#DIV/0!</v>
      </c>
    </row>
    <row r="26" spans="1:10" s="110" customFormat="1" ht="15" customHeight="1">
      <c r="A26" s="111"/>
      <c r="B26" s="111"/>
      <c r="C26" s="111">
        <v>3112</v>
      </c>
      <c r="D26" s="86" t="s">
        <v>1417</v>
      </c>
      <c r="E26" s="86"/>
      <c r="F26" s="86">
        <v>0</v>
      </c>
      <c r="G26" s="86"/>
      <c r="H26" s="134"/>
      <c r="I26" s="178" t="e">
        <f t="shared" si="2"/>
        <v>#DIV/0!</v>
      </c>
      <c r="J26" s="178" t="e">
        <f t="shared" si="3"/>
        <v>#DIV/0!</v>
      </c>
    </row>
    <row r="27" spans="1:10" s="110" customFormat="1" ht="15" customHeight="1">
      <c r="A27" s="111"/>
      <c r="B27" s="111"/>
      <c r="C27" s="111">
        <v>3113</v>
      </c>
      <c r="D27" s="86" t="s">
        <v>1513</v>
      </c>
      <c r="E27" s="86"/>
      <c r="F27" s="86">
        <v>0</v>
      </c>
      <c r="G27" s="86"/>
      <c r="H27" s="134"/>
      <c r="I27" s="178" t="e">
        <f t="shared" si="2"/>
        <v>#DIV/0!</v>
      </c>
      <c r="J27" s="178" t="e">
        <f t="shared" si="3"/>
        <v>#DIV/0!</v>
      </c>
    </row>
    <row r="28" spans="1:10" s="110" customFormat="1" ht="15" customHeight="1">
      <c r="A28" s="111"/>
      <c r="B28" s="111"/>
      <c r="C28" s="111">
        <v>3132</v>
      </c>
      <c r="D28" s="86" t="s">
        <v>1363</v>
      </c>
      <c r="E28" s="86">
        <v>123</v>
      </c>
      <c r="F28" s="86">
        <v>0</v>
      </c>
      <c r="G28" s="86"/>
      <c r="H28" s="134"/>
      <c r="I28" s="178">
        <f t="shared" si="2"/>
        <v>0</v>
      </c>
      <c r="J28" s="178" t="e">
        <f t="shared" si="3"/>
        <v>#DIV/0!</v>
      </c>
    </row>
    <row r="29" spans="1:10" s="110" customFormat="1" ht="15" customHeight="1">
      <c r="A29" s="111"/>
      <c r="B29" s="111"/>
      <c r="C29" s="111">
        <v>3133</v>
      </c>
      <c r="D29" s="86" t="s">
        <v>1406</v>
      </c>
      <c r="E29" s="86"/>
      <c r="F29" s="86">
        <v>0</v>
      </c>
      <c r="G29" s="86">
        <v>0</v>
      </c>
      <c r="H29" s="134"/>
      <c r="I29" s="178" t="e">
        <f t="shared" si="2"/>
        <v>#DIV/0!</v>
      </c>
      <c r="J29" s="178" t="e">
        <f t="shared" si="3"/>
        <v>#DIV/0!</v>
      </c>
    </row>
    <row r="30" spans="1:10" s="110" customFormat="1" ht="15" customHeight="1">
      <c r="A30" s="111"/>
      <c r="B30" s="130">
        <v>32</v>
      </c>
      <c r="C30" s="111"/>
      <c r="D30" s="130" t="s">
        <v>1330</v>
      </c>
      <c r="E30" s="131">
        <f>SUM(E31:E55)</f>
        <v>251950</v>
      </c>
      <c r="F30" s="131">
        <f>SUM(F31:F55)</f>
        <v>458528</v>
      </c>
      <c r="G30" s="131">
        <f>SUM(G31:G55)</f>
        <v>0</v>
      </c>
      <c r="H30" s="132">
        <f>SUM(H31:H55)</f>
        <v>276047.31</v>
      </c>
      <c r="I30" s="178">
        <f t="shared" si="2"/>
        <v>109.56432228616788</v>
      </c>
      <c r="J30" s="178">
        <f t="shared" si="3"/>
        <v>60.202934171958965</v>
      </c>
    </row>
    <row r="31" spans="1:10" s="110" customFormat="1" ht="15" customHeight="1">
      <c r="A31" s="111"/>
      <c r="B31" s="111"/>
      <c r="C31" s="111">
        <v>3211</v>
      </c>
      <c r="D31" s="86" t="s">
        <v>1264</v>
      </c>
      <c r="E31" s="86">
        <v>9001</v>
      </c>
      <c r="F31" s="86">
        <v>16500</v>
      </c>
      <c r="G31" s="86"/>
      <c r="H31" s="134">
        <v>16774.63</v>
      </c>
      <c r="I31" s="178">
        <f t="shared" si="2"/>
        <v>186.36407065881571</v>
      </c>
      <c r="J31" s="178">
        <f t="shared" si="3"/>
        <v>101.66442424242426</v>
      </c>
    </row>
    <row r="32" spans="1:10" s="110" customFormat="1" ht="15" customHeight="1">
      <c r="A32" s="111"/>
      <c r="B32" s="111"/>
      <c r="C32" s="111">
        <v>3213</v>
      </c>
      <c r="D32" s="86" t="s">
        <v>1266</v>
      </c>
      <c r="E32" s="86">
        <v>1326</v>
      </c>
      <c r="F32" s="86">
        <v>3000</v>
      </c>
      <c r="G32" s="86"/>
      <c r="H32" s="134">
        <v>3447.49</v>
      </c>
      <c r="I32" s="178">
        <f t="shared" si="2"/>
        <v>259.99170437405729</v>
      </c>
      <c r="J32" s="178">
        <f t="shared" si="3"/>
        <v>114.91633333333333</v>
      </c>
    </row>
    <row r="33" spans="1:10" s="110" customFormat="1" ht="15" customHeight="1">
      <c r="A33" s="111"/>
      <c r="B33" s="111"/>
      <c r="C33" s="111">
        <v>3214</v>
      </c>
      <c r="D33" s="86" t="s">
        <v>1552</v>
      </c>
      <c r="E33" s="86"/>
      <c r="F33" s="86"/>
      <c r="G33" s="86"/>
      <c r="H33" s="134"/>
      <c r="I33" s="178" t="e">
        <f t="shared" si="2"/>
        <v>#DIV/0!</v>
      </c>
      <c r="J33" s="178" t="e">
        <f t="shared" si="3"/>
        <v>#DIV/0!</v>
      </c>
    </row>
    <row r="34" spans="1:10" s="110" customFormat="1" ht="15" customHeight="1">
      <c r="A34" s="111"/>
      <c r="B34" s="111"/>
      <c r="C34" s="111">
        <v>3221</v>
      </c>
      <c r="D34" s="86" t="s">
        <v>1267</v>
      </c>
      <c r="E34" s="86">
        <v>15631</v>
      </c>
      <c r="F34" s="86">
        <v>18000</v>
      </c>
      <c r="G34" s="86"/>
      <c r="H34" s="134">
        <v>15422.31</v>
      </c>
      <c r="I34" s="178">
        <f t="shared" si="2"/>
        <v>98.664896679674996</v>
      </c>
      <c r="J34" s="178">
        <f t="shared" si="3"/>
        <v>85.67949999999999</v>
      </c>
    </row>
    <row r="35" spans="1:10" s="110" customFormat="1" ht="15" customHeight="1">
      <c r="A35" s="111"/>
      <c r="B35" s="111"/>
      <c r="C35" s="111">
        <v>3222</v>
      </c>
      <c r="D35" s="86" t="s">
        <v>1268</v>
      </c>
      <c r="E35" s="86">
        <v>650</v>
      </c>
      <c r="F35" s="86">
        <v>1200</v>
      </c>
      <c r="G35" s="86"/>
      <c r="H35" s="134">
        <v>1363.5</v>
      </c>
      <c r="I35" s="178">
        <f t="shared" si="2"/>
        <v>209.76923076923075</v>
      </c>
      <c r="J35" s="178">
        <f t="shared" si="3"/>
        <v>113.625</v>
      </c>
    </row>
    <row r="36" spans="1:10" s="110" customFormat="1" ht="15" customHeight="1">
      <c r="A36" s="111"/>
      <c r="B36" s="111"/>
      <c r="C36" s="111">
        <v>3223</v>
      </c>
      <c r="D36" s="86" t="s">
        <v>1269</v>
      </c>
      <c r="E36" s="86">
        <v>36225</v>
      </c>
      <c r="F36" s="86">
        <v>95000</v>
      </c>
      <c r="G36" s="86"/>
      <c r="H36" s="134">
        <v>26036.29</v>
      </c>
      <c r="I36" s="178">
        <f t="shared" si="2"/>
        <v>71.873816425120779</v>
      </c>
      <c r="J36" s="178">
        <f t="shared" si="3"/>
        <v>27.406621052631579</v>
      </c>
    </row>
    <row r="37" spans="1:10" s="110" customFormat="1" ht="15" customHeight="1">
      <c r="A37" s="111"/>
      <c r="B37" s="111"/>
      <c r="C37" s="111">
        <v>3224</v>
      </c>
      <c r="D37" s="86" t="s">
        <v>1270</v>
      </c>
      <c r="E37" s="86">
        <v>4083</v>
      </c>
      <c r="F37" s="86">
        <v>10000</v>
      </c>
      <c r="G37" s="86"/>
      <c r="H37" s="134">
        <v>8376.8799999999992</v>
      </c>
      <c r="I37" s="178">
        <f t="shared" si="2"/>
        <v>205.16482978202299</v>
      </c>
      <c r="J37" s="178">
        <f t="shared" si="3"/>
        <v>83.768799999999985</v>
      </c>
    </row>
    <row r="38" spans="1:10" s="110" customFormat="1" ht="15" customHeight="1">
      <c r="A38" s="111"/>
      <c r="B38" s="111"/>
      <c r="C38" s="111">
        <v>3225</v>
      </c>
      <c r="D38" s="86" t="s">
        <v>1578</v>
      </c>
      <c r="E38" s="86"/>
      <c r="F38" s="86"/>
      <c r="G38" s="86"/>
      <c r="H38" s="134">
        <v>570.79</v>
      </c>
      <c r="I38" s="178" t="e">
        <f t="shared" si="2"/>
        <v>#DIV/0!</v>
      </c>
      <c r="J38" s="178" t="e">
        <f t="shared" si="3"/>
        <v>#DIV/0!</v>
      </c>
    </row>
    <row r="39" spans="1:10" s="110" customFormat="1" ht="15" customHeight="1">
      <c r="A39" s="111"/>
      <c r="B39" s="111"/>
      <c r="C39" s="111">
        <v>3227</v>
      </c>
      <c r="D39" s="86" t="s">
        <v>1314</v>
      </c>
      <c r="E39" s="86">
        <v>542</v>
      </c>
      <c r="F39" s="86">
        <v>500</v>
      </c>
      <c r="G39" s="86"/>
      <c r="H39" s="134"/>
      <c r="I39" s="178">
        <f t="shared" si="2"/>
        <v>0</v>
      </c>
      <c r="J39" s="178">
        <f t="shared" si="3"/>
        <v>0</v>
      </c>
    </row>
    <row r="40" spans="1:10" s="110" customFormat="1" ht="15" customHeight="1">
      <c r="A40" s="111"/>
      <c r="B40" s="111"/>
      <c r="C40" s="111">
        <v>3231</v>
      </c>
      <c r="D40" s="86" t="s">
        <v>1272</v>
      </c>
      <c r="E40" s="86">
        <v>1846</v>
      </c>
      <c r="F40" s="86">
        <v>3000</v>
      </c>
      <c r="G40" s="86"/>
      <c r="H40" s="134">
        <v>5038.91</v>
      </c>
      <c r="I40" s="178">
        <f t="shared" si="2"/>
        <v>272.96370530877573</v>
      </c>
      <c r="J40" s="178">
        <f t="shared" si="3"/>
        <v>167.96366666666665</v>
      </c>
    </row>
    <row r="41" spans="1:10" s="110" customFormat="1" ht="15" customHeight="1">
      <c r="A41" s="111"/>
      <c r="B41" s="111"/>
      <c r="C41" s="111">
        <v>3232</v>
      </c>
      <c r="D41" s="86" t="s">
        <v>1273</v>
      </c>
      <c r="E41" s="86">
        <v>13965</v>
      </c>
      <c r="F41" s="86">
        <v>115000</v>
      </c>
      <c r="G41" s="86"/>
      <c r="H41" s="134">
        <v>18974.88</v>
      </c>
      <c r="I41" s="178">
        <f t="shared" si="2"/>
        <v>135.87454350161119</v>
      </c>
      <c r="J41" s="178">
        <f t="shared" si="3"/>
        <v>16.499895652173912</v>
      </c>
    </row>
    <row r="42" spans="1:10" s="110" customFormat="1" ht="15" customHeight="1">
      <c r="A42" s="111"/>
      <c r="B42" s="111"/>
      <c r="C42" s="111">
        <v>3233</v>
      </c>
      <c r="D42" s="86" t="s">
        <v>1274</v>
      </c>
      <c r="E42" s="86">
        <v>6735</v>
      </c>
      <c r="F42" s="86">
        <v>7500</v>
      </c>
      <c r="G42" s="86"/>
      <c r="H42" s="134">
        <v>9004.8700000000008</v>
      </c>
      <c r="I42" s="178">
        <f t="shared" si="2"/>
        <v>133.70259836674092</v>
      </c>
      <c r="J42" s="178">
        <f t="shared" si="3"/>
        <v>120.06493333333334</v>
      </c>
    </row>
    <row r="43" spans="1:10" s="110" customFormat="1" ht="15" customHeight="1">
      <c r="A43" s="111"/>
      <c r="B43" s="111"/>
      <c r="C43" s="111">
        <v>3234</v>
      </c>
      <c r="D43" s="86" t="s">
        <v>1275</v>
      </c>
      <c r="E43" s="86">
        <v>15513</v>
      </c>
      <c r="F43" s="86">
        <v>22000</v>
      </c>
      <c r="G43" s="86"/>
      <c r="H43" s="134">
        <v>11659.35</v>
      </c>
      <c r="I43" s="178">
        <f t="shared" si="2"/>
        <v>75.15857667762522</v>
      </c>
      <c r="J43" s="178">
        <f t="shared" si="3"/>
        <v>52.997045454545457</v>
      </c>
    </row>
    <row r="44" spans="1:10" s="110" customFormat="1" ht="15" customHeight="1">
      <c r="A44" s="111"/>
      <c r="B44" s="111"/>
      <c r="C44" s="111">
        <v>3235</v>
      </c>
      <c r="D44" s="86" t="s">
        <v>1276</v>
      </c>
      <c r="E44" s="86">
        <v>48871</v>
      </c>
      <c r="F44" s="86">
        <v>30000</v>
      </c>
      <c r="G44" s="86"/>
      <c r="H44" s="134">
        <v>50548.86</v>
      </c>
      <c r="I44" s="178">
        <f t="shared" si="2"/>
        <v>103.4332426183217</v>
      </c>
      <c r="J44" s="178">
        <f t="shared" si="3"/>
        <v>168.49620000000002</v>
      </c>
    </row>
    <row r="45" spans="1:10" s="110" customFormat="1" ht="15" customHeight="1">
      <c r="A45" s="111"/>
      <c r="B45" s="111"/>
      <c r="C45" s="111">
        <v>3236</v>
      </c>
      <c r="D45" s="86" t="s">
        <v>1277</v>
      </c>
      <c r="E45" s="86">
        <v>280</v>
      </c>
      <c r="F45" s="86">
        <v>280</v>
      </c>
      <c r="G45" s="86"/>
      <c r="H45" s="134"/>
      <c r="I45" s="178">
        <f t="shared" si="2"/>
        <v>0</v>
      </c>
      <c r="J45" s="178">
        <f t="shared" si="3"/>
        <v>0</v>
      </c>
    </row>
    <row r="46" spans="1:10" s="110" customFormat="1" ht="15" customHeight="1">
      <c r="A46" s="111"/>
      <c r="B46" s="111"/>
      <c r="C46" s="111">
        <v>3237</v>
      </c>
      <c r="D46" s="86" t="s">
        <v>1278</v>
      </c>
      <c r="E46" s="86">
        <v>66510</v>
      </c>
      <c r="F46" s="86">
        <v>100000</v>
      </c>
      <c r="G46" s="86"/>
      <c r="H46" s="134">
        <v>17368.79</v>
      </c>
      <c r="I46" s="178">
        <f t="shared" si="2"/>
        <v>26.114554202375583</v>
      </c>
      <c r="J46" s="178">
        <f t="shared" si="3"/>
        <v>17.368790000000001</v>
      </c>
    </row>
    <row r="47" spans="1:10" s="110" customFormat="1" ht="15" customHeight="1">
      <c r="A47" s="111"/>
      <c r="B47" s="111"/>
      <c r="C47" s="111">
        <v>3238</v>
      </c>
      <c r="D47" s="86" t="s">
        <v>1279</v>
      </c>
      <c r="E47" s="86">
        <v>7790</v>
      </c>
      <c r="F47" s="86">
        <v>10000</v>
      </c>
      <c r="G47" s="86"/>
      <c r="H47" s="134">
        <v>8430.64</v>
      </c>
      <c r="I47" s="178">
        <f t="shared" si="2"/>
        <v>108.22387676508343</v>
      </c>
      <c r="J47" s="178">
        <f t="shared" si="3"/>
        <v>84.306399999999996</v>
      </c>
    </row>
    <row r="48" spans="1:10" s="110" customFormat="1" ht="15" customHeight="1">
      <c r="A48" s="111"/>
      <c r="B48" s="111"/>
      <c r="C48" s="111">
        <v>3239</v>
      </c>
      <c r="D48" s="86" t="s">
        <v>1280</v>
      </c>
      <c r="E48" s="86">
        <v>3771</v>
      </c>
      <c r="F48" s="86">
        <v>4000</v>
      </c>
      <c r="G48" s="86"/>
      <c r="H48" s="134">
        <v>36663.129999999997</v>
      </c>
      <c r="I48" s="178">
        <f t="shared" si="2"/>
        <v>972.2389286661363</v>
      </c>
      <c r="J48" s="178">
        <f t="shared" si="3"/>
        <v>916.57824999999991</v>
      </c>
    </row>
    <row r="49" spans="1:10" s="110" customFormat="1" ht="15" customHeight="1">
      <c r="A49" s="111"/>
      <c r="B49" s="111"/>
      <c r="C49" s="111">
        <v>3241</v>
      </c>
      <c r="D49" s="86" t="s">
        <v>1425</v>
      </c>
      <c r="E49" s="86">
        <v>1338</v>
      </c>
      <c r="F49" s="86">
        <v>2000</v>
      </c>
      <c r="G49" s="86"/>
      <c r="H49" s="134">
        <v>1842</v>
      </c>
      <c r="I49" s="178">
        <f t="shared" si="2"/>
        <v>137.66816143497758</v>
      </c>
      <c r="J49" s="178">
        <f t="shared" si="3"/>
        <v>92.100000000000009</v>
      </c>
    </row>
    <row r="50" spans="1:10" s="110" customFormat="1" ht="15" customHeight="1">
      <c r="A50" s="111"/>
      <c r="B50" s="111"/>
      <c r="C50" s="111">
        <v>3292</v>
      </c>
      <c r="D50" s="86" t="s">
        <v>1281</v>
      </c>
      <c r="E50" s="86">
        <v>2649</v>
      </c>
      <c r="F50" s="86">
        <v>4000</v>
      </c>
      <c r="G50" s="86"/>
      <c r="H50" s="134">
        <v>2693.13</v>
      </c>
      <c r="I50" s="178">
        <f t="shared" si="2"/>
        <v>101.66591166477916</v>
      </c>
      <c r="J50" s="178">
        <f t="shared" si="3"/>
        <v>67.328249999999997</v>
      </c>
    </row>
    <row r="51" spans="1:10" s="110" customFormat="1" ht="15" customHeight="1">
      <c r="A51" s="111"/>
      <c r="B51" s="111"/>
      <c r="C51" s="111">
        <v>3293</v>
      </c>
      <c r="D51" s="86" t="s">
        <v>1305</v>
      </c>
      <c r="E51" s="86">
        <v>3847</v>
      </c>
      <c r="F51" s="86">
        <v>4000</v>
      </c>
      <c r="G51" s="86"/>
      <c r="H51" s="134">
        <v>32246.3</v>
      </c>
      <c r="I51" s="178">
        <f t="shared" si="2"/>
        <v>838.2193917338185</v>
      </c>
      <c r="J51" s="178">
        <f t="shared" si="3"/>
        <v>806.15749999999991</v>
      </c>
    </row>
    <row r="52" spans="1:10" s="110" customFormat="1" ht="15" customHeight="1">
      <c r="A52" s="111"/>
      <c r="B52" s="111"/>
      <c r="C52" s="111">
        <v>3294</v>
      </c>
      <c r="D52" s="86" t="s">
        <v>1283</v>
      </c>
      <c r="E52" s="86">
        <v>2037</v>
      </c>
      <c r="F52" s="86">
        <v>4000</v>
      </c>
      <c r="G52" s="86"/>
      <c r="H52" s="134">
        <v>1746.62</v>
      </c>
      <c r="I52" s="178">
        <f t="shared" si="2"/>
        <v>85.74472263132057</v>
      </c>
      <c r="J52" s="178">
        <f t="shared" si="3"/>
        <v>43.665499999999994</v>
      </c>
    </row>
    <row r="53" spans="1:10" s="110" customFormat="1" ht="15" customHeight="1">
      <c r="A53" s="111"/>
      <c r="B53" s="111"/>
      <c r="C53" s="111">
        <v>3295</v>
      </c>
      <c r="D53" s="86" t="s">
        <v>1284</v>
      </c>
      <c r="E53" s="86">
        <v>1441</v>
      </c>
      <c r="F53" s="86">
        <v>500</v>
      </c>
      <c r="G53" s="86"/>
      <c r="H53" s="134">
        <v>419.4</v>
      </c>
      <c r="I53" s="178">
        <f t="shared" si="2"/>
        <v>29.104788341429561</v>
      </c>
      <c r="J53" s="178">
        <f t="shared" si="3"/>
        <v>83.88</v>
      </c>
    </row>
    <row r="54" spans="1:10" s="110" customFormat="1" ht="15" customHeight="1">
      <c r="A54" s="111"/>
      <c r="B54" s="111"/>
      <c r="C54" s="111">
        <v>3296</v>
      </c>
      <c r="D54" s="86" t="s">
        <v>1435</v>
      </c>
      <c r="E54" s="86"/>
      <c r="F54" s="86"/>
      <c r="G54" s="86"/>
      <c r="H54" s="134"/>
      <c r="I54" s="178" t="e">
        <f t="shared" si="2"/>
        <v>#DIV/0!</v>
      </c>
      <c r="J54" s="178" t="e">
        <f t="shared" si="3"/>
        <v>#DIV/0!</v>
      </c>
    </row>
    <row r="55" spans="1:10" s="110" customFormat="1" ht="15" customHeight="1">
      <c r="A55" s="111"/>
      <c r="B55" s="111"/>
      <c r="C55" s="111">
        <v>3299</v>
      </c>
      <c r="D55" s="86" t="s">
        <v>1285</v>
      </c>
      <c r="E55" s="86">
        <v>7899</v>
      </c>
      <c r="F55" s="86">
        <v>8048</v>
      </c>
      <c r="G55" s="86"/>
      <c r="H55" s="134">
        <v>7418.54</v>
      </c>
      <c r="I55" s="178">
        <f t="shared" si="2"/>
        <v>93.917457906064058</v>
      </c>
      <c r="J55" s="178">
        <f t="shared" si="3"/>
        <v>92.178677932405563</v>
      </c>
    </row>
    <row r="56" spans="1:10" s="110" customFormat="1" ht="15" customHeight="1">
      <c r="A56" s="111"/>
      <c r="B56" s="130">
        <v>34</v>
      </c>
      <c r="C56" s="111"/>
      <c r="D56" s="130" t="s">
        <v>1350</v>
      </c>
      <c r="E56" s="131">
        <f>SUM(E57:E59)</f>
        <v>1911.35</v>
      </c>
      <c r="F56" s="131">
        <f>SUM(F57:F59)</f>
        <v>2640</v>
      </c>
      <c r="G56" s="131">
        <f>SUM(G57:G59)</f>
        <v>0</v>
      </c>
      <c r="H56" s="132">
        <f>SUM(H57:H59)</f>
        <v>2030.99</v>
      </c>
      <c r="I56" s="178">
        <f t="shared" si="2"/>
        <v>106.25945012687367</v>
      </c>
      <c r="J56" s="178">
        <f t="shared" si="3"/>
        <v>76.931439393939399</v>
      </c>
    </row>
    <row r="57" spans="1:10" s="110" customFormat="1" ht="15" customHeight="1">
      <c r="A57" s="111"/>
      <c r="B57" s="111"/>
      <c r="C57" s="111">
        <v>3431</v>
      </c>
      <c r="D57" s="86" t="s">
        <v>1286</v>
      </c>
      <c r="E57" s="86">
        <v>1911</v>
      </c>
      <c r="F57" s="86">
        <v>2600</v>
      </c>
      <c r="G57" s="86"/>
      <c r="H57" s="134">
        <v>2018.53</v>
      </c>
      <c r="I57" s="178">
        <f t="shared" si="2"/>
        <v>105.6268969126112</v>
      </c>
      <c r="J57" s="178">
        <f t="shared" si="3"/>
        <v>77.635769230769228</v>
      </c>
    </row>
    <row r="58" spans="1:10" s="110" customFormat="1" ht="15" customHeight="1">
      <c r="A58" s="111"/>
      <c r="B58" s="111"/>
      <c r="C58" s="111">
        <v>3432</v>
      </c>
      <c r="D58" s="180" t="s">
        <v>1306</v>
      </c>
      <c r="E58" s="86"/>
      <c r="F58" s="86"/>
      <c r="G58" s="86">
        <v>0</v>
      </c>
      <c r="H58" s="134">
        <v>11.07</v>
      </c>
      <c r="I58" s="178" t="e">
        <f t="shared" si="2"/>
        <v>#DIV/0!</v>
      </c>
      <c r="J58" s="178" t="e">
        <f t="shared" si="3"/>
        <v>#DIV/0!</v>
      </c>
    </row>
    <row r="59" spans="1:10" s="110" customFormat="1" ht="15" customHeight="1">
      <c r="A59" s="111"/>
      <c r="B59" s="111"/>
      <c r="C59" s="111">
        <v>3433</v>
      </c>
      <c r="D59" s="86" t="s">
        <v>1418</v>
      </c>
      <c r="E59" s="86">
        <v>0.35</v>
      </c>
      <c r="F59" s="86">
        <v>40</v>
      </c>
      <c r="G59" s="86"/>
      <c r="H59" s="134">
        <v>1.39</v>
      </c>
      <c r="I59" s="178">
        <f t="shared" si="2"/>
        <v>397.14285714285717</v>
      </c>
      <c r="J59" s="178">
        <f t="shared" si="3"/>
        <v>3.4749999999999996</v>
      </c>
    </row>
    <row r="60" spans="1:10" s="110" customFormat="1" ht="15" customHeight="1">
      <c r="A60" s="111"/>
      <c r="B60" s="130">
        <v>37</v>
      </c>
      <c r="C60" s="111"/>
      <c r="D60" s="130" t="s">
        <v>1360</v>
      </c>
      <c r="E60" s="131">
        <f>SUM(E61)</f>
        <v>0</v>
      </c>
      <c r="F60" s="131">
        <f>SUM(F61)</f>
        <v>2500</v>
      </c>
      <c r="G60" s="131">
        <f>SUM(G61)</f>
        <v>0</v>
      </c>
      <c r="H60" s="132">
        <f>SUM(H61)</f>
        <v>3431.93</v>
      </c>
      <c r="I60" s="178" t="e">
        <f t="shared" si="2"/>
        <v>#DIV/0!</v>
      </c>
      <c r="J60" s="178">
        <f t="shared" si="3"/>
        <v>137.27719999999999</v>
      </c>
    </row>
    <row r="61" spans="1:10" s="110" customFormat="1" ht="15" customHeight="1">
      <c r="A61" s="111"/>
      <c r="B61" s="111"/>
      <c r="C61" s="111">
        <v>3721</v>
      </c>
      <c r="D61" s="86" t="s">
        <v>1549</v>
      </c>
      <c r="E61" s="86"/>
      <c r="F61" s="86">
        <v>2500</v>
      </c>
      <c r="G61" s="86"/>
      <c r="H61" s="134">
        <v>3431.93</v>
      </c>
      <c r="I61" s="178" t="e">
        <f t="shared" si="2"/>
        <v>#DIV/0!</v>
      </c>
      <c r="J61" s="178">
        <f t="shared" si="3"/>
        <v>137.27719999999999</v>
      </c>
    </row>
    <row r="62" spans="1:10" s="110" customFormat="1" ht="15" customHeight="1">
      <c r="A62" s="111"/>
      <c r="B62" s="130">
        <v>38</v>
      </c>
      <c r="C62" s="111"/>
      <c r="D62" s="130" t="s">
        <v>1359</v>
      </c>
      <c r="E62" s="131">
        <f>SUM(E63)</f>
        <v>0</v>
      </c>
      <c r="F62" s="131">
        <f>SUM(F63)</f>
        <v>0</v>
      </c>
      <c r="G62" s="131">
        <f>SUM(G63)</f>
        <v>0</v>
      </c>
      <c r="H62" s="132">
        <f>SUM(H63)</f>
        <v>0</v>
      </c>
      <c r="I62" s="178" t="e">
        <f t="shared" si="2"/>
        <v>#DIV/0!</v>
      </c>
      <c r="J62" s="178" t="e">
        <f t="shared" si="3"/>
        <v>#DIV/0!</v>
      </c>
    </row>
    <row r="63" spans="1:10" s="110" customFormat="1" ht="15" customHeight="1">
      <c r="A63" s="111"/>
      <c r="B63" s="111"/>
      <c r="C63" s="111">
        <v>3812</v>
      </c>
      <c r="D63" s="86" t="s">
        <v>1412</v>
      </c>
      <c r="E63" s="86"/>
      <c r="F63" s="86"/>
      <c r="G63" s="86"/>
      <c r="H63" s="134"/>
      <c r="I63" s="178" t="e">
        <f t="shared" si="2"/>
        <v>#DIV/0!</v>
      </c>
      <c r="J63" s="178" t="e">
        <f t="shared" si="3"/>
        <v>#DIV/0!</v>
      </c>
    </row>
    <row r="64" spans="1:10" s="110" customFormat="1" ht="15" customHeight="1">
      <c r="A64" s="130">
        <v>4</v>
      </c>
      <c r="B64" s="111"/>
      <c r="C64" s="111"/>
      <c r="D64" s="130" t="s">
        <v>1352</v>
      </c>
      <c r="E64" s="131">
        <f>E65+E67</f>
        <v>5724</v>
      </c>
      <c r="F64" s="131">
        <f>F65+F67</f>
        <v>78826</v>
      </c>
      <c r="G64" s="131">
        <f>G65+G67</f>
        <v>0</v>
      </c>
      <c r="H64" s="132">
        <f>H65+H67</f>
        <v>7879.2900000000009</v>
      </c>
      <c r="I64" s="178">
        <f t="shared" si="2"/>
        <v>137.65356394129981</v>
      </c>
      <c r="J64" s="178">
        <f t="shared" si="3"/>
        <v>9.9958008778829335</v>
      </c>
    </row>
    <row r="65" spans="1:10" s="110" customFormat="1" ht="15" customHeight="1">
      <c r="A65" s="111"/>
      <c r="B65" s="130">
        <v>41</v>
      </c>
      <c r="C65" s="111"/>
      <c r="D65" s="130" t="s">
        <v>1362</v>
      </c>
      <c r="E65" s="131">
        <f>E66</f>
        <v>5000</v>
      </c>
      <c r="F65" s="131">
        <f>F66</f>
        <v>5000</v>
      </c>
      <c r="G65" s="131">
        <f>G66</f>
        <v>0</v>
      </c>
      <c r="H65" s="132">
        <f>H66</f>
        <v>0</v>
      </c>
      <c r="I65" s="178">
        <f t="shared" si="2"/>
        <v>0</v>
      </c>
      <c r="J65" s="178">
        <f t="shared" si="3"/>
        <v>0</v>
      </c>
    </row>
    <row r="66" spans="1:10" s="110" customFormat="1" ht="15" customHeight="1">
      <c r="A66" s="111"/>
      <c r="B66" s="111"/>
      <c r="C66" s="111">
        <v>4123</v>
      </c>
      <c r="D66" s="86" t="s">
        <v>1317</v>
      </c>
      <c r="E66" s="86">
        <v>5000</v>
      </c>
      <c r="F66" s="86">
        <v>5000</v>
      </c>
      <c r="G66" s="86"/>
      <c r="H66" s="134"/>
      <c r="I66" s="178">
        <f t="shared" si="2"/>
        <v>0</v>
      </c>
      <c r="J66" s="178">
        <f t="shared" si="3"/>
        <v>0</v>
      </c>
    </row>
    <row r="67" spans="1:10" s="110" customFormat="1" ht="15" customHeight="1">
      <c r="A67" s="111"/>
      <c r="B67" s="130">
        <v>42</v>
      </c>
      <c r="C67" s="111"/>
      <c r="D67" s="130" t="s">
        <v>1353</v>
      </c>
      <c r="E67" s="131">
        <f>SUM(E68:E72)</f>
        <v>724</v>
      </c>
      <c r="F67" s="131">
        <f t="shared" ref="F67:H67" si="4">SUM(F68:F72)</f>
        <v>73826</v>
      </c>
      <c r="G67" s="131">
        <f t="shared" si="4"/>
        <v>0</v>
      </c>
      <c r="H67" s="131">
        <f t="shared" si="4"/>
        <v>7879.2900000000009</v>
      </c>
      <c r="I67" s="178">
        <f t="shared" si="2"/>
        <v>1088.2997237569064</v>
      </c>
      <c r="J67" s="178">
        <f t="shared" si="3"/>
        <v>10.672784655812317</v>
      </c>
    </row>
    <row r="68" spans="1:10" s="110" customFormat="1" ht="15" customHeight="1">
      <c r="A68" s="111"/>
      <c r="B68" s="111"/>
      <c r="C68" s="111">
        <v>4221</v>
      </c>
      <c r="D68" s="86" t="s">
        <v>1287</v>
      </c>
      <c r="E68" s="86">
        <v>724</v>
      </c>
      <c r="F68" s="86">
        <v>73576</v>
      </c>
      <c r="G68" s="86"/>
      <c r="H68" s="134">
        <v>3166.44</v>
      </c>
      <c r="I68" s="178">
        <f t="shared" si="2"/>
        <v>437.35359116022101</v>
      </c>
      <c r="J68" s="178">
        <f t="shared" si="3"/>
        <v>4.3036316190061976</v>
      </c>
    </row>
    <row r="69" spans="1:10" s="110" customFormat="1" ht="15" customHeight="1">
      <c r="A69" s="111"/>
      <c r="B69" s="111"/>
      <c r="C69" s="111">
        <v>4223</v>
      </c>
      <c r="D69" s="86" t="s">
        <v>1318</v>
      </c>
      <c r="E69" s="86"/>
      <c r="F69" s="86">
        <v>250</v>
      </c>
      <c r="G69" s="86"/>
      <c r="H69" s="134"/>
      <c r="I69" s="178" t="e">
        <f t="shared" si="2"/>
        <v>#DIV/0!</v>
      </c>
      <c r="J69" s="178">
        <f t="shared" si="3"/>
        <v>0</v>
      </c>
    </row>
    <row r="70" spans="1:10" s="110" customFormat="1" ht="15" customHeight="1">
      <c r="A70" s="111"/>
      <c r="B70" s="111"/>
      <c r="C70" s="111">
        <v>4224</v>
      </c>
      <c r="D70" s="86" t="s">
        <v>1551</v>
      </c>
      <c r="E70" s="86"/>
      <c r="F70" s="86"/>
      <c r="G70" s="86"/>
      <c r="H70" s="134"/>
      <c r="I70" s="178" t="e">
        <f t="shared" ref="I70:I133" si="5">H70/E70*100</f>
        <v>#DIV/0!</v>
      </c>
      <c r="J70" s="178" t="e">
        <f t="shared" ref="J70:J133" si="6">H70/F70*100</f>
        <v>#DIV/0!</v>
      </c>
    </row>
    <row r="71" spans="1:10" s="110" customFormat="1" ht="15" customHeight="1">
      <c r="A71" s="111"/>
      <c r="B71" s="111"/>
      <c r="C71" s="111">
        <v>4225</v>
      </c>
      <c r="D71" s="86" t="s">
        <v>1320</v>
      </c>
      <c r="E71" s="86"/>
      <c r="F71" s="86"/>
      <c r="G71" s="86"/>
      <c r="H71" s="134">
        <v>2433.75</v>
      </c>
      <c r="I71" s="178" t="e">
        <f t="shared" si="5"/>
        <v>#DIV/0!</v>
      </c>
      <c r="J71" s="178" t="e">
        <f t="shared" si="6"/>
        <v>#DIV/0!</v>
      </c>
    </row>
    <row r="72" spans="1:10" s="110" customFormat="1" ht="15" customHeight="1">
      <c r="A72" s="111"/>
      <c r="B72" s="111"/>
      <c r="C72" s="111">
        <v>4227</v>
      </c>
      <c r="D72" s="86" t="s">
        <v>1288</v>
      </c>
      <c r="E72" s="86"/>
      <c r="F72" s="86"/>
      <c r="G72" s="86"/>
      <c r="H72" s="134">
        <v>2279.1</v>
      </c>
      <c r="I72" s="178" t="e">
        <f t="shared" si="5"/>
        <v>#DIV/0!</v>
      </c>
      <c r="J72" s="178" t="e">
        <f t="shared" si="6"/>
        <v>#DIV/0!</v>
      </c>
    </row>
    <row r="73" spans="1:10" s="110" customFormat="1" ht="32.25" customHeight="1">
      <c r="A73" s="292" t="s">
        <v>1589</v>
      </c>
      <c r="B73" s="329"/>
      <c r="C73" s="329"/>
      <c r="D73" s="330"/>
      <c r="E73" s="174">
        <f>E74</f>
        <v>4582</v>
      </c>
      <c r="F73" s="174">
        <f>F74</f>
        <v>9280</v>
      </c>
      <c r="G73" s="174">
        <f>G74</f>
        <v>0</v>
      </c>
      <c r="H73" s="205">
        <f t="shared" ref="F73:H74" si="7">H74</f>
        <v>1923.5499999999997</v>
      </c>
      <c r="I73" s="175">
        <f t="shared" si="5"/>
        <v>41.980576167612391</v>
      </c>
      <c r="J73" s="175">
        <f t="shared" si="6"/>
        <v>20.727909482758619</v>
      </c>
    </row>
    <row r="74" spans="1:10" s="110" customFormat="1" ht="15" customHeight="1">
      <c r="A74" s="292" t="s">
        <v>1261</v>
      </c>
      <c r="B74" s="329"/>
      <c r="C74" s="329"/>
      <c r="D74" s="330"/>
      <c r="E74" s="90">
        <f>E75</f>
        <v>4582</v>
      </c>
      <c r="F74" s="90">
        <f t="shared" si="7"/>
        <v>9280</v>
      </c>
      <c r="G74" s="90">
        <f t="shared" si="7"/>
        <v>0</v>
      </c>
      <c r="H74" s="118">
        <f t="shared" si="7"/>
        <v>1923.5499999999997</v>
      </c>
      <c r="I74" s="176">
        <f t="shared" si="5"/>
        <v>41.980576167612391</v>
      </c>
      <c r="J74" s="176">
        <f t="shared" si="6"/>
        <v>20.727909482758619</v>
      </c>
    </row>
    <row r="75" spans="1:10" s="110" customFormat="1" ht="15" customHeight="1">
      <c r="A75" s="130">
        <v>3</v>
      </c>
      <c r="B75" s="111"/>
      <c r="C75" s="55"/>
      <c r="D75" s="55" t="s">
        <v>1365</v>
      </c>
      <c r="E75" s="83">
        <f>E76+E80+E83</f>
        <v>4582</v>
      </c>
      <c r="F75" s="83">
        <f>F76+F80+F83</f>
        <v>9280</v>
      </c>
      <c r="G75" s="83">
        <f>G76+G80+G83</f>
        <v>0</v>
      </c>
      <c r="H75" s="112">
        <f>H76+H80+H83</f>
        <v>1923.5499999999997</v>
      </c>
      <c r="I75" s="177">
        <f t="shared" si="5"/>
        <v>41.980576167612391</v>
      </c>
      <c r="J75" s="177">
        <f t="shared" si="6"/>
        <v>20.727909482758619</v>
      </c>
    </row>
    <row r="76" spans="1:10" s="110" customFormat="1" ht="15" customHeight="1">
      <c r="A76" s="111"/>
      <c r="B76" s="130">
        <v>31</v>
      </c>
      <c r="C76" s="55"/>
      <c r="D76" s="55" t="s">
        <v>1327</v>
      </c>
      <c r="E76" s="83">
        <f>SUM(E77:E79)</f>
        <v>2694</v>
      </c>
      <c r="F76" s="83">
        <f>SUM(F77:F79)</f>
        <v>5380</v>
      </c>
      <c r="G76" s="83">
        <f>SUM(G77:G79)</f>
        <v>0</v>
      </c>
      <c r="H76" s="112">
        <f>SUM(H77:H79)</f>
        <v>824.52999999999986</v>
      </c>
      <c r="I76" s="177">
        <f t="shared" si="5"/>
        <v>30.606161841128426</v>
      </c>
      <c r="J76" s="177">
        <f t="shared" si="6"/>
        <v>15.325836431226763</v>
      </c>
    </row>
    <row r="77" spans="1:10" s="110" customFormat="1" ht="15" customHeight="1">
      <c r="A77" s="111"/>
      <c r="B77" s="111"/>
      <c r="C77" s="111">
        <v>3111</v>
      </c>
      <c r="D77" s="86" t="s">
        <v>1405</v>
      </c>
      <c r="E77" s="86">
        <v>2299</v>
      </c>
      <c r="F77" s="86">
        <v>4600</v>
      </c>
      <c r="G77" s="86"/>
      <c r="H77" s="134">
        <v>703.54</v>
      </c>
      <c r="I77" s="178">
        <f t="shared" si="5"/>
        <v>30.602000869943453</v>
      </c>
      <c r="J77" s="178">
        <f t="shared" si="6"/>
        <v>15.294347826086957</v>
      </c>
    </row>
    <row r="78" spans="1:10" s="110" customFormat="1" ht="15" customHeight="1">
      <c r="A78" s="111"/>
      <c r="B78" s="111"/>
      <c r="C78" s="111">
        <v>3132</v>
      </c>
      <c r="D78" s="86" t="s">
        <v>1363</v>
      </c>
      <c r="E78" s="86">
        <v>356</v>
      </c>
      <c r="F78" s="86">
        <v>700</v>
      </c>
      <c r="G78" s="86"/>
      <c r="H78" s="134">
        <v>109.06</v>
      </c>
      <c r="I78" s="178">
        <f t="shared" si="5"/>
        <v>30.634831460674157</v>
      </c>
      <c r="J78" s="178">
        <f t="shared" si="6"/>
        <v>15.58</v>
      </c>
    </row>
    <row r="79" spans="1:10" s="110" customFormat="1" ht="15" customHeight="1">
      <c r="A79" s="111"/>
      <c r="B79" s="111"/>
      <c r="C79" s="111">
        <v>3133</v>
      </c>
      <c r="D79" s="86" t="s">
        <v>1406</v>
      </c>
      <c r="E79" s="86">
        <v>39</v>
      </c>
      <c r="F79" s="86">
        <v>80</v>
      </c>
      <c r="G79" s="86"/>
      <c r="H79" s="134">
        <v>11.93</v>
      </c>
      <c r="I79" s="178">
        <f t="shared" si="5"/>
        <v>30.589743589743591</v>
      </c>
      <c r="J79" s="178">
        <f t="shared" si="6"/>
        <v>14.912500000000001</v>
      </c>
    </row>
    <row r="80" spans="1:10" s="110" customFormat="1" ht="15" customHeight="1">
      <c r="A80" s="111"/>
      <c r="B80" s="130">
        <v>32</v>
      </c>
      <c r="C80" s="111"/>
      <c r="D80" s="130" t="s">
        <v>1330</v>
      </c>
      <c r="E80" s="131">
        <f>SUM(E81:E82)</f>
        <v>1010</v>
      </c>
      <c r="F80" s="131">
        <f>SUM(F81:F82)</f>
        <v>2000</v>
      </c>
      <c r="G80" s="131">
        <f>SUM(G81:G82)</f>
        <v>0</v>
      </c>
      <c r="H80" s="132">
        <f>SUM(H81:H82)</f>
        <v>763.98</v>
      </c>
      <c r="I80" s="178">
        <f t="shared" si="5"/>
        <v>75.641584158415839</v>
      </c>
      <c r="J80" s="178">
        <f t="shared" si="6"/>
        <v>38.198999999999998</v>
      </c>
    </row>
    <row r="81" spans="1:11" s="110" customFormat="1" ht="15" customHeight="1">
      <c r="A81" s="111"/>
      <c r="B81" s="111"/>
      <c r="C81" s="111">
        <v>3295</v>
      </c>
      <c r="D81" s="86" t="s">
        <v>1284</v>
      </c>
      <c r="E81" s="86">
        <v>292</v>
      </c>
      <c r="F81" s="86">
        <v>600</v>
      </c>
      <c r="G81" s="86"/>
      <c r="H81" s="134">
        <v>66.349999999999994</v>
      </c>
      <c r="I81" s="178">
        <f t="shared" si="5"/>
        <v>22.722602739726025</v>
      </c>
      <c r="J81" s="178">
        <f t="shared" si="6"/>
        <v>11.058333333333332</v>
      </c>
    </row>
    <row r="82" spans="1:11" s="110" customFormat="1" ht="15" customHeight="1">
      <c r="A82" s="111"/>
      <c r="B82" s="111"/>
      <c r="C82" s="111">
        <v>3296</v>
      </c>
      <c r="D82" s="86" t="s">
        <v>1435</v>
      </c>
      <c r="E82" s="86">
        <v>718</v>
      </c>
      <c r="F82" s="86">
        <v>1400</v>
      </c>
      <c r="G82" s="86"/>
      <c r="H82" s="134">
        <v>697.63</v>
      </c>
      <c r="I82" s="178">
        <f t="shared" si="5"/>
        <v>97.162952646239546</v>
      </c>
      <c r="J82" s="178">
        <f t="shared" si="6"/>
        <v>49.830714285714286</v>
      </c>
    </row>
    <row r="83" spans="1:11" s="110" customFormat="1" ht="15" customHeight="1">
      <c r="A83" s="111"/>
      <c r="B83" s="130">
        <v>34</v>
      </c>
      <c r="C83" s="111"/>
      <c r="D83" s="130" t="s">
        <v>1350</v>
      </c>
      <c r="E83" s="131">
        <f>E84</f>
        <v>878</v>
      </c>
      <c r="F83" s="131">
        <f>F84</f>
        <v>1900</v>
      </c>
      <c r="G83" s="131">
        <f>G84</f>
        <v>0</v>
      </c>
      <c r="H83" s="132">
        <f>H84</f>
        <v>335.04</v>
      </c>
      <c r="I83" s="178">
        <f t="shared" si="5"/>
        <v>38.159453302961275</v>
      </c>
      <c r="J83" s="178">
        <f t="shared" si="6"/>
        <v>17.633684210526319</v>
      </c>
    </row>
    <row r="84" spans="1:11" s="110" customFormat="1" ht="15" customHeight="1">
      <c r="A84" s="111"/>
      <c r="B84" s="111"/>
      <c r="C84" s="111">
        <v>3433</v>
      </c>
      <c r="D84" s="86" t="s">
        <v>1592</v>
      </c>
      <c r="E84" s="86">
        <v>878</v>
      </c>
      <c r="F84" s="86">
        <v>1900</v>
      </c>
      <c r="G84" s="86"/>
      <c r="H84" s="134">
        <v>335.04</v>
      </c>
      <c r="I84" s="178">
        <f t="shared" si="5"/>
        <v>38.159453302961275</v>
      </c>
      <c r="J84" s="178">
        <f t="shared" si="6"/>
        <v>17.633684210526319</v>
      </c>
    </row>
    <row r="85" spans="1:11" s="110" customFormat="1" ht="30" customHeight="1">
      <c r="A85" s="292" t="s">
        <v>1739</v>
      </c>
      <c r="B85" s="329"/>
      <c r="C85" s="329"/>
      <c r="D85" s="330"/>
      <c r="E85" s="174">
        <f>E86</f>
        <v>204754.53</v>
      </c>
      <c r="F85" s="174">
        <f>F86</f>
        <v>342781</v>
      </c>
      <c r="G85" s="174">
        <f>G86</f>
        <v>0</v>
      </c>
      <c r="H85" s="205">
        <f>H86</f>
        <v>336350.92</v>
      </c>
      <c r="I85" s="175">
        <f t="shared" si="5"/>
        <v>164.27031919635672</v>
      </c>
      <c r="J85" s="175">
        <f t="shared" si="6"/>
        <v>98.124143403514196</v>
      </c>
    </row>
    <row r="86" spans="1:11" s="110" customFormat="1" ht="15" customHeight="1">
      <c r="A86" s="292" t="s">
        <v>1738</v>
      </c>
      <c r="B86" s="329"/>
      <c r="C86" s="329"/>
      <c r="D86" s="330"/>
      <c r="E86" s="90">
        <f>E87+E93+E144+E108+E188+E218</f>
        <v>204754.53</v>
      </c>
      <c r="F86" s="90">
        <f>F87+F93+F144+F108+F188+F218</f>
        <v>342781</v>
      </c>
      <c r="G86" s="90">
        <f>G87+G93+G144+G108+G188+G218</f>
        <v>0</v>
      </c>
      <c r="H86" s="118">
        <f>H87+H93+H144+H108+H188+H218</f>
        <v>336350.92</v>
      </c>
      <c r="I86" s="176">
        <f t="shared" si="5"/>
        <v>164.27031919635672</v>
      </c>
      <c r="J86" s="176">
        <f t="shared" si="6"/>
        <v>98.124143403514196</v>
      </c>
    </row>
    <row r="87" spans="1:11" s="110" customFormat="1" ht="15" customHeight="1">
      <c r="A87" s="292" t="s">
        <v>1261</v>
      </c>
      <c r="B87" s="329"/>
      <c r="C87" s="329"/>
      <c r="D87" s="330"/>
      <c r="E87" s="174">
        <f t="shared" ref="E87:H88" si="8">E88</f>
        <v>0</v>
      </c>
      <c r="F87" s="174">
        <f t="shared" si="8"/>
        <v>0</v>
      </c>
      <c r="G87" s="174">
        <f t="shared" si="8"/>
        <v>0</v>
      </c>
      <c r="H87" s="205">
        <f t="shared" si="8"/>
        <v>0</v>
      </c>
      <c r="I87" s="175" t="e">
        <f t="shared" si="5"/>
        <v>#DIV/0!</v>
      </c>
      <c r="J87" s="175" t="e">
        <f t="shared" si="6"/>
        <v>#DIV/0!</v>
      </c>
    </row>
    <row r="88" spans="1:11" s="110" customFormat="1" ht="15" customHeight="1">
      <c r="A88" s="130">
        <v>3</v>
      </c>
      <c r="B88" s="111"/>
      <c r="C88" s="55"/>
      <c r="D88" s="55" t="s">
        <v>1365</v>
      </c>
      <c r="E88" s="83">
        <f t="shared" si="8"/>
        <v>0</v>
      </c>
      <c r="F88" s="83">
        <f t="shared" si="8"/>
        <v>0</v>
      </c>
      <c r="G88" s="83">
        <f t="shared" si="8"/>
        <v>0</v>
      </c>
      <c r="H88" s="112">
        <f t="shared" si="8"/>
        <v>0</v>
      </c>
      <c r="I88" s="177" t="e">
        <f t="shared" si="5"/>
        <v>#DIV/0!</v>
      </c>
      <c r="J88" s="177" t="e">
        <f t="shared" si="6"/>
        <v>#DIV/0!</v>
      </c>
    </row>
    <row r="89" spans="1:11" s="110" customFormat="1" ht="15" customHeight="1">
      <c r="A89" s="111"/>
      <c r="B89" s="130">
        <v>31</v>
      </c>
      <c r="C89" s="55"/>
      <c r="D89" s="55" t="s">
        <v>1327</v>
      </c>
      <c r="E89" s="83">
        <f>SUM(E90:E92)</f>
        <v>0</v>
      </c>
      <c r="F89" s="83">
        <f>SUM(F90:F92)</f>
        <v>0</v>
      </c>
      <c r="G89" s="83">
        <f>SUM(G90:G92)</f>
        <v>0</v>
      </c>
      <c r="H89" s="112">
        <f>SUM(H90:H92)</f>
        <v>0</v>
      </c>
      <c r="I89" s="177" t="e">
        <f t="shared" si="5"/>
        <v>#DIV/0!</v>
      </c>
      <c r="J89" s="177" t="e">
        <f t="shared" si="6"/>
        <v>#DIV/0!</v>
      </c>
    </row>
    <row r="90" spans="1:11" s="110" customFormat="1" ht="15" customHeight="1">
      <c r="A90" s="111"/>
      <c r="B90" s="111"/>
      <c r="C90" s="111">
        <v>3111</v>
      </c>
      <c r="D90" s="86" t="s">
        <v>1405</v>
      </c>
      <c r="E90" s="86"/>
      <c r="F90" s="86"/>
      <c r="G90" s="86"/>
      <c r="H90" s="134"/>
      <c r="I90" s="178" t="e">
        <f t="shared" si="5"/>
        <v>#DIV/0!</v>
      </c>
      <c r="J90" s="178" t="e">
        <f t="shared" si="6"/>
        <v>#DIV/0!</v>
      </c>
      <c r="K90" s="110">
        <v>82732</v>
      </c>
    </row>
    <row r="91" spans="1:11" s="110" customFormat="1" ht="15" customHeight="1">
      <c r="A91" s="111"/>
      <c r="B91" s="111"/>
      <c r="C91" s="111">
        <v>3132</v>
      </c>
      <c r="D91" s="86" t="s">
        <v>1363</v>
      </c>
      <c r="E91" s="86"/>
      <c r="F91" s="86"/>
      <c r="G91" s="86"/>
      <c r="H91" s="134"/>
      <c r="I91" s="178" t="e">
        <f t="shared" si="5"/>
        <v>#DIV/0!</v>
      </c>
      <c r="J91" s="178" t="e">
        <f t="shared" si="6"/>
        <v>#DIV/0!</v>
      </c>
      <c r="K91" s="110">
        <v>13651</v>
      </c>
    </row>
    <row r="92" spans="1:11" s="110" customFormat="1" ht="15" customHeight="1">
      <c r="A92" s="111"/>
      <c r="B92" s="111"/>
      <c r="C92" s="111">
        <v>3133</v>
      </c>
      <c r="D92" s="86" t="s">
        <v>1406</v>
      </c>
      <c r="E92" s="86"/>
      <c r="F92" s="86"/>
      <c r="G92" s="86"/>
      <c r="H92" s="134"/>
      <c r="I92" s="178" t="e">
        <f t="shared" si="5"/>
        <v>#DIV/0!</v>
      </c>
      <c r="J92" s="178" t="e">
        <f t="shared" si="6"/>
        <v>#DIV/0!</v>
      </c>
    </row>
    <row r="93" spans="1:11" s="110" customFormat="1" ht="15" customHeight="1">
      <c r="A93" s="292" t="s">
        <v>1263</v>
      </c>
      <c r="B93" s="329"/>
      <c r="C93" s="329"/>
      <c r="D93" s="330"/>
      <c r="E93" s="174">
        <f>E94+E105</f>
        <v>0</v>
      </c>
      <c r="F93" s="174">
        <f>F94+F105</f>
        <v>0</v>
      </c>
      <c r="G93" s="174">
        <f>G94+G105</f>
        <v>0</v>
      </c>
      <c r="H93" s="205">
        <f>H94+H105</f>
        <v>0</v>
      </c>
      <c r="I93" s="175" t="e">
        <f t="shared" si="5"/>
        <v>#DIV/0!</v>
      </c>
      <c r="J93" s="175" t="e">
        <f t="shared" si="6"/>
        <v>#DIV/0!</v>
      </c>
    </row>
    <row r="94" spans="1:11" s="110" customFormat="1" ht="15" customHeight="1">
      <c r="A94" s="130">
        <v>3</v>
      </c>
      <c r="B94" s="111"/>
      <c r="C94" s="55"/>
      <c r="D94" s="55" t="s">
        <v>1645</v>
      </c>
      <c r="E94" s="83">
        <f>E95+E100</f>
        <v>0</v>
      </c>
      <c r="F94" s="83">
        <f>F95+F100</f>
        <v>0</v>
      </c>
      <c r="G94" s="83">
        <f>G95+G100</f>
        <v>0</v>
      </c>
      <c r="H94" s="112">
        <f>H95+H100</f>
        <v>0</v>
      </c>
      <c r="I94" s="177" t="e">
        <f t="shared" si="5"/>
        <v>#DIV/0!</v>
      </c>
      <c r="J94" s="177" t="e">
        <f t="shared" si="6"/>
        <v>#DIV/0!</v>
      </c>
    </row>
    <row r="95" spans="1:11" s="110" customFormat="1" ht="15" customHeight="1">
      <c r="A95" s="111"/>
      <c r="B95" s="130">
        <v>31</v>
      </c>
      <c r="C95" s="55"/>
      <c r="D95" s="55" t="s">
        <v>1327</v>
      </c>
      <c r="E95" s="83">
        <f>SUM(E96:E99)</f>
        <v>0</v>
      </c>
      <c r="F95" s="83">
        <f>SUM(F96:F99)</f>
        <v>0</v>
      </c>
      <c r="G95" s="83">
        <f>SUM(G96:G99)</f>
        <v>0</v>
      </c>
      <c r="H95" s="112">
        <f>SUM(H96:H99)</f>
        <v>0</v>
      </c>
      <c r="I95" s="177" t="e">
        <f t="shared" si="5"/>
        <v>#DIV/0!</v>
      </c>
      <c r="J95" s="177" t="e">
        <f t="shared" si="6"/>
        <v>#DIV/0!</v>
      </c>
    </row>
    <row r="96" spans="1:11" s="110" customFormat="1" ht="15" customHeight="1">
      <c r="A96" s="111"/>
      <c r="B96" s="111"/>
      <c r="C96" s="111">
        <v>3111</v>
      </c>
      <c r="D96" s="86" t="s">
        <v>1405</v>
      </c>
      <c r="E96" s="86"/>
      <c r="F96" s="86"/>
      <c r="G96" s="86"/>
      <c r="H96" s="134"/>
      <c r="I96" s="178" t="e">
        <f t="shared" si="5"/>
        <v>#DIV/0!</v>
      </c>
      <c r="J96" s="178" t="e">
        <f t="shared" si="6"/>
        <v>#DIV/0!</v>
      </c>
    </row>
    <row r="97" spans="1:10" s="110" customFormat="1" ht="15" customHeight="1">
      <c r="A97" s="111"/>
      <c r="B97" s="111"/>
      <c r="C97" s="111">
        <v>3121</v>
      </c>
      <c r="D97" s="86" t="s">
        <v>1301</v>
      </c>
      <c r="E97" s="86"/>
      <c r="F97" s="86"/>
      <c r="G97" s="86"/>
      <c r="H97" s="134"/>
      <c r="I97" s="178" t="e">
        <f t="shared" si="5"/>
        <v>#DIV/0!</v>
      </c>
      <c r="J97" s="178" t="e">
        <f t="shared" si="6"/>
        <v>#DIV/0!</v>
      </c>
    </row>
    <row r="98" spans="1:10" s="110" customFormat="1" ht="15" customHeight="1">
      <c r="A98" s="111"/>
      <c r="B98" s="111"/>
      <c r="C98" s="111">
        <v>3132</v>
      </c>
      <c r="D98" s="86" t="s">
        <v>1363</v>
      </c>
      <c r="E98" s="86"/>
      <c r="F98" s="86"/>
      <c r="G98" s="86"/>
      <c r="H98" s="134"/>
      <c r="I98" s="178" t="e">
        <f t="shared" si="5"/>
        <v>#DIV/0!</v>
      </c>
      <c r="J98" s="178" t="e">
        <f t="shared" si="6"/>
        <v>#DIV/0!</v>
      </c>
    </row>
    <row r="99" spans="1:10" s="110" customFormat="1" ht="15" customHeight="1">
      <c r="A99" s="111"/>
      <c r="B99" s="111"/>
      <c r="C99" s="111">
        <v>3133</v>
      </c>
      <c r="D99" s="86" t="s">
        <v>1406</v>
      </c>
      <c r="E99" s="86"/>
      <c r="F99" s="86"/>
      <c r="G99" s="86"/>
      <c r="H99" s="134"/>
      <c r="I99" s="178" t="e">
        <f t="shared" si="5"/>
        <v>#DIV/0!</v>
      </c>
      <c r="J99" s="178" t="e">
        <f t="shared" si="6"/>
        <v>#DIV/0!</v>
      </c>
    </row>
    <row r="100" spans="1:10" s="110" customFormat="1" ht="15" customHeight="1">
      <c r="A100" s="111"/>
      <c r="B100" s="130">
        <v>32</v>
      </c>
      <c r="C100" s="111"/>
      <c r="D100" s="130" t="s">
        <v>1330</v>
      </c>
      <c r="E100" s="131">
        <f>SUM(E101:E104)</f>
        <v>0</v>
      </c>
      <c r="F100" s="131">
        <f>SUM(F101:F104)</f>
        <v>0</v>
      </c>
      <c r="G100" s="131">
        <f>SUM(G101:G104)</f>
        <v>0</v>
      </c>
      <c r="H100" s="132">
        <f>SUM(H101:H104)</f>
        <v>0</v>
      </c>
      <c r="I100" s="178" t="e">
        <f t="shared" si="5"/>
        <v>#DIV/0!</v>
      </c>
      <c r="J100" s="178" t="e">
        <f t="shared" si="6"/>
        <v>#DIV/0!</v>
      </c>
    </row>
    <row r="101" spans="1:10" s="110" customFormat="1" ht="15" customHeight="1">
      <c r="A101" s="111"/>
      <c r="B101" s="111"/>
      <c r="C101" s="111">
        <v>3211</v>
      </c>
      <c r="D101" s="86" t="s">
        <v>1264</v>
      </c>
      <c r="E101" s="86"/>
      <c r="F101" s="86"/>
      <c r="G101" s="86"/>
      <c r="H101" s="134"/>
      <c r="I101" s="178" t="e">
        <f t="shared" si="5"/>
        <v>#DIV/0!</v>
      </c>
      <c r="J101" s="178" t="e">
        <f t="shared" si="6"/>
        <v>#DIV/0!</v>
      </c>
    </row>
    <row r="102" spans="1:10" s="110" customFormat="1" ht="15" customHeight="1">
      <c r="A102" s="111"/>
      <c r="B102" s="111"/>
      <c r="C102" s="111">
        <v>3212</v>
      </c>
      <c r="D102" s="86" t="s">
        <v>1265</v>
      </c>
      <c r="E102" s="86"/>
      <c r="F102" s="86"/>
      <c r="G102" s="86"/>
      <c r="H102" s="134"/>
      <c r="I102" s="178" t="e">
        <f t="shared" si="5"/>
        <v>#DIV/0!</v>
      </c>
      <c r="J102" s="178" t="e">
        <f t="shared" si="6"/>
        <v>#DIV/0!</v>
      </c>
    </row>
    <row r="103" spans="1:10" s="110" customFormat="1" ht="15" customHeight="1">
      <c r="A103" s="111"/>
      <c r="B103" s="111"/>
      <c r="C103" s="111">
        <v>3223</v>
      </c>
      <c r="D103" s="86" t="s">
        <v>1269</v>
      </c>
      <c r="E103" s="86"/>
      <c r="F103" s="86"/>
      <c r="G103" s="86"/>
      <c r="H103" s="134"/>
      <c r="I103" s="178" t="e">
        <f t="shared" si="5"/>
        <v>#DIV/0!</v>
      </c>
      <c r="J103" s="178" t="e">
        <f t="shared" si="6"/>
        <v>#DIV/0!</v>
      </c>
    </row>
    <row r="104" spans="1:10" s="110" customFormat="1" ht="15" customHeight="1">
      <c r="A104" s="111"/>
      <c r="B104" s="111"/>
      <c r="C104" s="111">
        <v>3237</v>
      </c>
      <c r="D104" s="86" t="s">
        <v>1278</v>
      </c>
      <c r="E104" s="86"/>
      <c r="F104" s="86"/>
      <c r="G104" s="86"/>
      <c r="H104" s="134"/>
      <c r="I104" s="178" t="e">
        <f t="shared" si="5"/>
        <v>#DIV/0!</v>
      </c>
      <c r="J104" s="178" t="e">
        <f t="shared" si="6"/>
        <v>#DIV/0!</v>
      </c>
    </row>
    <row r="105" spans="1:10" s="110" customFormat="1" ht="15" customHeight="1">
      <c r="A105" s="130">
        <v>4</v>
      </c>
      <c r="B105" s="111"/>
      <c r="C105" s="111"/>
      <c r="D105" s="130" t="s">
        <v>1352</v>
      </c>
      <c r="E105" s="131">
        <f>E106</f>
        <v>0</v>
      </c>
      <c r="F105" s="131">
        <f t="shared" ref="F105:H106" si="9">F106</f>
        <v>0</v>
      </c>
      <c r="G105" s="131">
        <f t="shared" si="9"/>
        <v>0</v>
      </c>
      <c r="H105" s="132">
        <f t="shared" si="9"/>
        <v>0</v>
      </c>
      <c r="I105" s="178" t="e">
        <f t="shared" si="5"/>
        <v>#DIV/0!</v>
      </c>
      <c r="J105" s="178" t="e">
        <f t="shared" si="6"/>
        <v>#DIV/0!</v>
      </c>
    </row>
    <row r="106" spans="1:10" s="110" customFormat="1" ht="15" customHeight="1">
      <c r="A106" s="111"/>
      <c r="B106" s="130">
        <v>42</v>
      </c>
      <c r="C106" s="111"/>
      <c r="D106" s="130" t="s">
        <v>1353</v>
      </c>
      <c r="E106" s="131">
        <f>E107</f>
        <v>0</v>
      </c>
      <c r="F106" s="131">
        <f t="shared" si="9"/>
        <v>0</v>
      </c>
      <c r="G106" s="131">
        <f t="shared" si="9"/>
        <v>0</v>
      </c>
      <c r="H106" s="132">
        <f t="shared" si="9"/>
        <v>0</v>
      </c>
      <c r="I106" s="178" t="e">
        <f t="shared" si="5"/>
        <v>#DIV/0!</v>
      </c>
      <c r="J106" s="178" t="e">
        <f t="shared" si="6"/>
        <v>#DIV/0!</v>
      </c>
    </row>
    <row r="107" spans="1:10" s="110" customFormat="1" ht="15" customHeight="1">
      <c r="A107" s="111"/>
      <c r="B107" s="111"/>
      <c r="C107" s="111">
        <v>4221</v>
      </c>
      <c r="D107" s="86" t="s">
        <v>1287</v>
      </c>
      <c r="E107" s="86"/>
      <c r="F107" s="86"/>
      <c r="G107" s="86"/>
      <c r="H107" s="134"/>
      <c r="I107" s="178" t="e">
        <f t="shared" si="5"/>
        <v>#DIV/0!</v>
      </c>
      <c r="J107" s="178" t="e">
        <f t="shared" si="6"/>
        <v>#DIV/0!</v>
      </c>
    </row>
    <row r="108" spans="1:10" s="110" customFormat="1" ht="15" customHeight="1">
      <c r="A108" s="292" t="s">
        <v>1520</v>
      </c>
      <c r="B108" s="329"/>
      <c r="C108" s="329"/>
      <c r="D108" s="330"/>
      <c r="E108" s="174">
        <f>E109+E137</f>
        <v>1222.8800000000001</v>
      </c>
      <c r="F108" s="174">
        <f>F109+F137</f>
        <v>0</v>
      </c>
      <c r="G108" s="174">
        <f>G109+G137</f>
        <v>0</v>
      </c>
      <c r="H108" s="205">
        <f>H109+H137</f>
        <v>0</v>
      </c>
      <c r="I108" s="175">
        <f t="shared" si="5"/>
        <v>0</v>
      </c>
      <c r="J108" s="175" t="e">
        <f t="shared" si="6"/>
        <v>#DIV/0!</v>
      </c>
    </row>
    <row r="109" spans="1:10" s="110" customFormat="1" ht="15" customHeight="1">
      <c r="A109" s="130">
        <v>3</v>
      </c>
      <c r="B109" s="111"/>
      <c r="C109" s="55"/>
      <c r="D109" s="55" t="s">
        <v>1365</v>
      </c>
      <c r="E109" s="83">
        <f>E110+E115+E131+E133+E135</f>
        <v>1222.8800000000001</v>
      </c>
      <c r="F109" s="83">
        <f>F110+F115+F131+F133+F135</f>
        <v>0</v>
      </c>
      <c r="G109" s="83">
        <f>G110+G115+G131+G133+G135</f>
        <v>0</v>
      </c>
      <c r="H109" s="112">
        <f>H110+H115+H131+H133+H135</f>
        <v>0</v>
      </c>
      <c r="I109" s="177">
        <f t="shared" si="5"/>
        <v>0</v>
      </c>
      <c r="J109" s="177" t="e">
        <f t="shared" si="6"/>
        <v>#DIV/0!</v>
      </c>
    </row>
    <row r="110" spans="1:10" s="110" customFormat="1" ht="15" customHeight="1">
      <c r="A110" s="111"/>
      <c r="B110" s="130">
        <v>31</v>
      </c>
      <c r="C110" s="55"/>
      <c r="D110" s="55" t="s">
        <v>1327</v>
      </c>
      <c r="E110" s="83">
        <f>SUM(E111:E114)</f>
        <v>805.89</v>
      </c>
      <c r="F110" s="83">
        <f>SUM(F111:F114)</f>
        <v>0</v>
      </c>
      <c r="G110" s="83">
        <f>SUM(G111:G114)</f>
        <v>0</v>
      </c>
      <c r="H110" s="112">
        <f>SUM(H111:H114)</f>
        <v>0</v>
      </c>
      <c r="I110" s="177">
        <f t="shared" si="5"/>
        <v>0</v>
      </c>
      <c r="J110" s="177" t="e">
        <f t="shared" si="6"/>
        <v>#DIV/0!</v>
      </c>
    </row>
    <row r="111" spans="1:10" s="110" customFormat="1" ht="15" customHeight="1">
      <c r="A111" s="111"/>
      <c r="B111" s="111"/>
      <c r="C111" s="111">
        <v>3111</v>
      </c>
      <c r="D111" s="86" t="s">
        <v>1405</v>
      </c>
      <c r="E111" s="86">
        <f>'EU projekti'!E14+'EU projekti'!E42</f>
        <v>691.75</v>
      </c>
      <c r="F111" s="86">
        <f>'EU projekti'!F14+'EU projekti'!F42</f>
        <v>0</v>
      </c>
      <c r="G111" s="86">
        <f>'EU projekti'!G14+'EU projekti'!G42</f>
        <v>0</v>
      </c>
      <c r="H111" s="134">
        <f>'EU projekti'!H14+'EU projekti'!H42</f>
        <v>0</v>
      </c>
      <c r="I111" s="178">
        <f t="shared" si="5"/>
        <v>0</v>
      </c>
      <c r="J111" s="178" t="e">
        <f t="shared" si="6"/>
        <v>#DIV/0!</v>
      </c>
    </row>
    <row r="112" spans="1:10" s="110" customFormat="1" ht="15" customHeight="1">
      <c r="A112" s="111"/>
      <c r="B112" s="111"/>
      <c r="C112" s="111">
        <v>3121</v>
      </c>
      <c r="D112" s="86" t="s">
        <v>1301</v>
      </c>
      <c r="E112" s="86">
        <f>'EU projekti'!E15+'EU projekti'!E43</f>
        <v>0</v>
      </c>
      <c r="F112" s="86">
        <f>'EU projekti'!F15+'EU projekti'!F43</f>
        <v>0</v>
      </c>
      <c r="G112" s="86">
        <f>'EU projekti'!G15+'EU projekti'!G43</f>
        <v>0</v>
      </c>
      <c r="H112" s="134">
        <f>'EU projekti'!H15+'EU projekti'!H43</f>
        <v>0</v>
      </c>
      <c r="I112" s="178" t="e">
        <f t="shared" si="5"/>
        <v>#DIV/0!</v>
      </c>
      <c r="J112" s="178" t="e">
        <f t="shared" si="6"/>
        <v>#DIV/0!</v>
      </c>
    </row>
    <row r="113" spans="1:10" s="110" customFormat="1" ht="15" customHeight="1">
      <c r="A113" s="111"/>
      <c r="B113" s="111"/>
      <c r="C113" s="111">
        <v>3132</v>
      </c>
      <c r="D113" s="86" t="s">
        <v>1363</v>
      </c>
      <c r="E113" s="86">
        <f>'EU projekti'!E16+'EU projekti'!E44</f>
        <v>0</v>
      </c>
      <c r="F113" s="86">
        <f>'EU projekti'!F16+'EU projekti'!F44</f>
        <v>0</v>
      </c>
      <c r="G113" s="86">
        <f>'EU projekti'!G16+'EU projekti'!G44</f>
        <v>0</v>
      </c>
      <c r="H113" s="134">
        <f>'EU projekti'!H16+'EU projekti'!H44</f>
        <v>0</v>
      </c>
      <c r="I113" s="178" t="e">
        <f t="shared" si="5"/>
        <v>#DIV/0!</v>
      </c>
      <c r="J113" s="178" t="e">
        <f t="shared" si="6"/>
        <v>#DIV/0!</v>
      </c>
    </row>
    <row r="114" spans="1:10" s="110" customFormat="1" ht="15" customHeight="1">
      <c r="A114" s="111"/>
      <c r="B114" s="111"/>
      <c r="C114" s="111">
        <v>3133</v>
      </c>
      <c r="D114" s="86" t="s">
        <v>1406</v>
      </c>
      <c r="E114" s="86">
        <f>'EU projekti'!E17+'EU projekti'!E45</f>
        <v>114.14</v>
      </c>
      <c r="F114" s="86">
        <f>'EU projekti'!F17+'EU projekti'!F45</f>
        <v>0</v>
      </c>
      <c r="G114" s="86">
        <f>'EU projekti'!G17+'EU projekti'!G45</f>
        <v>0</v>
      </c>
      <c r="H114" s="134">
        <f>'EU projekti'!H17+'EU projekti'!H45</f>
        <v>0</v>
      </c>
      <c r="I114" s="178">
        <f t="shared" si="5"/>
        <v>0</v>
      </c>
      <c r="J114" s="178" t="e">
        <f t="shared" si="6"/>
        <v>#DIV/0!</v>
      </c>
    </row>
    <row r="115" spans="1:10" s="110" customFormat="1" ht="15" customHeight="1">
      <c r="A115" s="111"/>
      <c r="B115" s="130">
        <v>32</v>
      </c>
      <c r="C115" s="111"/>
      <c r="D115" s="130" t="s">
        <v>1330</v>
      </c>
      <c r="E115" s="131">
        <f>SUM(E116:E130)</f>
        <v>416.99</v>
      </c>
      <c r="F115" s="131">
        <f>SUM(F116:F130)</f>
        <v>0</v>
      </c>
      <c r="G115" s="131">
        <f>SUM(G116:G130)</f>
        <v>0</v>
      </c>
      <c r="H115" s="132">
        <f>SUM(H116:H130)</f>
        <v>0</v>
      </c>
      <c r="I115" s="178">
        <f t="shared" si="5"/>
        <v>0</v>
      </c>
      <c r="J115" s="178" t="e">
        <f t="shared" si="6"/>
        <v>#DIV/0!</v>
      </c>
    </row>
    <row r="116" spans="1:10" s="110" customFormat="1" ht="15" customHeight="1">
      <c r="A116" s="111"/>
      <c r="B116" s="111"/>
      <c r="C116" s="111">
        <v>3211</v>
      </c>
      <c r="D116" s="86" t="s">
        <v>1264</v>
      </c>
      <c r="E116" s="86">
        <f>'EU projekti'!E20</f>
        <v>0</v>
      </c>
      <c r="F116" s="86">
        <f>'EU projekti'!F20</f>
        <v>0</v>
      </c>
      <c r="G116" s="86">
        <f>'EU projekti'!G20</f>
        <v>0</v>
      </c>
      <c r="H116" s="134">
        <f>'EU projekti'!H20</f>
        <v>0</v>
      </c>
      <c r="I116" s="178" t="e">
        <f t="shared" si="5"/>
        <v>#DIV/0!</v>
      </c>
      <c r="J116" s="178" t="e">
        <f t="shared" si="6"/>
        <v>#DIV/0!</v>
      </c>
    </row>
    <row r="117" spans="1:10" s="110" customFormat="1" ht="15" customHeight="1">
      <c r="A117" s="111"/>
      <c r="B117" s="111"/>
      <c r="C117" s="111">
        <v>3212</v>
      </c>
      <c r="D117" s="86" t="s">
        <v>1265</v>
      </c>
      <c r="E117" s="86">
        <f>'EU projekti'!E21</f>
        <v>80.900000000000006</v>
      </c>
      <c r="F117" s="86">
        <f>'EU projekti'!F21</f>
        <v>0</v>
      </c>
      <c r="G117" s="86">
        <f>'EU projekti'!G21</f>
        <v>0</v>
      </c>
      <c r="H117" s="134">
        <f>'EU projekti'!H21</f>
        <v>0</v>
      </c>
      <c r="I117" s="178">
        <f t="shared" si="5"/>
        <v>0</v>
      </c>
      <c r="J117" s="178" t="e">
        <f t="shared" si="6"/>
        <v>#DIV/0!</v>
      </c>
    </row>
    <row r="118" spans="1:10" s="110" customFormat="1" ht="15" customHeight="1">
      <c r="A118" s="111"/>
      <c r="B118" s="111"/>
      <c r="C118" s="111">
        <v>3213</v>
      </c>
      <c r="D118" s="86" t="s">
        <v>1266</v>
      </c>
      <c r="E118" s="86">
        <f>'EU projekti'!E22</f>
        <v>0</v>
      </c>
      <c r="F118" s="86">
        <f>'EU projekti'!F22</f>
        <v>0</v>
      </c>
      <c r="G118" s="86">
        <f>'EU projekti'!G22</f>
        <v>0</v>
      </c>
      <c r="H118" s="134">
        <f>'EU projekti'!H22</f>
        <v>0</v>
      </c>
      <c r="I118" s="178" t="e">
        <f t="shared" si="5"/>
        <v>#DIV/0!</v>
      </c>
      <c r="J118" s="178" t="e">
        <f t="shared" si="6"/>
        <v>#DIV/0!</v>
      </c>
    </row>
    <row r="119" spans="1:10" s="110" customFormat="1" ht="15" customHeight="1">
      <c r="A119" s="111"/>
      <c r="B119" s="111"/>
      <c r="C119" s="133">
        <v>3221</v>
      </c>
      <c r="D119" s="86" t="s">
        <v>1267</v>
      </c>
      <c r="E119" s="86">
        <f>'EU projekti'!E23</f>
        <v>0</v>
      </c>
      <c r="F119" s="86">
        <f>'EU projekti'!F23</f>
        <v>0</v>
      </c>
      <c r="G119" s="86">
        <f>'EU projekti'!G23</f>
        <v>0</v>
      </c>
      <c r="H119" s="134">
        <f>'EU projekti'!H23</f>
        <v>0</v>
      </c>
      <c r="I119" s="178" t="e">
        <f t="shared" si="5"/>
        <v>#DIV/0!</v>
      </c>
      <c r="J119" s="178" t="e">
        <f t="shared" si="6"/>
        <v>#DIV/0!</v>
      </c>
    </row>
    <row r="120" spans="1:10" s="110" customFormat="1" ht="15" customHeight="1">
      <c r="A120" s="111"/>
      <c r="B120" s="111"/>
      <c r="C120" s="133" t="s">
        <v>1450</v>
      </c>
      <c r="D120" s="86" t="s">
        <v>1268</v>
      </c>
      <c r="E120" s="86">
        <f>'EU projekti'!E24</f>
        <v>0</v>
      </c>
      <c r="F120" s="86">
        <f>'EU projekti'!F24</f>
        <v>0</v>
      </c>
      <c r="G120" s="86">
        <f>'EU projekti'!G24</f>
        <v>0</v>
      </c>
      <c r="H120" s="134">
        <f>'EU projekti'!H24</f>
        <v>0</v>
      </c>
      <c r="I120" s="178" t="e">
        <f t="shared" si="5"/>
        <v>#DIV/0!</v>
      </c>
      <c r="J120" s="178" t="e">
        <f t="shared" si="6"/>
        <v>#DIV/0!</v>
      </c>
    </row>
    <row r="121" spans="1:10" s="110" customFormat="1" ht="15" customHeight="1">
      <c r="A121" s="111"/>
      <c r="B121" s="111"/>
      <c r="C121" s="133" t="s">
        <v>1452</v>
      </c>
      <c r="D121" s="86" t="s">
        <v>1270</v>
      </c>
      <c r="E121" s="86">
        <f>'EU projekti'!E25</f>
        <v>0</v>
      </c>
      <c r="F121" s="86">
        <f>'EU projekti'!F25</f>
        <v>0</v>
      </c>
      <c r="G121" s="86">
        <f>'EU projekti'!G25</f>
        <v>0</v>
      </c>
      <c r="H121" s="134">
        <f>'EU projekti'!H25</f>
        <v>0</v>
      </c>
      <c r="I121" s="178" t="e">
        <f t="shared" si="5"/>
        <v>#DIV/0!</v>
      </c>
      <c r="J121" s="178" t="e">
        <f t="shared" si="6"/>
        <v>#DIV/0!</v>
      </c>
    </row>
    <row r="122" spans="1:10" s="110" customFormat="1" ht="15" customHeight="1">
      <c r="A122" s="111"/>
      <c r="B122" s="111"/>
      <c r="C122" s="133">
        <v>3231</v>
      </c>
      <c r="D122" s="86" t="s">
        <v>1272</v>
      </c>
      <c r="E122" s="86">
        <f>'EU projekti'!E26</f>
        <v>0</v>
      </c>
      <c r="F122" s="86">
        <f>'EU projekti'!F26</f>
        <v>0</v>
      </c>
      <c r="G122" s="86">
        <f>'EU projekti'!G26</f>
        <v>0</v>
      </c>
      <c r="H122" s="134">
        <f>'EU projekti'!H26</f>
        <v>0</v>
      </c>
      <c r="I122" s="178" t="e">
        <f t="shared" si="5"/>
        <v>#DIV/0!</v>
      </c>
      <c r="J122" s="178" t="e">
        <f t="shared" si="6"/>
        <v>#DIV/0!</v>
      </c>
    </row>
    <row r="123" spans="1:10" s="110" customFormat="1" ht="15" customHeight="1">
      <c r="A123" s="111"/>
      <c r="B123" s="111"/>
      <c r="C123" s="133" t="s">
        <v>1455</v>
      </c>
      <c r="D123" s="86" t="s">
        <v>1507</v>
      </c>
      <c r="E123" s="86">
        <f>'EU projekti'!E27</f>
        <v>0</v>
      </c>
      <c r="F123" s="86">
        <f>'EU projekti'!F27</f>
        <v>0</v>
      </c>
      <c r="G123" s="86">
        <f>'EU projekti'!G27</f>
        <v>0</v>
      </c>
      <c r="H123" s="134">
        <f>'EU projekti'!H27</f>
        <v>0</v>
      </c>
      <c r="I123" s="178" t="e">
        <f t="shared" si="5"/>
        <v>#DIV/0!</v>
      </c>
      <c r="J123" s="178" t="e">
        <f t="shared" si="6"/>
        <v>#DIV/0!</v>
      </c>
    </row>
    <row r="124" spans="1:10" s="110" customFormat="1" ht="15" customHeight="1">
      <c r="A124" s="111"/>
      <c r="B124" s="111"/>
      <c r="C124" s="111">
        <v>3235</v>
      </c>
      <c r="D124" s="86" t="s">
        <v>1276</v>
      </c>
      <c r="E124" s="86">
        <f>'EU projekti'!E28</f>
        <v>0</v>
      </c>
      <c r="F124" s="86">
        <f>'EU projekti'!F28</f>
        <v>0</v>
      </c>
      <c r="G124" s="86">
        <f>'EU projekti'!G28</f>
        <v>0</v>
      </c>
      <c r="H124" s="134">
        <f>'EU projekti'!H28</f>
        <v>0</v>
      </c>
      <c r="I124" s="178" t="e">
        <f t="shared" si="5"/>
        <v>#DIV/0!</v>
      </c>
      <c r="J124" s="178" t="e">
        <f t="shared" si="6"/>
        <v>#DIV/0!</v>
      </c>
    </row>
    <row r="125" spans="1:10" s="110" customFormat="1" ht="15" customHeight="1">
      <c r="A125" s="111"/>
      <c r="B125" s="111"/>
      <c r="C125" s="111">
        <v>3237</v>
      </c>
      <c r="D125" s="86" t="s">
        <v>1278</v>
      </c>
      <c r="E125" s="86">
        <f>'EU projekti'!E27</f>
        <v>0</v>
      </c>
      <c r="F125" s="86">
        <f>'EU projekti'!F27</f>
        <v>0</v>
      </c>
      <c r="G125" s="86">
        <f>'EU projekti'!G27</f>
        <v>0</v>
      </c>
      <c r="H125" s="134">
        <f>'EU projekti'!H27</f>
        <v>0</v>
      </c>
      <c r="I125" s="178" t="e">
        <f t="shared" si="5"/>
        <v>#DIV/0!</v>
      </c>
      <c r="J125" s="178" t="e">
        <f t="shared" si="6"/>
        <v>#DIV/0!</v>
      </c>
    </row>
    <row r="126" spans="1:10" s="110" customFormat="1" ht="15" customHeight="1">
      <c r="A126" s="111"/>
      <c r="B126" s="111"/>
      <c r="C126" s="111">
        <v>3238</v>
      </c>
      <c r="D126" s="86" t="s">
        <v>1279</v>
      </c>
      <c r="E126" s="86">
        <f>'EU projekti'!E29</f>
        <v>0</v>
      </c>
      <c r="F126" s="86">
        <f>'EU projekti'!F29</f>
        <v>0</v>
      </c>
      <c r="G126" s="86">
        <f>'EU projekti'!G29</f>
        <v>0</v>
      </c>
      <c r="H126" s="134">
        <f>'EU projekti'!H29</f>
        <v>0</v>
      </c>
      <c r="I126" s="178" t="e">
        <f t="shared" si="5"/>
        <v>#DIV/0!</v>
      </c>
      <c r="J126" s="178" t="e">
        <f t="shared" si="6"/>
        <v>#DIV/0!</v>
      </c>
    </row>
    <row r="127" spans="1:10" s="110" customFormat="1" ht="15" customHeight="1">
      <c r="A127" s="111"/>
      <c r="B127" s="111"/>
      <c r="C127" s="111">
        <v>3239</v>
      </c>
      <c r="D127" s="86" t="s">
        <v>1280</v>
      </c>
      <c r="E127" s="86">
        <f>'EU projekti'!E30</f>
        <v>0</v>
      </c>
      <c r="F127" s="86">
        <f>'EU projekti'!F30</f>
        <v>0</v>
      </c>
      <c r="G127" s="86">
        <f>'EU projekti'!G30</f>
        <v>0</v>
      </c>
      <c r="H127" s="134">
        <f>'EU projekti'!H30</f>
        <v>0</v>
      </c>
      <c r="I127" s="178" t="e">
        <f t="shared" si="5"/>
        <v>#DIV/0!</v>
      </c>
      <c r="J127" s="178" t="e">
        <f t="shared" si="6"/>
        <v>#DIV/0!</v>
      </c>
    </row>
    <row r="128" spans="1:10" s="110" customFormat="1" ht="15" customHeight="1">
      <c r="A128" s="111"/>
      <c r="B128" s="111"/>
      <c r="C128" s="111">
        <v>3293</v>
      </c>
      <c r="D128" s="86" t="s">
        <v>1282</v>
      </c>
      <c r="E128" s="86">
        <f>'EU projekti'!E31</f>
        <v>0</v>
      </c>
      <c r="F128" s="86">
        <f>'EU projekti'!F31</f>
        <v>0</v>
      </c>
      <c r="G128" s="86">
        <f>'EU projekti'!G31</f>
        <v>0</v>
      </c>
      <c r="H128" s="134">
        <f>'EU projekti'!H31</f>
        <v>0</v>
      </c>
      <c r="I128" s="178" t="e">
        <f t="shared" si="5"/>
        <v>#DIV/0!</v>
      </c>
      <c r="J128" s="178" t="e">
        <f t="shared" si="6"/>
        <v>#DIV/0!</v>
      </c>
    </row>
    <row r="129" spans="1:10" s="110" customFormat="1" ht="15" customHeight="1">
      <c r="A129" s="111"/>
      <c r="B129" s="111"/>
      <c r="C129" s="111">
        <v>3294</v>
      </c>
      <c r="D129" s="86" t="s">
        <v>1283</v>
      </c>
      <c r="E129" s="86">
        <f>'EU projekti'!E33</f>
        <v>336.09</v>
      </c>
      <c r="F129" s="86">
        <f>'EU projekti'!F33</f>
        <v>0</v>
      </c>
      <c r="G129" s="86">
        <f>'EU projekti'!G33</f>
        <v>0</v>
      </c>
      <c r="H129" s="134">
        <f>'EU projekti'!H33</f>
        <v>0</v>
      </c>
      <c r="I129" s="178">
        <f t="shared" si="5"/>
        <v>0</v>
      </c>
      <c r="J129" s="178" t="e">
        <f t="shared" si="6"/>
        <v>#DIV/0!</v>
      </c>
    </row>
    <row r="130" spans="1:10" s="110" customFormat="1" ht="15" customHeight="1">
      <c r="A130" s="111"/>
      <c r="B130" s="111"/>
      <c r="C130" s="111">
        <v>3295</v>
      </c>
      <c r="D130" s="86" t="s">
        <v>1284</v>
      </c>
      <c r="E130" s="86">
        <f>'EU projekti'!E34</f>
        <v>0</v>
      </c>
      <c r="F130" s="86">
        <f>'EU projekti'!F34</f>
        <v>0</v>
      </c>
      <c r="G130" s="86">
        <f>'EU projekti'!G34</f>
        <v>0</v>
      </c>
      <c r="H130" s="134">
        <f>'EU projekti'!H34</f>
        <v>0</v>
      </c>
      <c r="I130" s="178" t="e">
        <f t="shared" si="5"/>
        <v>#DIV/0!</v>
      </c>
      <c r="J130" s="178" t="e">
        <f t="shared" si="6"/>
        <v>#DIV/0!</v>
      </c>
    </row>
    <row r="131" spans="1:10" s="110" customFormat="1" ht="15" customHeight="1">
      <c r="A131" s="111"/>
      <c r="B131" s="130">
        <v>35</v>
      </c>
      <c r="C131" s="111"/>
      <c r="D131" s="130" t="s">
        <v>1563</v>
      </c>
      <c r="E131" s="131">
        <f>E132</f>
        <v>0</v>
      </c>
      <c r="F131" s="131">
        <f>F132</f>
        <v>0</v>
      </c>
      <c r="G131" s="131">
        <f>G132</f>
        <v>0</v>
      </c>
      <c r="H131" s="132">
        <f>H132</f>
        <v>0</v>
      </c>
      <c r="I131" s="178" t="e">
        <f t="shared" si="5"/>
        <v>#DIV/0!</v>
      </c>
      <c r="J131" s="178" t="e">
        <f t="shared" si="6"/>
        <v>#DIV/0!</v>
      </c>
    </row>
    <row r="132" spans="1:10" s="110" customFormat="1" ht="15" customHeight="1">
      <c r="A132" s="111"/>
      <c r="B132" s="111"/>
      <c r="C132" s="111">
        <v>3531</v>
      </c>
      <c r="D132" s="86" t="s">
        <v>1541</v>
      </c>
      <c r="E132" s="131"/>
      <c r="F132" s="86"/>
      <c r="G132" s="86"/>
      <c r="H132" s="134"/>
      <c r="I132" s="178" t="e">
        <f t="shared" si="5"/>
        <v>#DIV/0!</v>
      </c>
      <c r="J132" s="178" t="e">
        <f t="shared" si="6"/>
        <v>#DIV/0!</v>
      </c>
    </row>
    <row r="133" spans="1:10" s="110" customFormat="1" ht="15" customHeight="1">
      <c r="A133" s="111"/>
      <c r="B133" s="130">
        <v>36</v>
      </c>
      <c r="C133" s="111"/>
      <c r="D133" s="130" t="s">
        <v>1399</v>
      </c>
      <c r="E133" s="86">
        <f>E134</f>
        <v>0</v>
      </c>
      <c r="F133" s="86"/>
      <c r="G133" s="86"/>
      <c r="H133" s="134"/>
      <c r="I133" s="178" t="e">
        <f t="shared" si="5"/>
        <v>#DIV/0!</v>
      </c>
      <c r="J133" s="178" t="e">
        <f t="shared" si="6"/>
        <v>#DIV/0!</v>
      </c>
    </row>
    <row r="134" spans="1:10" s="110" customFormat="1" ht="15" customHeight="1">
      <c r="A134" s="111"/>
      <c r="B134" s="111"/>
      <c r="C134" s="111">
        <v>3611</v>
      </c>
      <c r="D134" s="86" t="s">
        <v>1542</v>
      </c>
      <c r="E134" s="86"/>
      <c r="F134" s="86"/>
      <c r="G134" s="86"/>
      <c r="H134" s="134"/>
      <c r="I134" s="178" t="e">
        <f t="shared" ref="I134:I197" si="10">H134/E134*100</f>
        <v>#DIV/0!</v>
      </c>
      <c r="J134" s="178" t="e">
        <f t="shared" ref="J134:J197" si="11">H134/F134*100</f>
        <v>#DIV/0!</v>
      </c>
    </row>
    <row r="135" spans="1:10" s="110" customFormat="1" ht="15" customHeight="1">
      <c r="A135" s="111"/>
      <c r="B135" s="130">
        <v>38</v>
      </c>
      <c r="C135" s="111"/>
      <c r="D135" s="130" t="s">
        <v>1359</v>
      </c>
      <c r="E135" s="131">
        <f>E136</f>
        <v>0</v>
      </c>
      <c r="F135" s="131">
        <f>F136</f>
        <v>0</v>
      </c>
      <c r="G135" s="131">
        <f>G136</f>
        <v>0</v>
      </c>
      <c r="H135" s="132">
        <f>H136</f>
        <v>0</v>
      </c>
      <c r="I135" s="178" t="e">
        <f t="shared" si="10"/>
        <v>#DIV/0!</v>
      </c>
      <c r="J135" s="178" t="e">
        <f t="shared" si="11"/>
        <v>#DIV/0!</v>
      </c>
    </row>
    <row r="136" spans="1:10" s="110" customFormat="1" ht="15" customHeight="1">
      <c r="A136" s="111"/>
      <c r="B136" s="111"/>
      <c r="C136" s="111">
        <v>3813</v>
      </c>
      <c r="D136" s="86" t="s">
        <v>1543</v>
      </c>
      <c r="E136" s="86"/>
      <c r="F136" s="86"/>
      <c r="G136" s="86"/>
      <c r="H136" s="134"/>
      <c r="I136" s="178" t="e">
        <f t="shared" si="10"/>
        <v>#DIV/0!</v>
      </c>
      <c r="J136" s="178" t="e">
        <f t="shared" si="11"/>
        <v>#DIV/0!</v>
      </c>
    </row>
    <row r="137" spans="1:10" s="110" customFormat="1" ht="15" customHeight="1">
      <c r="A137" s="130">
        <v>4</v>
      </c>
      <c r="B137" s="111"/>
      <c r="C137" s="111"/>
      <c r="D137" s="130" t="s">
        <v>1352</v>
      </c>
      <c r="E137" s="131">
        <f>E138</f>
        <v>0</v>
      </c>
      <c r="F137" s="86"/>
      <c r="G137" s="86"/>
      <c r="H137" s="134"/>
      <c r="I137" s="178" t="e">
        <f t="shared" si="10"/>
        <v>#DIV/0!</v>
      </c>
      <c r="J137" s="178" t="e">
        <f t="shared" si="11"/>
        <v>#DIV/0!</v>
      </c>
    </row>
    <row r="138" spans="1:10" s="110" customFormat="1" ht="15" customHeight="1">
      <c r="A138" s="111"/>
      <c r="B138" s="130">
        <v>42</v>
      </c>
      <c r="C138" s="111"/>
      <c r="D138" s="130" t="s">
        <v>1353</v>
      </c>
      <c r="E138" s="131">
        <f>SUM(E139:E143)</f>
        <v>0</v>
      </c>
      <c r="F138" s="131">
        <f>SUM(F139:F143)</f>
        <v>0</v>
      </c>
      <c r="G138" s="131">
        <f>SUM(G139:G143)</f>
        <v>0</v>
      </c>
      <c r="H138" s="132">
        <f>SUM(H139:H143)</f>
        <v>0</v>
      </c>
      <c r="I138" s="178" t="e">
        <f t="shared" si="10"/>
        <v>#DIV/0!</v>
      </c>
      <c r="J138" s="178" t="e">
        <f t="shared" si="11"/>
        <v>#DIV/0!</v>
      </c>
    </row>
    <row r="139" spans="1:10" s="110" customFormat="1" ht="15" customHeight="1">
      <c r="A139" s="111"/>
      <c r="B139" s="111"/>
      <c r="C139" s="111">
        <v>4221</v>
      </c>
      <c r="D139" s="86" t="s">
        <v>1287</v>
      </c>
      <c r="E139" s="86">
        <f>'EU projekti'!E37</f>
        <v>0</v>
      </c>
      <c r="F139" s="86">
        <f>'EU projekti'!F37</f>
        <v>0</v>
      </c>
      <c r="G139" s="86">
        <f>'EU projekti'!G37</f>
        <v>0</v>
      </c>
      <c r="H139" s="134">
        <f>'EU projekti'!H37</f>
        <v>0</v>
      </c>
      <c r="I139" s="178" t="e">
        <f t="shared" si="10"/>
        <v>#DIV/0!</v>
      </c>
      <c r="J139" s="178" t="e">
        <f t="shared" si="11"/>
        <v>#DIV/0!</v>
      </c>
    </row>
    <row r="140" spans="1:10" s="110" customFormat="1" ht="15" customHeight="1">
      <c r="A140" s="111"/>
      <c r="B140" s="111"/>
      <c r="C140" s="111">
        <v>4224</v>
      </c>
      <c r="D140" s="86" t="s">
        <v>1319</v>
      </c>
      <c r="E140" s="86"/>
      <c r="F140" s="86"/>
      <c r="G140" s="86"/>
      <c r="H140" s="134"/>
      <c r="I140" s="178" t="e">
        <f t="shared" si="10"/>
        <v>#DIV/0!</v>
      </c>
      <c r="J140" s="178" t="e">
        <f t="shared" si="11"/>
        <v>#DIV/0!</v>
      </c>
    </row>
    <row r="141" spans="1:10" s="110" customFormat="1" ht="15" customHeight="1">
      <c r="A141" s="111"/>
      <c r="B141" s="111"/>
      <c r="C141" s="111">
        <v>4225</v>
      </c>
      <c r="D141" s="86" t="s">
        <v>1436</v>
      </c>
      <c r="E141" s="86"/>
      <c r="F141" s="86"/>
      <c r="G141" s="86"/>
      <c r="H141" s="134"/>
      <c r="I141" s="178" t="e">
        <f t="shared" si="10"/>
        <v>#DIV/0!</v>
      </c>
      <c r="J141" s="178" t="e">
        <f t="shared" si="11"/>
        <v>#DIV/0!</v>
      </c>
    </row>
    <row r="142" spans="1:10" s="110" customFormat="1" ht="15" customHeight="1">
      <c r="A142" s="111"/>
      <c r="B142" s="111"/>
      <c r="C142" s="111">
        <v>4227</v>
      </c>
      <c r="D142" s="86" t="s">
        <v>1597</v>
      </c>
      <c r="E142" s="86"/>
      <c r="F142" s="86"/>
      <c r="G142" s="86"/>
      <c r="H142" s="134"/>
      <c r="I142" s="178" t="e">
        <f t="shared" si="10"/>
        <v>#DIV/0!</v>
      </c>
      <c r="J142" s="178" t="e">
        <f t="shared" si="11"/>
        <v>#DIV/0!</v>
      </c>
    </row>
    <row r="143" spans="1:10" s="110" customFormat="1" ht="15" customHeight="1">
      <c r="A143" s="111"/>
      <c r="B143" s="111"/>
      <c r="C143" s="111">
        <v>4262</v>
      </c>
      <c r="D143" s="86" t="s">
        <v>1421</v>
      </c>
      <c r="E143" s="86"/>
      <c r="F143" s="86"/>
      <c r="G143" s="86"/>
      <c r="H143" s="134"/>
      <c r="I143" s="178" t="e">
        <f t="shared" si="10"/>
        <v>#DIV/0!</v>
      </c>
      <c r="J143" s="178" t="e">
        <f t="shared" si="11"/>
        <v>#DIV/0!</v>
      </c>
    </row>
    <row r="144" spans="1:10" s="110" customFormat="1" ht="15" customHeight="1">
      <c r="A144" s="292" t="s">
        <v>18</v>
      </c>
      <c r="B144" s="329"/>
      <c r="C144" s="329"/>
      <c r="D144" s="330"/>
      <c r="E144" s="174">
        <f>E145+E180</f>
        <v>133729.06</v>
      </c>
      <c r="F144" s="174">
        <f>F145+F180</f>
        <v>278160</v>
      </c>
      <c r="G144" s="174">
        <f>G145+G180</f>
        <v>0</v>
      </c>
      <c r="H144" s="205">
        <f>H145+H180</f>
        <v>320107.13</v>
      </c>
      <c r="I144" s="175">
        <f t="shared" si="10"/>
        <v>239.36990957687132</v>
      </c>
      <c r="J144" s="175">
        <f t="shared" si="11"/>
        <v>115.08021642220305</v>
      </c>
    </row>
    <row r="145" spans="1:10" s="110" customFormat="1" ht="15" customHeight="1">
      <c r="A145" s="130">
        <v>3</v>
      </c>
      <c r="B145" s="111"/>
      <c r="C145" s="55"/>
      <c r="D145" s="55" t="s">
        <v>1365</v>
      </c>
      <c r="E145" s="83">
        <f>E146+E152+E170+E172+E174+E178</f>
        <v>131340.56</v>
      </c>
      <c r="F145" s="83">
        <f>F146+F152+F170+F172+F174+F178</f>
        <v>245160</v>
      </c>
      <c r="G145" s="83">
        <f>G146+G152+G170+G172+G174+G178</f>
        <v>0</v>
      </c>
      <c r="H145" s="112">
        <f>H146+H152+H170+H172+H174+H178</f>
        <v>269007.13</v>
      </c>
      <c r="I145" s="177">
        <f t="shared" si="10"/>
        <v>204.81649385384074</v>
      </c>
      <c r="J145" s="177">
        <f t="shared" si="11"/>
        <v>109.72717001142112</v>
      </c>
    </row>
    <row r="146" spans="1:10" s="110" customFormat="1" ht="15" customHeight="1">
      <c r="A146" s="111"/>
      <c r="B146" s="130">
        <v>31</v>
      </c>
      <c r="C146" s="55"/>
      <c r="D146" s="55" t="s">
        <v>1327</v>
      </c>
      <c r="E146" s="83">
        <f>SUM(E147:E151)</f>
        <v>103601.23999999999</v>
      </c>
      <c r="F146" s="83">
        <f>SUM(F147:F151)</f>
        <v>216160</v>
      </c>
      <c r="G146" s="83">
        <f>SUM(G147:G151)</f>
        <v>0</v>
      </c>
      <c r="H146" s="112">
        <f>SUM(H147:H151)</f>
        <v>186743.78999999998</v>
      </c>
      <c r="I146" s="177">
        <f t="shared" si="10"/>
        <v>180.25246609017421</v>
      </c>
      <c r="J146" s="177">
        <f t="shared" si="11"/>
        <v>86.391464655810495</v>
      </c>
    </row>
    <row r="147" spans="1:10" s="110" customFormat="1" ht="15" customHeight="1">
      <c r="A147" s="111"/>
      <c r="B147" s="111"/>
      <c r="C147" s="111">
        <v>3111</v>
      </c>
      <c r="D147" s="86" t="s">
        <v>1405</v>
      </c>
      <c r="E147" s="86">
        <f>'EU projekti'!E51+'EU projekti'!E92+'EU projekti'!E123+'EU projekti'!E148+'EU projekti'!E173+'EU projekti'!E214+'EU projekti'!E255+'EU projekti'!E298+'EU projekti'!E421+'EU projekti'!E445+'EU projekti'!E458+'EU projekti'!E471+'EU projekti'!E490+'EU projekti'!E509+'EU projekti'!E534+'EU projekti'!E339+'EU projekti'!E380+'EU projekti'!E542+'EU projekti'!E556+'EU projekti'!E574+'EU projekti'!E588+'EU projekti'!E601+'EU projekti'!E614+'EU projekti'!E627</f>
        <v>88644.849999999991</v>
      </c>
      <c r="F147" s="86">
        <f>'EU projekti'!F51+'EU projekti'!F92+'EU projekti'!F123+'EU projekti'!F148+'EU projekti'!F173+'EU projekti'!F214+'EU projekti'!F255+'EU projekti'!F298+'EU projekti'!F421+'EU projekti'!F445+'EU projekti'!F458+'EU projekti'!F471+'EU projekti'!F490+'EU projekti'!F509+'EU projekti'!F534+'EU projekti'!F339+'EU projekti'!F380+'EU projekti'!F542+'EU projekti'!F556+'EU projekti'!F574+'EU projekti'!F588+'EU projekti'!F601+'EU projekti'!F614+'EU projekti'!F627</f>
        <v>185545</v>
      </c>
      <c r="G147" s="86">
        <f>'EU projekti'!G51+'EU projekti'!G92+'EU projekti'!G123+'EU projekti'!G148+'EU projekti'!G173+'EU projekti'!G214+'EU projekti'!G255+'EU projekti'!G298+'EU projekti'!G421+'EU projekti'!G445+'EU projekti'!G458+'EU projekti'!G471+'EU projekti'!G490+'EU projekti'!G509+'EU projekti'!G534+'EU projekti'!G339+'EU projekti'!G380+'EU projekti'!G542+'EU projekti'!G556+'EU projekti'!G574+'EU projekti'!G588+'EU projekti'!G601+'EU projekti'!G614+'EU projekti'!G627</f>
        <v>0</v>
      </c>
      <c r="H147" s="86">
        <f>'EU projekti'!H51+'EU projekti'!H92+'EU projekti'!H123+'EU projekti'!H148+'EU projekti'!H173+'EU projekti'!H214+'EU projekti'!H255+'EU projekti'!H298+'EU projekti'!H421+'EU projekti'!H445+'EU projekti'!H458+'EU projekti'!H471+'EU projekti'!H490+'EU projekti'!H509+'EU projekti'!H534+'EU projekti'!H339+'EU projekti'!H380+'EU projekti'!H542+'EU projekti'!H556+'EU projekti'!H574+'EU projekti'!H588+'EU projekti'!H601+'EU projekti'!H614+'EU projekti'!H627</f>
        <v>146698.32999999999</v>
      </c>
      <c r="I147" s="178">
        <f t="shared" si="10"/>
        <v>165.48996360194641</v>
      </c>
      <c r="J147" s="178">
        <f t="shared" si="11"/>
        <v>79.063477862513139</v>
      </c>
    </row>
    <row r="148" spans="1:10" s="110" customFormat="1" ht="15" customHeight="1">
      <c r="A148" s="111"/>
      <c r="B148" s="111"/>
      <c r="C148" s="111">
        <v>3112</v>
      </c>
      <c r="D148" s="86" t="s">
        <v>1483</v>
      </c>
      <c r="E148" s="86">
        <f>'EU projekti'!E52+'EU projekti'!E93+'EU projekti'!E124+'EU projekti'!E149+'EU projekti'!E174+'EU projekti'!E215+'EU projekti'!E256+'EU projekti'!E299+'EU projekti'!E422+'EU projekti'!E446+'EU projekti'!E459+'EU projekti'!E472+'EU projekti'!E491+'EU projekti'!E510+'EU projekti'!E535+'EU projekti'!E340+'EU projekti'!E381+'EU projekti'!E543+'EU projekti'!E557+'EU projekti'!E575+'EU projekti'!E589+'EU projekti'!E602+'EU projekti'!E615+'EU projekti'!E628</f>
        <v>30.43</v>
      </c>
      <c r="F148" s="86">
        <f>'EU projekti'!F52+'EU projekti'!F93+'EU projekti'!F124+'EU projekti'!F149+'EU projekti'!F174+'EU projekti'!F215+'EU projekti'!F256+'EU projekti'!F299+'EU projekti'!F422+'EU projekti'!F446+'EU projekti'!F459+'EU projekti'!F472+'EU projekti'!F491+'EU projekti'!F510+'EU projekti'!F535+'EU projekti'!F340+'EU projekti'!F381+'EU projekti'!F543+'EU projekti'!F557+'EU projekti'!F575+'EU projekti'!F589+'EU projekti'!F602+'EU projekti'!F615+'EU projekti'!F628</f>
        <v>0</v>
      </c>
      <c r="G148" s="86">
        <f>'EU projekti'!G52+'EU projekti'!G93+'EU projekti'!G124+'EU projekti'!G149+'EU projekti'!G174+'EU projekti'!G215+'EU projekti'!G256+'EU projekti'!G299+'EU projekti'!G422+'EU projekti'!G446+'EU projekti'!G459+'EU projekti'!G472+'EU projekti'!G491+'EU projekti'!G510+'EU projekti'!G535+'EU projekti'!G340+'EU projekti'!G381+'EU projekti'!G543+'EU projekti'!G557+'EU projekti'!G575+'EU projekti'!G589+'EU projekti'!G602+'EU projekti'!G615+'EU projekti'!G628</f>
        <v>0</v>
      </c>
      <c r="H148" s="86">
        <f>'EU projekti'!H52+'EU projekti'!H93+'EU projekti'!H124+'EU projekti'!H149+'EU projekti'!H174+'EU projekti'!H215+'EU projekti'!H256+'EU projekti'!H299+'EU projekti'!H422+'EU projekti'!H446+'EU projekti'!H459+'EU projekti'!H472+'EU projekti'!H491+'EU projekti'!H510+'EU projekti'!H535+'EU projekti'!H340+'EU projekti'!H381+'EU projekti'!H543+'EU projekti'!H557+'EU projekti'!H575+'EU projekti'!H589+'EU projekti'!H602+'EU projekti'!H615+'EU projekti'!H628</f>
        <v>13597.02</v>
      </c>
      <c r="I148" s="178">
        <f t="shared" si="10"/>
        <v>44682.944462701285</v>
      </c>
      <c r="J148" s="178" t="e">
        <f t="shared" si="11"/>
        <v>#DIV/0!</v>
      </c>
    </row>
    <row r="149" spans="1:10" s="110" customFormat="1" ht="15" customHeight="1">
      <c r="A149" s="111"/>
      <c r="B149" s="111"/>
      <c r="C149" s="111">
        <v>3121</v>
      </c>
      <c r="D149" s="86" t="s">
        <v>1301</v>
      </c>
      <c r="E149" s="86">
        <f>'EU projekti'!E53+'EU projekti'!E94+'EU projekti'!E125+'EU projekti'!E150+'EU projekti'!E175+'EU projekti'!E216+'EU projekti'!E257+'EU projekti'!E300+'EU projekti'!E423+'EU projekti'!E447+'EU projekti'!E460+'EU projekti'!E473+'EU projekti'!E492+'EU projekti'!E511+'EU projekti'!E536+'EU projekti'!E341+'EU projekti'!E382+'EU projekti'!E544+'EU projekti'!E558+'EU projekti'!E576+'EU projekti'!E590+'EU projekti'!E603+'EU projekti'!E616+'EU projekti'!E629</f>
        <v>300</v>
      </c>
      <c r="F149" s="86">
        <f>'EU projekti'!F53+'EU projekti'!F94+'EU projekti'!F125+'EU projekti'!F150+'EU projekti'!F175+'EU projekti'!F216+'EU projekti'!F257+'EU projekti'!F300+'EU projekti'!F423+'EU projekti'!F447+'EU projekti'!F460+'EU projekti'!F473+'EU projekti'!F492+'EU projekti'!F511+'EU projekti'!F536+'EU projekti'!F341+'EU projekti'!F382+'EU projekti'!F544+'EU projekti'!F558+'EU projekti'!F576+'EU projekti'!F590+'EU projekti'!F603+'EU projekti'!F616+'EU projekti'!F629</f>
        <v>0</v>
      </c>
      <c r="G149" s="86">
        <f>'EU projekti'!G53+'EU projekti'!G94+'EU projekti'!G125+'EU projekti'!G150+'EU projekti'!G175+'EU projekti'!G216+'EU projekti'!G257+'EU projekti'!G300+'EU projekti'!G423+'EU projekti'!G447+'EU projekti'!G460+'EU projekti'!G473+'EU projekti'!G492+'EU projekti'!G511+'EU projekti'!G536+'EU projekti'!G341+'EU projekti'!G382+'EU projekti'!G544+'EU projekti'!G558+'EU projekti'!G576+'EU projekti'!G590+'EU projekti'!G603+'EU projekti'!G616+'EU projekti'!G629</f>
        <v>0</v>
      </c>
      <c r="H149" s="86">
        <f>'EU projekti'!H53+'EU projekti'!H94+'EU projekti'!H125+'EU projekti'!H150+'EU projekti'!H175+'EU projekti'!H216+'EU projekti'!H257+'EU projekti'!H300+'EU projekti'!H423+'EU projekti'!H447+'EU projekti'!H460+'EU projekti'!H473+'EU projekti'!H492+'EU projekti'!H511+'EU projekti'!H536+'EU projekti'!H341+'EU projekti'!H382+'EU projekti'!H544+'EU projekti'!H558+'EU projekti'!H576+'EU projekti'!H590+'EU projekti'!H603+'EU projekti'!H616+'EU projekti'!H629</f>
        <v>11.12</v>
      </c>
      <c r="I149" s="178">
        <f t="shared" si="10"/>
        <v>3.7066666666666666</v>
      </c>
      <c r="J149" s="178" t="e">
        <f t="shared" si="11"/>
        <v>#DIV/0!</v>
      </c>
    </row>
    <row r="150" spans="1:10" s="110" customFormat="1" ht="15" customHeight="1">
      <c r="A150" s="111"/>
      <c r="B150" s="111"/>
      <c r="C150" s="111">
        <v>3132</v>
      </c>
      <c r="D150" s="86" t="s">
        <v>1363</v>
      </c>
      <c r="E150" s="86">
        <f>'EU projekti'!E54+'EU projekti'!E95+'EU projekti'!E126+'EU projekti'!E151+'EU projekti'!E176+'EU projekti'!E217+'EU projekti'!E258+'EU projekti'!E301+'EU projekti'!E424+'EU projekti'!E448+'EU projekti'!E461+'EU projekti'!E474+'EU projekti'!E493+'EU projekti'!E512+'EU projekti'!E537+'EU projekti'!E342+'EU projekti'!E383+'EU projekti'!E545+'EU projekti'!E559+'EU projekti'!E577+'EU projekti'!E591+'EU projekti'!E604+'EU projekti'!E617+'EU projekti'!E630</f>
        <v>14625.96</v>
      </c>
      <c r="F150" s="86">
        <f>'EU projekti'!F54+'EU projekti'!F95+'EU projekti'!F126+'EU projekti'!F151+'EU projekti'!F176+'EU projekti'!F217+'EU projekti'!F258+'EU projekti'!F301+'EU projekti'!F424+'EU projekti'!F448+'EU projekti'!F461+'EU projekti'!F474+'EU projekti'!F493+'EU projekti'!F512+'EU projekti'!F537+'EU projekti'!F342+'EU projekti'!F383+'EU projekti'!F545+'EU projekti'!F559+'EU projekti'!F577+'EU projekti'!F591+'EU projekti'!F604+'EU projekti'!F617+'EU projekti'!F630</f>
        <v>30615</v>
      </c>
      <c r="G150" s="86">
        <f>'EU projekti'!G54+'EU projekti'!G95+'EU projekti'!G126+'EU projekti'!G151+'EU projekti'!G176+'EU projekti'!G217+'EU projekti'!G258+'EU projekti'!G301+'EU projekti'!G424+'EU projekti'!G448+'EU projekti'!G461+'EU projekti'!G474+'EU projekti'!G493+'EU projekti'!G512+'EU projekti'!G537+'EU projekti'!G342+'EU projekti'!G383+'EU projekti'!G545+'EU projekti'!G559+'EU projekti'!G577+'EU projekti'!G591+'EU projekti'!G604+'EU projekti'!G617+'EU projekti'!G630</f>
        <v>0</v>
      </c>
      <c r="H150" s="86">
        <f>'EU projekti'!H54+'EU projekti'!H95+'EU projekti'!H126+'EU projekti'!H151+'EU projekti'!H176+'EU projekti'!H217+'EU projekti'!H258+'EU projekti'!H301+'EU projekti'!H424+'EU projekti'!H448+'EU projekti'!H461+'EU projekti'!H474+'EU projekti'!H493+'EU projekti'!H512+'EU projekti'!H537+'EU projekti'!H342+'EU projekti'!H383+'EU projekti'!H545+'EU projekti'!H559+'EU projekti'!H577+'EU projekti'!H591+'EU projekti'!H604+'EU projekti'!H617+'EU projekti'!H630</f>
        <v>26437.32</v>
      </c>
      <c r="I150" s="178">
        <f t="shared" si="10"/>
        <v>180.75613498190887</v>
      </c>
      <c r="J150" s="178">
        <f t="shared" si="11"/>
        <v>86.354140127388533</v>
      </c>
    </row>
    <row r="151" spans="1:10" s="110" customFormat="1" ht="15" customHeight="1">
      <c r="A151" s="111"/>
      <c r="B151" s="111"/>
      <c r="C151" s="111">
        <v>3133</v>
      </c>
      <c r="D151" s="86" t="s">
        <v>1406</v>
      </c>
      <c r="E151" s="86">
        <f>'EU projekti'!E55+'EU projekti'!E96+'EU projekti'!E127+'EU projekti'!E152+'EU projekti'!E177+'EU projekti'!E218+'EU projekti'!E259+'EU projekti'!E302+'EU projekti'!E425+'EU projekti'!E449+'EU projekti'!E462+'EU projekti'!E475+'EU projekti'!E494+'EU projekti'!E513+'EU projekti'!E538+'EU projekti'!E343+'EU projekti'!E384+'EU projekti'!E546+'EU projekti'!E560+'EU projekti'!E578+'EU projekti'!E592+'EU projekti'!E605+'EU projekti'!E618+'EU projekti'!E631</f>
        <v>0</v>
      </c>
      <c r="F151" s="86">
        <f>'EU projekti'!F55+'EU projekti'!F96+'EU projekti'!F127+'EU projekti'!F152+'EU projekti'!F177+'EU projekti'!F218+'EU projekti'!F259+'EU projekti'!F302+'EU projekti'!F425+'EU projekti'!F449+'EU projekti'!F462+'EU projekti'!F475+'EU projekti'!F494+'EU projekti'!F513+'EU projekti'!F538+'EU projekti'!F343+'EU projekti'!F384+'EU projekti'!F546+'EU projekti'!F560+'EU projekti'!F578+'EU projekti'!F592+'EU projekti'!F605+'EU projekti'!F618+'EU projekti'!F631</f>
        <v>0</v>
      </c>
      <c r="G151" s="86">
        <f>'EU projekti'!G55+'EU projekti'!G96+'EU projekti'!G127+'EU projekti'!G152+'EU projekti'!G177+'EU projekti'!G218+'EU projekti'!G259+'EU projekti'!G302+'EU projekti'!G425+'EU projekti'!G449+'EU projekti'!G462+'EU projekti'!G475+'EU projekti'!G494+'EU projekti'!G513+'EU projekti'!G538+'EU projekti'!G343+'EU projekti'!G384+'EU projekti'!G546+'EU projekti'!G560+'EU projekti'!G578+'EU projekti'!G592+'EU projekti'!G605+'EU projekti'!G618+'EU projekti'!G631</f>
        <v>0</v>
      </c>
      <c r="H151" s="86">
        <f>'EU projekti'!H55+'EU projekti'!H96+'EU projekti'!H127+'EU projekti'!H152+'EU projekti'!H177+'EU projekti'!H218+'EU projekti'!H259+'EU projekti'!H302+'EU projekti'!H425+'EU projekti'!H449+'EU projekti'!H462+'EU projekti'!H475+'EU projekti'!H494+'EU projekti'!H513+'EU projekti'!H538+'EU projekti'!H343+'EU projekti'!H384+'EU projekti'!H546+'EU projekti'!H560+'EU projekti'!H578+'EU projekti'!H592+'EU projekti'!H605+'EU projekti'!H618+'EU projekti'!H631</f>
        <v>0</v>
      </c>
      <c r="I151" s="178" t="e">
        <f t="shared" si="10"/>
        <v>#DIV/0!</v>
      </c>
      <c r="J151" s="178" t="e">
        <f t="shared" si="11"/>
        <v>#DIV/0!</v>
      </c>
    </row>
    <row r="152" spans="1:10" s="110" customFormat="1" ht="15" customHeight="1">
      <c r="A152" s="111"/>
      <c r="B152" s="130">
        <v>32</v>
      </c>
      <c r="C152" s="111"/>
      <c r="D152" s="130" t="s">
        <v>1330</v>
      </c>
      <c r="E152" s="83">
        <f>SUM(E153:E169)</f>
        <v>27739.32</v>
      </c>
      <c r="F152" s="83">
        <f>SUM(F153:F169)</f>
        <v>29000</v>
      </c>
      <c r="G152" s="83">
        <f>SUM(G153:G169)</f>
        <v>0</v>
      </c>
      <c r="H152" s="112">
        <f>SUM(H153:H169)</f>
        <v>82263.34</v>
      </c>
      <c r="I152" s="178">
        <f t="shared" si="10"/>
        <v>296.55860345531181</v>
      </c>
      <c r="J152" s="178">
        <f t="shared" si="11"/>
        <v>283.66668965517243</v>
      </c>
    </row>
    <row r="153" spans="1:10" s="110" customFormat="1" ht="15" customHeight="1">
      <c r="A153" s="111"/>
      <c r="B153" s="111"/>
      <c r="C153" s="111">
        <v>3211</v>
      </c>
      <c r="D153" s="86" t="s">
        <v>1264</v>
      </c>
      <c r="E153" s="86">
        <f>'EU projekti'!E57+'EU projekti'!E98+'EU projekti'!E129+'EU projekti'!E154+'EU projekti'!E179+'EU projekti'!E220+'EU projekti'!E261+'EU projekti'!E304+'EU projekti'!E451+'EU projekti'!E464+'EU projekti'!E477+'EU projekti'!E496+'EU projekti'!E515+'EU projekti'!E345+'EU projekti'!E386+'EU projekti'!E548+'EU projekti'!E562+'EU projekti'!E580+'EU projekti'!E594+'EU projekti'!E607+'EU projekti'!E620+'EU projekti'!E633</f>
        <v>11826.019999999999</v>
      </c>
      <c r="F153" s="86">
        <f>'EU projekti'!F57+'EU projekti'!F98+'EU projekti'!F129+'EU projekti'!F154+'EU projekti'!F179+'EU projekti'!F220+'EU projekti'!F261+'EU projekti'!F304+'EU projekti'!F451+'EU projekti'!F464+'EU projekti'!F477+'EU projekti'!F496+'EU projekti'!F515+'EU projekti'!F345+'EU projekti'!F386+'EU projekti'!F548+'EU projekti'!F562+'EU projekti'!F580+'EU projekti'!F594+'EU projekti'!F607+'EU projekti'!F620+'EU projekti'!F633</f>
        <v>19000</v>
      </c>
      <c r="G153" s="86">
        <f>'EU projekti'!G57+'EU projekti'!G98+'EU projekti'!G129+'EU projekti'!G154+'EU projekti'!G179+'EU projekti'!G220+'EU projekti'!G261+'EU projekti'!G304+'EU projekti'!G451+'EU projekti'!G464+'EU projekti'!G477+'EU projekti'!G496+'EU projekti'!G515+'EU projekti'!G345+'EU projekti'!G386+'EU projekti'!G548+'EU projekti'!G562+'EU projekti'!G580+'EU projekti'!G594+'EU projekti'!G607+'EU projekti'!G620+'EU projekti'!G633</f>
        <v>0</v>
      </c>
      <c r="H153" s="86">
        <f>'EU projekti'!H57+'EU projekti'!H98+'EU projekti'!H129+'EU projekti'!H154+'EU projekti'!H179+'EU projekti'!H220+'EU projekti'!H261+'EU projekti'!H304+'EU projekti'!H451+'EU projekti'!H464+'EU projekti'!H477+'EU projekti'!H496+'EU projekti'!H515+'EU projekti'!H345+'EU projekti'!H386+'EU projekti'!H548+'EU projekti'!H562+'EU projekti'!H580+'EU projekti'!H594+'EU projekti'!H607+'EU projekti'!H620+'EU projekti'!H633</f>
        <v>21085.52</v>
      </c>
      <c r="I153" s="178">
        <f t="shared" si="10"/>
        <v>178.29768595013371</v>
      </c>
      <c r="J153" s="178">
        <f t="shared" si="11"/>
        <v>110.97642105263159</v>
      </c>
    </row>
    <row r="154" spans="1:10" s="110" customFormat="1" ht="15" customHeight="1">
      <c r="A154" s="111"/>
      <c r="B154" s="111"/>
      <c r="C154" s="111">
        <v>3212</v>
      </c>
      <c r="D154" s="86" t="s">
        <v>1265</v>
      </c>
      <c r="E154" s="86">
        <f>'EU projekti'!E58+'EU projekti'!E99+'EU projekti'!E130+'EU projekti'!E155+'EU projekti'!E180+'EU projekti'!E221+'EU projekti'!E262+'EU projekti'!E305+'EU projekti'!E452+'EU projekti'!E465+'EU projekti'!E478+'EU projekti'!E497+'EU projekti'!E516+'EU projekti'!E346+'EU projekti'!E387+'EU projekti'!E549+'EU projekti'!E563+'EU projekti'!E581+'EU projekti'!E595+'EU projekti'!E608+'EU projekti'!E621+'EU projekti'!E634</f>
        <v>352.98</v>
      </c>
      <c r="F154" s="86">
        <f>'EU projekti'!F58+'EU projekti'!F99+'EU projekti'!F130+'EU projekti'!F155+'EU projekti'!F180+'EU projekti'!F221+'EU projekti'!F262+'EU projekti'!F305+'EU projekti'!F452+'EU projekti'!F465+'EU projekti'!F478+'EU projekti'!F497+'EU projekti'!F516+'EU projekti'!F346+'EU projekti'!F387+'EU projekti'!F549+'EU projekti'!F563+'EU projekti'!F581+'EU projekti'!F595+'EU projekti'!F608+'EU projekti'!F621+'EU projekti'!F634</f>
        <v>0</v>
      </c>
      <c r="G154" s="86">
        <f>'EU projekti'!G58+'EU projekti'!G99+'EU projekti'!G130+'EU projekti'!G155+'EU projekti'!G180+'EU projekti'!G221+'EU projekti'!G262+'EU projekti'!G305+'EU projekti'!G452+'EU projekti'!G465+'EU projekti'!G478+'EU projekti'!G497+'EU projekti'!G516+'EU projekti'!G346+'EU projekti'!G387+'EU projekti'!G549+'EU projekti'!G563+'EU projekti'!G581+'EU projekti'!G595+'EU projekti'!G608+'EU projekti'!G621+'EU projekti'!G634</f>
        <v>0</v>
      </c>
      <c r="H154" s="86">
        <f>'EU projekti'!H58+'EU projekti'!H99+'EU projekti'!H130+'EU projekti'!H155+'EU projekti'!H180+'EU projekti'!H221+'EU projekti'!H262+'EU projekti'!H305+'EU projekti'!H452+'EU projekti'!H465+'EU projekti'!H478+'EU projekti'!H497+'EU projekti'!H516+'EU projekti'!H346+'EU projekti'!H387+'EU projekti'!H549+'EU projekti'!H563+'EU projekti'!H581+'EU projekti'!H595+'EU projekti'!H608+'EU projekti'!H621+'EU projekti'!H634</f>
        <v>694.58999999999992</v>
      </c>
      <c r="I154" s="178">
        <f t="shared" si="10"/>
        <v>196.77885432602412</v>
      </c>
      <c r="J154" s="178" t="e">
        <f t="shared" si="11"/>
        <v>#DIV/0!</v>
      </c>
    </row>
    <row r="155" spans="1:10" s="110" customFormat="1" ht="15" customHeight="1">
      <c r="A155" s="111"/>
      <c r="B155" s="111"/>
      <c r="C155" s="111">
        <v>3213</v>
      </c>
      <c r="D155" s="86" t="s">
        <v>1266</v>
      </c>
      <c r="E155" s="86">
        <f>'EU projekti'!E59+'EU projekti'!E100+'EU projekti'!E131+'EU projekti'!E156+'EU projekti'!E181+'EU projekti'!E222+'EU projekti'!E263+'EU projekti'!E306+'EU projekti'!E453+'EU projekti'!E466+'EU projekti'!E479+'EU projekti'!E498+'EU projekti'!E517+'EU projekti'!E347+'EU projekti'!E388+'EU projekti'!E550+'EU projekti'!E564+'EU projekti'!E582+'EU projekti'!E596+'EU projekti'!E609+'EU projekti'!E622+'EU projekti'!E635</f>
        <v>550</v>
      </c>
      <c r="F155" s="86">
        <f>'EU projekti'!F59+'EU projekti'!F100+'EU projekti'!F131+'EU projekti'!F156+'EU projekti'!F181+'EU projekti'!F222+'EU projekti'!F263+'EU projekti'!F306+'EU projekti'!F453+'EU projekti'!F466+'EU projekti'!F479+'EU projekti'!F498+'EU projekti'!F517+'EU projekti'!F347+'EU projekti'!F388+'EU projekti'!F550+'EU projekti'!F564+'EU projekti'!F582+'EU projekti'!F596+'EU projekti'!F609+'EU projekti'!F622+'EU projekti'!F635</f>
        <v>0</v>
      </c>
      <c r="G155" s="86">
        <f>'EU projekti'!G59+'EU projekti'!G100+'EU projekti'!G131+'EU projekti'!G156+'EU projekti'!G181+'EU projekti'!G222+'EU projekti'!G263+'EU projekti'!G306+'EU projekti'!G453+'EU projekti'!G466+'EU projekti'!G479+'EU projekti'!G498+'EU projekti'!G517+'EU projekti'!G347+'EU projekti'!G388+'EU projekti'!G550+'EU projekti'!G564+'EU projekti'!G582+'EU projekti'!G596+'EU projekti'!G609+'EU projekti'!G622+'EU projekti'!G635</f>
        <v>0</v>
      </c>
      <c r="H155" s="86">
        <f>'EU projekti'!H59+'EU projekti'!H100+'EU projekti'!H131+'EU projekti'!H156+'EU projekti'!H181+'EU projekti'!H222+'EU projekti'!H263+'EU projekti'!H306+'EU projekti'!H453+'EU projekti'!H466+'EU projekti'!H479+'EU projekti'!H498+'EU projekti'!H517+'EU projekti'!H347+'EU projekti'!H388+'EU projekti'!H550+'EU projekti'!H564+'EU projekti'!H582+'EU projekti'!H596+'EU projekti'!H609+'EU projekti'!H622+'EU projekti'!H635</f>
        <v>2171.7200000000003</v>
      </c>
      <c r="I155" s="178">
        <f t="shared" si="10"/>
        <v>394.85818181818189</v>
      </c>
      <c r="J155" s="178" t="e">
        <f t="shared" si="11"/>
        <v>#DIV/0!</v>
      </c>
    </row>
    <row r="156" spans="1:10" s="110" customFormat="1" ht="15" customHeight="1">
      <c r="A156" s="111"/>
      <c r="B156" s="111"/>
      <c r="C156" s="111">
        <v>3221</v>
      </c>
      <c r="D156" s="86" t="s">
        <v>1267</v>
      </c>
      <c r="E156" s="86">
        <f>'EU projekti'!E60+'EU projekti'!E101+'EU projekti'!E132+'EU projekti'!E157+'EU projekti'!E182+'EU projekti'!E223+'EU projekti'!E264+'EU projekti'!E307+'EU projekti'!E454+'EU projekti'!E467+'EU projekti'!E480+'EU projekti'!E499+'EU projekti'!E518+'EU projekti'!E348+'EU projekti'!E389+'EU projekti'!E551+'EU projekti'!E565+'EU projekti'!E583+'EU projekti'!E597+'EU projekti'!E610+'EU projekti'!E623+'EU projekti'!E636</f>
        <v>0</v>
      </c>
      <c r="F156" s="86">
        <f>'EU projekti'!F60+'EU projekti'!F101+'EU projekti'!F132+'EU projekti'!F157+'EU projekti'!F182+'EU projekti'!F223+'EU projekti'!F264+'EU projekti'!F307+'EU projekti'!F454+'EU projekti'!F467+'EU projekti'!F480+'EU projekti'!F499+'EU projekti'!F518+'EU projekti'!F348+'EU projekti'!F389+'EU projekti'!F551+'EU projekti'!F565+'EU projekti'!F583+'EU projekti'!F597+'EU projekti'!F610+'EU projekti'!F623+'EU projekti'!F636</f>
        <v>0</v>
      </c>
      <c r="G156" s="86">
        <f>'EU projekti'!G60+'EU projekti'!G101+'EU projekti'!G132+'EU projekti'!G157+'EU projekti'!G182+'EU projekti'!G223+'EU projekti'!G264+'EU projekti'!G307+'EU projekti'!G454+'EU projekti'!G467+'EU projekti'!G480+'EU projekti'!G499+'EU projekti'!G518+'EU projekti'!G348+'EU projekti'!G389+'EU projekti'!G551+'EU projekti'!G565+'EU projekti'!G583+'EU projekti'!G597+'EU projekti'!G610+'EU projekti'!G623+'EU projekti'!G636</f>
        <v>0</v>
      </c>
      <c r="H156" s="86">
        <f>'EU projekti'!H60+'EU projekti'!H101+'EU projekti'!H132+'EU projekti'!H157+'EU projekti'!H182+'EU projekti'!H223+'EU projekti'!H264+'EU projekti'!H307+'EU projekti'!H454+'EU projekti'!H467+'EU projekti'!H480+'EU projekti'!H499+'EU projekti'!H518+'EU projekti'!H348+'EU projekti'!H389+'EU projekti'!H551+'EU projekti'!H565+'EU projekti'!H583+'EU projekti'!H597+'EU projekti'!H610+'EU projekti'!H623+'EU projekti'!H636</f>
        <v>25</v>
      </c>
      <c r="I156" s="178" t="e">
        <f t="shared" si="10"/>
        <v>#DIV/0!</v>
      </c>
      <c r="J156" s="178" t="e">
        <f t="shared" si="11"/>
        <v>#DIV/0!</v>
      </c>
    </row>
    <row r="157" spans="1:10" s="110" customFormat="1" ht="15" customHeight="1">
      <c r="A157" s="111"/>
      <c r="B157" s="111"/>
      <c r="C157" s="111">
        <v>3222</v>
      </c>
      <c r="D157" s="86" t="s">
        <v>1268</v>
      </c>
      <c r="E157" s="86">
        <f>'EU projekti'!E61+'EU projekti'!E102+'EU projekti'!E133+'EU projekti'!E158+'EU projekti'!E183+'EU projekti'!E224+'EU projekti'!E265+'EU projekti'!E308+'EU projekti'!E481+'EU projekti'!E500+'EU projekti'!E519+'EU projekti'!E349+'EU projekti'!E390</f>
        <v>0</v>
      </c>
      <c r="F157" s="86">
        <f>'EU projekti'!F61+'EU projekti'!F102+'EU projekti'!F133+'EU projekti'!F158+'EU projekti'!F183+'EU projekti'!F224+'EU projekti'!F265+'EU projekti'!F308+'EU projekti'!F481+'EU projekti'!F500+'EU projekti'!F519+'EU projekti'!F349+'EU projekti'!F390</f>
        <v>0</v>
      </c>
      <c r="G157" s="86">
        <f>'EU projekti'!G61+'EU projekti'!G102+'EU projekti'!G133+'EU projekti'!G158+'EU projekti'!G183+'EU projekti'!G224+'EU projekti'!G265+'EU projekti'!G308+'EU projekti'!G481+'EU projekti'!G500+'EU projekti'!G519+'EU projekti'!G349+'EU projekti'!G390</f>
        <v>0</v>
      </c>
      <c r="H157" s="134">
        <f>'EU projekti'!H61+'EU projekti'!H102+'EU projekti'!H133+'EU projekti'!H158+'EU projekti'!H183+'EU projekti'!H224+'EU projekti'!H265+'EU projekti'!H308+'EU projekti'!H481+'EU projekti'!H500+'EU projekti'!H519+'EU projekti'!H349+'EU projekti'!H390</f>
        <v>0</v>
      </c>
      <c r="I157" s="178" t="e">
        <f t="shared" si="10"/>
        <v>#DIV/0!</v>
      </c>
      <c r="J157" s="178" t="e">
        <f t="shared" si="11"/>
        <v>#DIV/0!</v>
      </c>
    </row>
    <row r="158" spans="1:10" s="110" customFormat="1" ht="15" customHeight="1">
      <c r="A158" s="111"/>
      <c r="B158" s="111"/>
      <c r="C158" s="111">
        <v>3223</v>
      </c>
      <c r="D158" s="86" t="s">
        <v>1269</v>
      </c>
      <c r="E158" s="86">
        <f>'EU projekti'!E62+'EU projekti'!E103+'EU projekti'!E134+'EU projekti'!E159+'EU projekti'!E184+'EU projekti'!E225+'EU projekti'!E266+'EU projekti'!E309+'EU projekti'!E482+'EU projekti'!E501+'EU projekti'!E520+'EU projekti'!E350+'EU projekti'!E391</f>
        <v>0</v>
      </c>
      <c r="F158" s="86">
        <f>'EU projekti'!F62+'EU projekti'!F103+'EU projekti'!F134+'EU projekti'!F159+'EU projekti'!F184+'EU projekti'!F225+'EU projekti'!F266+'EU projekti'!F309+'EU projekti'!F482+'EU projekti'!F501+'EU projekti'!F520+'EU projekti'!F350+'EU projekti'!F391</f>
        <v>0</v>
      </c>
      <c r="G158" s="86">
        <f>'EU projekti'!G62+'EU projekti'!G103+'EU projekti'!G134+'EU projekti'!G159+'EU projekti'!G184+'EU projekti'!G225+'EU projekti'!G266+'EU projekti'!G309+'EU projekti'!G482+'EU projekti'!G501+'EU projekti'!G520+'EU projekti'!G350+'EU projekti'!G391</f>
        <v>0</v>
      </c>
      <c r="H158" s="134">
        <f>'EU projekti'!H62+'EU projekti'!H103+'EU projekti'!H134+'EU projekti'!H159+'EU projekti'!H184+'EU projekti'!H225+'EU projekti'!H266+'EU projekti'!H309+'EU projekti'!H482+'EU projekti'!H501+'EU projekti'!H520+'EU projekti'!H350+'EU projekti'!H391</f>
        <v>0</v>
      </c>
      <c r="I158" s="178" t="e">
        <f t="shared" si="10"/>
        <v>#DIV/0!</v>
      </c>
      <c r="J158" s="178" t="e">
        <f t="shared" si="11"/>
        <v>#DIV/0!</v>
      </c>
    </row>
    <row r="159" spans="1:10" s="110" customFormat="1" ht="15" customHeight="1">
      <c r="A159" s="111"/>
      <c r="B159" s="111"/>
      <c r="C159" s="111">
        <v>3224</v>
      </c>
      <c r="D159" s="86" t="s">
        <v>1270</v>
      </c>
      <c r="E159" s="86">
        <f>'EU projekti'!E63+'EU projekti'!E104+'EU projekti'!E135+'EU projekti'!E160+'EU projekti'!E185+'EU projekti'!E226+'EU projekti'!E267+'EU projekti'!E310+'EU projekti'!E483+'EU projekti'!E502+'EU projekti'!E521+'EU projekti'!E351+'EU projekti'!E392</f>
        <v>0</v>
      </c>
      <c r="F159" s="86">
        <f>'EU projekti'!F63+'EU projekti'!F104+'EU projekti'!F135+'EU projekti'!F160+'EU projekti'!F185+'EU projekti'!F226+'EU projekti'!F267+'EU projekti'!F310+'EU projekti'!F483+'EU projekti'!F502+'EU projekti'!F521+'EU projekti'!F351+'EU projekti'!F392</f>
        <v>0</v>
      </c>
      <c r="G159" s="86">
        <f>'EU projekti'!G63+'EU projekti'!G104+'EU projekti'!G135+'EU projekti'!G160+'EU projekti'!G185+'EU projekti'!G226+'EU projekti'!G267+'EU projekti'!G310+'EU projekti'!G483+'EU projekti'!G502+'EU projekti'!G521+'EU projekti'!G351+'EU projekti'!G392</f>
        <v>0</v>
      </c>
      <c r="H159" s="134">
        <f>'EU projekti'!H63+'EU projekti'!H104+'EU projekti'!H135+'EU projekti'!H160+'EU projekti'!H185+'EU projekti'!H226+'EU projekti'!H267+'EU projekti'!H310+'EU projekti'!H483+'EU projekti'!H502+'EU projekti'!H521+'EU projekti'!H351+'EU projekti'!H392</f>
        <v>0</v>
      </c>
      <c r="I159" s="178" t="e">
        <f t="shared" si="10"/>
        <v>#DIV/0!</v>
      </c>
      <c r="J159" s="178" t="e">
        <f t="shared" si="11"/>
        <v>#DIV/0!</v>
      </c>
    </row>
    <row r="160" spans="1:10" s="110" customFormat="1" ht="15" customHeight="1">
      <c r="A160" s="111"/>
      <c r="B160" s="111"/>
      <c r="C160" s="111">
        <v>3231</v>
      </c>
      <c r="D160" s="86" t="s">
        <v>1272</v>
      </c>
      <c r="E160" s="86">
        <f>'EU projekti'!E64+'EU projekti'!E105+'EU projekti'!E136+'EU projekti'!E161+'EU projekti'!E186+'EU projekti'!E227+'EU projekti'!E268+'EU projekti'!E311+'EU projekti'!E484+'EU projekti'!E503+'EU projekti'!E522+'EU projekti'!E352+'EU projekti'!E393</f>
        <v>0</v>
      </c>
      <c r="F160" s="86">
        <f>'EU projekti'!F64+'EU projekti'!F105+'EU projekti'!F136+'EU projekti'!F161+'EU projekti'!F186+'EU projekti'!F227+'EU projekti'!F268+'EU projekti'!F311+'EU projekti'!F484+'EU projekti'!F503+'EU projekti'!F522+'EU projekti'!F352+'EU projekti'!F393</f>
        <v>0</v>
      </c>
      <c r="G160" s="86">
        <f>'EU projekti'!G64+'EU projekti'!G105+'EU projekti'!G136+'EU projekti'!G161+'EU projekti'!G186+'EU projekti'!G227+'EU projekti'!G268+'EU projekti'!G311+'EU projekti'!G484+'EU projekti'!G503+'EU projekti'!G522+'EU projekti'!G352+'EU projekti'!G393</f>
        <v>0</v>
      </c>
      <c r="H160" s="134">
        <f>'EU projekti'!H64+'EU projekti'!H105+'EU projekti'!H136+'EU projekti'!H161+'EU projekti'!H186+'EU projekti'!H227+'EU projekti'!H268+'EU projekti'!H311+'EU projekti'!H484+'EU projekti'!H503+'EU projekti'!H522+'EU projekti'!H352+'EU projekti'!H393</f>
        <v>0</v>
      </c>
      <c r="I160" s="178" t="e">
        <f t="shared" si="10"/>
        <v>#DIV/0!</v>
      </c>
      <c r="J160" s="178" t="e">
        <f t="shared" si="11"/>
        <v>#DIV/0!</v>
      </c>
    </row>
    <row r="161" spans="1:10" s="110" customFormat="1" ht="15" customHeight="1">
      <c r="A161" s="111"/>
      <c r="B161" s="111"/>
      <c r="C161" s="111">
        <v>3232</v>
      </c>
      <c r="D161" s="86" t="s">
        <v>1516</v>
      </c>
      <c r="E161" s="86">
        <f>'EU projekti'!E65+'EU projekti'!E106+'EU projekti'!E137+'EU projekti'!E162+'EU projekti'!E187+'EU projekti'!E228+'EU projekti'!E269+'EU projekti'!E312+'EU projekti'!E485+'EU projekti'!E504+'EU projekti'!E523+'EU projekti'!E353+'EU projekti'!E394</f>
        <v>0</v>
      </c>
      <c r="F161" s="86">
        <f>'EU projekti'!F65+'EU projekti'!F106+'EU projekti'!F137+'EU projekti'!F162+'EU projekti'!F187+'EU projekti'!F228+'EU projekti'!F269+'EU projekti'!F312+'EU projekti'!F485+'EU projekti'!F504+'EU projekti'!F523+'EU projekti'!F353+'EU projekti'!F394</f>
        <v>0</v>
      </c>
      <c r="G161" s="86">
        <f>'EU projekti'!G65+'EU projekti'!G106+'EU projekti'!G137+'EU projekti'!G162+'EU projekti'!G187+'EU projekti'!G228+'EU projekti'!G269+'EU projekti'!G312+'EU projekti'!G485+'EU projekti'!G504+'EU projekti'!G523+'EU projekti'!G353+'EU projekti'!G394</f>
        <v>0</v>
      </c>
      <c r="H161" s="134">
        <f>'EU projekti'!H65+'EU projekti'!H106+'EU projekti'!H137+'EU projekti'!H162+'EU projekti'!H187+'EU projekti'!H228+'EU projekti'!H269+'EU projekti'!H312+'EU projekti'!H485+'EU projekti'!H504+'EU projekti'!H523+'EU projekti'!H353+'EU projekti'!H394</f>
        <v>0</v>
      </c>
      <c r="I161" s="178" t="e">
        <f t="shared" si="10"/>
        <v>#DIV/0!</v>
      </c>
      <c r="J161" s="178" t="e">
        <f t="shared" si="11"/>
        <v>#DIV/0!</v>
      </c>
    </row>
    <row r="162" spans="1:10" s="110" customFormat="1" ht="15" customHeight="1">
      <c r="A162" s="111"/>
      <c r="B162" s="111"/>
      <c r="C162" s="111">
        <v>3233</v>
      </c>
      <c r="D162" s="86" t="s">
        <v>1274</v>
      </c>
      <c r="E162" s="86">
        <f>'EU projekti'!E66+'EU projekti'!E107+'EU projekti'!E138+'EU projekti'!E163+'EU projekti'!E188+'EU projekti'!E229+'EU projekti'!E270+'EU projekti'!E313+'EU projekti'!E486+'EU projekti'!E505+'EU projekti'!E524+'EU projekti'!E354+'EU projekti'!E395</f>
        <v>261.08</v>
      </c>
      <c r="F162" s="86">
        <f>'EU projekti'!F66+'EU projekti'!F107+'EU projekti'!F138+'EU projekti'!F163+'EU projekti'!F188+'EU projekti'!F229+'EU projekti'!F270+'EU projekti'!F313+'EU projekti'!F486+'EU projekti'!F505+'EU projekti'!F524+'EU projekti'!F354+'EU projekti'!F395</f>
        <v>3000</v>
      </c>
      <c r="G162" s="86">
        <f>'EU projekti'!G66+'EU projekti'!G107+'EU projekti'!G138+'EU projekti'!G163+'EU projekti'!G188+'EU projekti'!G229+'EU projekti'!G270+'EU projekti'!G313+'EU projekti'!G486+'EU projekti'!G505+'EU projekti'!G524+'EU projekti'!G354+'EU projekti'!G395</f>
        <v>0</v>
      </c>
      <c r="H162" s="134">
        <f>'EU projekti'!H66+'EU projekti'!H107+'EU projekti'!H138+'EU projekti'!H163+'EU projekti'!H188+'EU projekti'!H229+'EU projekti'!H270+'EU projekti'!H313+'EU projekti'!H486+'EU projekti'!H505+'EU projekti'!H524+'EU projekti'!H354+'EU projekti'!H395</f>
        <v>0</v>
      </c>
      <c r="I162" s="178">
        <f t="shared" si="10"/>
        <v>0</v>
      </c>
      <c r="J162" s="178">
        <f t="shared" si="11"/>
        <v>0</v>
      </c>
    </row>
    <row r="163" spans="1:10" s="110" customFormat="1" ht="15" customHeight="1">
      <c r="A163" s="111"/>
      <c r="B163" s="111"/>
      <c r="C163" s="111">
        <v>3234</v>
      </c>
      <c r="D163" s="86" t="s">
        <v>1275</v>
      </c>
      <c r="E163" s="86">
        <f>'EU projekti'!E67+'EU projekti'!E108+'EU projekti'!E139+'EU projekti'!E164+'EU projekti'!E189+'EU projekti'!E230+'EU projekti'!E271+'EU projekti'!E314+'EU projekti'!E526+'EU projekti'!E355+'EU projekti'!E396</f>
        <v>0</v>
      </c>
      <c r="F163" s="86">
        <f>'EU projekti'!F67+'EU projekti'!F108+'EU projekti'!F139+'EU projekti'!F164+'EU projekti'!F189+'EU projekti'!F230+'EU projekti'!F271+'EU projekti'!F314+'EU projekti'!F526+'EU projekti'!F355+'EU projekti'!F396</f>
        <v>0</v>
      </c>
      <c r="G163" s="86">
        <f>'EU projekti'!G67+'EU projekti'!G108+'EU projekti'!G139+'EU projekti'!G164+'EU projekti'!G189+'EU projekti'!G230+'EU projekti'!G271+'EU projekti'!G314+'EU projekti'!G526+'EU projekti'!G355+'EU projekti'!G396</f>
        <v>0</v>
      </c>
      <c r="H163" s="134">
        <f>'EU projekti'!H67+'EU projekti'!H108+'EU projekti'!H139+'EU projekti'!H164+'EU projekti'!H189+'EU projekti'!H230+'EU projekti'!H271+'EU projekti'!H314+'EU projekti'!H526+'EU projekti'!H355+'EU projekti'!H396</f>
        <v>0</v>
      </c>
      <c r="I163" s="178" t="e">
        <f t="shared" si="10"/>
        <v>#DIV/0!</v>
      </c>
      <c r="J163" s="178" t="e">
        <f t="shared" si="11"/>
        <v>#DIV/0!</v>
      </c>
    </row>
    <row r="164" spans="1:10" s="110" customFormat="1" ht="15" customHeight="1">
      <c r="A164" s="111"/>
      <c r="B164" s="111"/>
      <c r="C164" s="111">
        <v>3235</v>
      </c>
      <c r="D164" s="86" t="s">
        <v>1276</v>
      </c>
      <c r="E164" s="86">
        <f>'EU projekti'!E68+'EU projekti'!E109+'EU projekti'!E140+'EU projekti'!E165+'EU projekti'!E190+'EU projekti'!E231+'EU projekti'!E272+'EU projekti'!E315+'EU projekti'!E356+'EU projekti'!E397+'EU projekti'!E552</f>
        <v>2388.5</v>
      </c>
      <c r="F164" s="86">
        <f>'EU projekti'!F68+'EU projekti'!F109+'EU projekti'!F140+'EU projekti'!F165+'EU projekti'!F190+'EU projekti'!F231+'EU projekti'!F272+'EU projekti'!F315+'EU projekti'!F356+'EU projekti'!F397+'EU projekti'!F552</f>
        <v>0</v>
      </c>
      <c r="G164" s="86">
        <f>'EU projekti'!G68+'EU projekti'!G109+'EU projekti'!G140+'EU projekti'!G165+'EU projekti'!G190+'EU projekti'!G231+'EU projekti'!G272+'EU projekti'!G315+'EU projekti'!G356+'EU projekti'!G397+'EU projekti'!G552</f>
        <v>0</v>
      </c>
      <c r="H164" s="86">
        <f>'EU projekti'!H68+'EU projekti'!H109+'EU projekti'!H140+'EU projekti'!H165+'EU projekti'!H190+'EU projekti'!H231+'EU projekti'!H272+'EU projekti'!H315+'EU projekti'!H356+'EU projekti'!H397+'EU projekti'!H552</f>
        <v>207.66</v>
      </c>
      <c r="I164" s="178">
        <f t="shared" si="10"/>
        <v>8.6941595143395425</v>
      </c>
      <c r="J164" s="178" t="e">
        <f t="shared" si="11"/>
        <v>#DIV/0!</v>
      </c>
    </row>
    <row r="165" spans="1:10" s="110" customFormat="1" ht="15" customHeight="1">
      <c r="A165" s="111"/>
      <c r="B165" s="111"/>
      <c r="C165" s="111">
        <v>3237</v>
      </c>
      <c r="D165" s="86" t="s">
        <v>1278</v>
      </c>
      <c r="E165" s="86">
        <f>'EU projekti'!E69+'EU projekti'!E110+'EU projekti'!E141+'EU projekti'!E166+'EU projekti'!E191+'EU projekti'!E232+'EU projekti'!E273+'EU projekti'!E316+'EU projekti'!E527+'EU projekti'!E357+'EU projekti'!E398+'EU projekti'!E566+'EU projekti'!E584</f>
        <v>0</v>
      </c>
      <c r="F165" s="86">
        <f>'EU projekti'!F69+'EU projekti'!F110+'EU projekti'!F141+'EU projekti'!F166+'EU projekti'!F191+'EU projekti'!F232+'EU projekti'!F273+'EU projekti'!F316+'EU projekti'!F527+'EU projekti'!F357+'EU projekti'!F398+'EU projekti'!F566+'EU projekti'!F584</f>
        <v>3000</v>
      </c>
      <c r="G165" s="86">
        <f>'EU projekti'!G69+'EU projekti'!G110+'EU projekti'!G141+'EU projekti'!G166+'EU projekti'!G191+'EU projekti'!G232+'EU projekti'!G273+'EU projekti'!G316+'EU projekti'!G527+'EU projekti'!G357+'EU projekti'!G398+'EU projekti'!G566+'EU projekti'!G584</f>
        <v>0</v>
      </c>
      <c r="H165" s="86">
        <f>'EU projekti'!H69+'EU projekti'!H110+'EU projekti'!H141+'EU projekti'!H166+'EU projekti'!H191+'EU projekti'!H232+'EU projekti'!H273+'EU projekti'!H316+'EU projekti'!H527+'EU projekti'!H357+'EU projekti'!H398+'EU projekti'!H566+'EU projekti'!H584</f>
        <v>24062.5</v>
      </c>
      <c r="I165" s="178" t="e">
        <f t="shared" si="10"/>
        <v>#DIV/0!</v>
      </c>
      <c r="J165" s="178">
        <f t="shared" si="11"/>
        <v>802.08333333333337</v>
      </c>
    </row>
    <row r="166" spans="1:10" s="110" customFormat="1" ht="15" customHeight="1">
      <c r="A166" s="111"/>
      <c r="B166" s="111"/>
      <c r="C166" s="111">
        <v>3238</v>
      </c>
      <c r="D166" s="86" t="s">
        <v>1279</v>
      </c>
      <c r="E166" s="86">
        <f>'EU projekti'!E274</f>
        <v>0</v>
      </c>
      <c r="F166" s="86">
        <f>'EU projekti'!F274</f>
        <v>0</v>
      </c>
      <c r="G166" s="86">
        <f>'EU projekti'!G274</f>
        <v>0</v>
      </c>
      <c r="H166" s="86">
        <f>'EU projekti'!H274</f>
        <v>29375</v>
      </c>
      <c r="I166" s="178" t="e">
        <f t="shared" si="10"/>
        <v>#DIV/0!</v>
      </c>
      <c r="J166" s="178" t="e">
        <f t="shared" si="11"/>
        <v>#DIV/0!</v>
      </c>
    </row>
    <row r="167" spans="1:10" s="110" customFormat="1" ht="15" customHeight="1">
      <c r="A167" s="111"/>
      <c r="B167" s="111"/>
      <c r="C167" s="111">
        <v>3239</v>
      </c>
      <c r="D167" s="86" t="s">
        <v>1280</v>
      </c>
      <c r="E167" s="86">
        <f>'EU projekti'!E70+'EU projekti'!E111+'EU projekti'!E142+'EU projekti'!E167+'EU projekti'!E192+'EU projekti'!E233+'EU projekti'!E275+'EU projekti'!E317+'EU projekti'!E528+'EU projekti'!E358+'EU projekti'!E399</f>
        <v>0</v>
      </c>
      <c r="F167" s="86">
        <f>'EU projekti'!F70+'EU projekti'!F111+'EU projekti'!F142+'EU projekti'!F167+'EU projekti'!F192+'EU projekti'!F233+'EU projekti'!F275+'EU projekti'!F317+'EU projekti'!F528+'EU projekti'!F358+'EU projekti'!F399</f>
        <v>4000</v>
      </c>
      <c r="G167" s="86">
        <f>'EU projekti'!G70+'EU projekti'!G111+'EU projekti'!G142+'EU projekti'!G167+'EU projekti'!G192+'EU projekti'!G233+'EU projekti'!G275+'EU projekti'!G317+'EU projekti'!G528+'EU projekti'!G358+'EU projekti'!G399</f>
        <v>0</v>
      </c>
      <c r="H167" s="134">
        <f>'EU projekti'!H70+'EU projekti'!H111+'EU projekti'!H142+'EU projekti'!H167+'EU projekti'!H192+'EU projekti'!H233+'EU projekti'!H275+'EU projekti'!H317+'EU projekti'!H528+'EU projekti'!H358+'EU projekti'!H399</f>
        <v>45.15</v>
      </c>
      <c r="I167" s="178" t="e">
        <f t="shared" si="10"/>
        <v>#DIV/0!</v>
      </c>
      <c r="J167" s="178">
        <f t="shared" si="11"/>
        <v>1.1287499999999999</v>
      </c>
    </row>
    <row r="168" spans="1:10" s="110" customFormat="1" ht="15" customHeight="1">
      <c r="A168" s="111"/>
      <c r="B168" s="111"/>
      <c r="C168" s="111">
        <v>3293</v>
      </c>
      <c r="D168" s="86" t="s">
        <v>1305</v>
      </c>
      <c r="E168" s="86">
        <f>'EU projekti'!E71+'EU projekti'!E112+'EU projekti'!E143+'EU projekti'!E168+'EU projekti'!E193+'EU projekti'!E234+'EU projekti'!E276+'EU projekti'!E318+'EU projekti'!E529+'EU projekti'!E359+'EU projekti'!E400+'EU projekti'!E567</f>
        <v>12360.74</v>
      </c>
      <c r="F168" s="86">
        <f>'EU projekti'!F71+'EU projekti'!F112+'EU projekti'!F143+'EU projekti'!F168+'EU projekti'!F193+'EU projekti'!F234+'EU projekti'!F276+'EU projekti'!F318+'EU projekti'!F529+'EU projekti'!F359+'EU projekti'!F400+'EU projekti'!F567</f>
        <v>0</v>
      </c>
      <c r="G168" s="86">
        <f>'EU projekti'!G71+'EU projekti'!G112+'EU projekti'!G143+'EU projekti'!G168+'EU projekti'!G193+'EU projekti'!G234+'EU projekti'!G276+'EU projekti'!G318+'EU projekti'!G529+'EU projekti'!G359+'EU projekti'!G400+'EU projekti'!G567</f>
        <v>0</v>
      </c>
      <c r="H168" s="86">
        <f>'EU projekti'!H71+'EU projekti'!H112+'EU projekti'!H143+'EU projekti'!H168+'EU projekti'!H193+'EU projekti'!H234+'EU projekti'!H276+'EU projekti'!H318+'EU projekti'!H529+'EU projekti'!H359+'EU projekti'!H400+'EU projekti'!H567</f>
        <v>4596.2</v>
      </c>
      <c r="I168" s="178">
        <f t="shared" si="10"/>
        <v>37.18385792436375</v>
      </c>
      <c r="J168" s="178" t="e">
        <f t="shared" si="11"/>
        <v>#DIV/0!</v>
      </c>
    </row>
    <row r="169" spans="1:10" s="110" customFormat="1" ht="15" customHeight="1">
      <c r="A169" s="111"/>
      <c r="B169" s="111"/>
      <c r="C169" s="111">
        <v>3295</v>
      </c>
      <c r="D169" s="86" t="s">
        <v>1284</v>
      </c>
      <c r="E169" s="86">
        <f>'EU projekti'!E72+'EU projekti'!E113+'EU projekti'!E144+'EU projekti'!E169+'EU projekti'!E194+'EU projekti'!E235+'EU projekti'!E277+'EU projekti'!E319+'EU projekti'!E530+'EU projekti'!E360+'EU projekti'!E401</f>
        <v>0</v>
      </c>
      <c r="F169" s="86">
        <f>'EU projekti'!F72+'EU projekti'!F113+'EU projekti'!F144+'EU projekti'!F169+'EU projekti'!F194+'EU projekti'!F235+'EU projekti'!F277+'EU projekti'!F319+'EU projekti'!F530+'EU projekti'!F360+'EU projekti'!F401</f>
        <v>0</v>
      </c>
      <c r="G169" s="86">
        <f>'EU projekti'!G72+'EU projekti'!G113+'EU projekti'!G144+'EU projekti'!G169+'EU projekti'!G194+'EU projekti'!G235+'EU projekti'!G277+'EU projekti'!G319+'EU projekti'!G530+'EU projekti'!G360+'EU projekti'!G401</f>
        <v>0</v>
      </c>
      <c r="H169" s="134">
        <f>'EU projekti'!H72+'EU projekti'!H113+'EU projekti'!H144+'EU projekti'!H169+'EU projekti'!H194+'EU projekti'!H235+'EU projekti'!H277+'EU projekti'!H319+'EU projekti'!H530+'EU projekti'!H360+'EU projekti'!H401</f>
        <v>0</v>
      </c>
      <c r="I169" s="178" t="e">
        <f t="shared" si="10"/>
        <v>#DIV/0!</v>
      </c>
      <c r="J169" s="178" t="e">
        <f t="shared" si="11"/>
        <v>#DIV/0!</v>
      </c>
    </row>
    <row r="170" spans="1:10" s="110" customFormat="1" ht="15" customHeight="1">
      <c r="A170" s="111"/>
      <c r="B170" s="130">
        <v>34</v>
      </c>
      <c r="C170" s="111"/>
      <c r="D170" s="130" t="s">
        <v>1350</v>
      </c>
      <c r="E170" s="83">
        <f>E171</f>
        <v>0</v>
      </c>
      <c r="F170" s="83">
        <f>F171</f>
        <v>0</v>
      </c>
      <c r="G170" s="83">
        <f>G171</f>
        <v>0</v>
      </c>
      <c r="H170" s="112">
        <f>H171</f>
        <v>0</v>
      </c>
      <c r="I170" s="178" t="e">
        <f t="shared" si="10"/>
        <v>#DIV/0!</v>
      </c>
      <c r="J170" s="178" t="e">
        <f t="shared" si="11"/>
        <v>#DIV/0!</v>
      </c>
    </row>
    <row r="171" spans="1:10" s="110" customFormat="1" ht="15.75" customHeight="1">
      <c r="A171" s="111"/>
      <c r="B171" s="111"/>
      <c r="C171" s="111">
        <v>3432</v>
      </c>
      <c r="D171" s="180" t="s">
        <v>1306</v>
      </c>
      <c r="E171" s="86">
        <f>'EU projekti'!E74+'EU projekti'!E196+'EU projekti'!E237+'EU projekti'!E279+'EU projekti'!E321+'EU projekti'!E427+'EU projekti'!E362+'EU projekti'!E403</f>
        <v>0</v>
      </c>
      <c r="F171" s="86">
        <f>'EU projekti'!F74+'EU projekti'!F196+'EU projekti'!F237+'EU projekti'!F279+'EU projekti'!F321+'EU projekti'!F427+'EU projekti'!F362+'EU projekti'!F403</f>
        <v>0</v>
      </c>
      <c r="G171" s="86">
        <f>'EU projekti'!G74+'EU projekti'!G196+'EU projekti'!G237+'EU projekti'!G279+'EU projekti'!G321+'EU projekti'!G427+'EU projekti'!G362+'EU projekti'!G403</f>
        <v>0</v>
      </c>
      <c r="H171" s="134">
        <f>'EU projekti'!H74+'EU projekti'!H196+'EU projekti'!H237+'EU projekti'!H279+'EU projekti'!H321+'EU projekti'!H427+'EU projekti'!H362+'EU projekti'!H403</f>
        <v>0</v>
      </c>
      <c r="I171" s="178" t="e">
        <f t="shared" si="10"/>
        <v>#DIV/0!</v>
      </c>
      <c r="J171" s="178" t="e">
        <f t="shared" si="11"/>
        <v>#DIV/0!</v>
      </c>
    </row>
    <row r="172" spans="1:10" s="110" customFormat="1" ht="15.75" customHeight="1">
      <c r="A172" s="111"/>
      <c r="B172" s="130">
        <v>35</v>
      </c>
      <c r="C172" s="111"/>
      <c r="D172" s="130" t="s">
        <v>1563</v>
      </c>
      <c r="E172" s="83">
        <f>E173</f>
        <v>0</v>
      </c>
      <c r="F172" s="83">
        <f>F173</f>
        <v>0</v>
      </c>
      <c r="G172" s="83">
        <f>G173</f>
        <v>0</v>
      </c>
      <c r="H172" s="112">
        <f>H173</f>
        <v>0</v>
      </c>
      <c r="I172" s="178" t="e">
        <f t="shared" si="10"/>
        <v>#DIV/0!</v>
      </c>
      <c r="J172" s="178" t="e">
        <f t="shared" si="11"/>
        <v>#DIV/0!</v>
      </c>
    </row>
    <row r="173" spans="1:10" s="110" customFormat="1" ht="15" customHeight="1">
      <c r="A173" s="111"/>
      <c r="B173" s="111"/>
      <c r="C173" s="111">
        <v>3531</v>
      </c>
      <c r="D173" s="86" t="s">
        <v>1541</v>
      </c>
      <c r="E173" s="86">
        <f>'EU projekti'!E76+'EU projekti'!E198+'EU projekti'!E239+'EU projekti'!E281+'EU projekti'!E323+'EU projekti'!E429+'EU projekti'!E364+'EU projekti'!E405</f>
        <v>0</v>
      </c>
      <c r="F173" s="86">
        <f>'EU projekti'!F76+'EU projekti'!F198+'EU projekti'!F239+'EU projekti'!F281+'EU projekti'!F323+'EU projekti'!F429+'EU projekti'!F364+'EU projekti'!F405</f>
        <v>0</v>
      </c>
      <c r="G173" s="86">
        <f>'EU projekti'!G76+'EU projekti'!G198+'EU projekti'!G239+'EU projekti'!G281+'EU projekti'!G323+'EU projekti'!G429+'EU projekti'!G364+'EU projekti'!G405</f>
        <v>0</v>
      </c>
      <c r="H173" s="134">
        <f>'EU projekti'!H76+'EU projekti'!H198+'EU projekti'!H239+'EU projekti'!H281+'EU projekti'!H323+'EU projekti'!H429+'EU projekti'!H364+'EU projekti'!H405</f>
        <v>0</v>
      </c>
      <c r="I173" s="178" t="e">
        <f t="shared" si="10"/>
        <v>#DIV/0!</v>
      </c>
      <c r="J173" s="178" t="e">
        <f t="shared" si="11"/>
        <v>#DIV/0!</v>
      </c>
    </row>
    <row r="174" spans="1:10" s="110" customFormat="1" ht="15" customHeight="1">
      <c r="A174" s="111"/>
      <c r="B174" s="130">
        <v>36</v>
      </c>
      <c r="C174" s="111"/>
      <c r="D174" s="130" t="s">
        <v>1399</v>
      </c>
      <c r="E174" s="83">
        <f>SUM(E175:E177)</f>
        <v>0</v>
      </c>
      <c r="F174" s="83">
        <f>SUM(F175:F177)</f>
        <v>0</v>
      </c>
      <c r="G174" s="83">
        <f>SUM(G175:G177)</f>
        <v>0</v>
      </c>
      <c r="H174" s="112">
        <f>SUM(H175:H177)</f>
        <v>0</v>
      </c>
      <c r="I174" s="178" t="e">
        <f t="shared" si="10"/>
        <v>#DIV/0!</v>
      </c>
      <c r="J174" s="178" t="e">
        <f t="shared" si="11"/>
        <v>#DIV/0!</v>
      </c>
    </row>
    <row r="175" spans="1:10" s="110" customFormat="1" ht="15" customHeight="1">
      <c r="A175" s="111"/>
      <c r="B175" s="111"/>
      <c r="C175" s="111">
        <v>3611</v>
      </c>
      <c r="D175" s="86" t="s">
        <v>1542</v>
      </c>
      <c r="E175" s="86">
        <f>'EU projekti'!E78+'EU projekti'!E200+'EU projekti'!E241+'EU projekti'!E283+'EU projekti'!E325+'EU projekti'!E431+'EU projekti'!E366+'EU projekti'!E407</f>
        <v>0</v>
      </c>
      <c r="F175" s="86">
        <f>'EU projekti'!F78+'EU projekti'!F200+'EU projekti'!F241+'EU projekti'!F283+'EU projekti'!F325+'EU projekti'!F431+'EU projekti'!F366+'EU projekti'!F407</f>
        <v>0</v>
      </c>
      <c r="G175" s="86">
        <f>'EU projekti'!G78+'EU projekti'!G200+'EU projekti'!G241+'EU projekti'!G283+'EU projekti'!G325+'EU projekti'!G431+'EU projekti'!G366+'EU projekti'!G407</f>
        <v>0</v>
      </c>
      <c r="H175" s="134">
        <f>'EU projekti'!H78+'EU projekti'!H200+'EU projekti'!H241+'EU projekti'!H283+'EU projekti'!H325+'EU projekti'!H431+'EU projekti'!H366+'EU projekti'!H407</f>
        <v>0</v>
      </c>
      <c r="I175" s="178" t="e">
        <f t="shared" si="10"/>
        <v>#DIV/0!</v>
      </c>
      <c r="J175" s="178" t="e">
        <f t="shared" si="11"/>
        <v>#DIV/0!</v>
      </c>
    </row>
    <row r="176" spans="1:10" s="110" customFormat="1" ht="15" customHeight="1">
      <c r="A176" s="111"/>
      <c r="B176" s="111"/>
      <c r="C176" s="111">
        <v>3693</v>
      </c>
      <c r="D176" s="86" t="s">
        <v>1556</v>
      </c>
      <c r="E176" s="86">
        <f>'EU projekti'!E79+'EU projekti'!E201+'EU projekti'!E242+'EU projekti'!E284+'EU projekti'!E326+'EU projekti'!E432+'EU projekti'!E367+'EU projekti'!E408</f>
        <v>0</v>
      </c>
      <c r="F176" s="86">
        <f>'EU projekti'!F79+'EU projekti'!F201+'EU projekti'!F242+'EU projekti'!F284+'EU projekti'!F326+'EU projekti'!F432+'EU projekti'!F367+'EU projekti'!F408</f>
        <v>0</v>
      </c>
      <c r="G176" s="86">
        <f>'EU projekti'!G79+'EU projekti'!G201+'EU projekti'!G242+'EU projekti'!G284+'EU projekti'!G326+'EU projekti'!G432+'EU projekti'!G367+'EU projekti'!G408</f>
        <v>0</v>
      </c>
      <c r="H176" s="134">
        <f>'EU projekti'!H79+'EU projekti'!H201+'EU projekti'!H242+'EU projekti'!H284+'EU projekti'!H326+'EU projekti'!H432+'EU projekti'!H367+'EU projekti'!H408</f>
        <v>0</v>
      </c>
      <c r="I176" s="178" t="e">
        <f t="shared" si="10"/>
        <v>#DIV/0!</v>
      </c>
      <c r="J176" s="178" t="e">
        <f t="shared" si="11"/>
        <v>#DIV/0!</v>
      </c>
    </row>
    <row r="177" spans="1:10" s="110" customFormat="1" ht="15" customHeight="1">
      <c r="A177" s="111"/>
      <c r="B177" s="111"/>
      <c r="C177" s="111">
        <v>3694</v>
      </c>
      <c r="D177" s="86" t="s">
        <v>1557</v>
      </c>
      <c r="E177" s="86">
        <f>'EU projekti'!E80+'EU projekti'!E202+'EU projekti'!E243+'EU projekti'!E285+'EU projekti'!E327+'EU projekti'!E433+'EU projekti'!E368+'EU projekti'!E409</f>
        <v>0</v>
      </c>
      <c r="F177" s="86">
        <f>'EU projekti'!F80+'EU projekti'!F202+'EU projekti'!F243+'EU projekti'!F285+'EU projekti'!F327+'EU projekti'!F433+'EU projekti'!F368+'EU projekti'!F409</f>
        <v>0</v>
      </c>
      <c r="G177" s="86">
        <f>'EU projekti'!G80+'EU projekti'!G202+'EU projekti'!G243+'EU projekti'!G285+'EU projekti'!G327+'EU projekti'!G433+'EU projekti'!G368+'EU projekti'!G409</f>
        <v>0</v>
      </c>
      <c r="H177" s="134">
        <f>'EU projekti'!H80+'EU projekti'!H202+'EU projekti'!H243+'EU projekti'!H285+'EU projekti'!H327+'EU projekti'!H433+'EU projekti'!H368+'EU projekti'!H409</f>
        <v>0</v>
      </c>
      <c r="I177" s="178" t="e">
        <f t="shared" si="10"/>
        <v>#DIV/0!</v>
      </c>
      <c r="J177" s="178" t="e">
        <f t="shared" si="11"/>
        <v>#DIV/0!</v>
      </c>
    </row>
    <row r="178" spans="1:10" s="110" customFormat="1" ht="15" customHeight="1">
      <c r="A178" s="111"/>
      <c r="B178" s="130">
        <v>38</v>
      </c>
      <c r="C178" s="111"/>
      <c r="D178" s="130" t="s">
        <v>1359</v>
      </c>
      <c r="E178" s="83">
        <f>E179</f>
        <v>0</v>
      </c>
      <c r="F178" s="83">
        <f>F179</f>
        <v>0</v>
      </c>
      <c r="G178" s="83">
        <f>G179</f>
        <v>0</v>
      </c>
      <c r="H178" s="112">
        <f>H179</f>
        <v>0</v>
      </c>
      <c r="I178" s="178" t="e">
        <f t="shared" si="10"/>
        <v>#DIV/0!</v>
      </c>
      <c r="J178" s="178" t="e">
        <f t="shared" si="11"/>
        <v>#DIV/0!</v>
      </c>
    </row>
    <row r="179" spans="1:10" s="110" customFormat="1" ht="15" customHeight="1">
      <c r="A179" s="111"/>
      <c r="B179" s="111"/>
      <c r="C179" s="111">
        <v>3813</v>
      </c>
      <c r="D179" s="86" t="s">
        <v>1543</v>
      </c>
      <c r="E179" s="86">
        <f>'EU projekti'!E82+'EU projekti'!E204+'EU projekti'!E245+'EU projekti'!E287+'EU projekti'!E329+'EU projekti'!E435+'EU projekti'!E370+'EU projekti'!E411</f>
        <v>0</v>
      </c>
      <c r="F179" s="86">
        <f>'EU projekti'!F82+'EU projekti'!F204+'EU projekti'!F245+'EU projekti'!F287+'EU projekti'!F329+'EU projekti'!F435+'EU projekti'!F370+'EU projekti'!F411</f>
        <v>0</v>
      </c>
      <c r="G179" s="86">
        <f>'EU projekti'!G82+'EU projekti'!G204+'EU projekti'!G245+'EU projekti'!G287+'EU projekti'!G329+'EU projekti'!G435+'EU projekti'!G370+'EU projekti'!G411</f>
        <v>0</v>
      </c>
      <c r="H179" s="134">
        <f>'EU projekti'!H82+'EU projekti'!H204+'EU projekti'!H245+'EU projekti'!H287+'EU projekti'!H329+'EU projekti'!H435+'EU projekti'!H370+'EU projekti'!H411</f>
        <v>0</v>
      </c>
      <c r="I179" s="178" t="e">
        <f t="shared" si="10"/>
        <v>#DIV/0!</v>
      </c>
      <c r="J179" s="178" t="e">
        <f t="shared" si="11"/>
        <v>#DIV/0!</v>
      </c>
    </row>
    <row r="180" spans="1:10" s="110" customFormat="1" ht="15" customHeight="1">
      <c r="A180" s="130">
        <v>4</v>
      </c>
      <c r="B180" s="111"/>
      <c r="C180" s="111"/>
      <c r="D180" s="130" t="s">
        <v>1352</v>
      </c>
      <c r="E180" s="83">
        <f>E181+E183</f>
        <v>2388.5</v>
      </c>
      <c r="F180" s="83">
        <f>F181+F183</f>
        <v>33000</v>
      </c>
      <c r="G180" s="83">
        <f>G181+G183</f>
        <v>0</v>
      </c>
      <c r="H180" s="112">
        <f>H181+H183</f>
        <v>51100</v>
      </c>
      <c r="I180" s="178">
        <f t="shared" si="10"/>
        <v>2139.4180447979902</v>
      </c>
      <c r="J180" s="178">
        <f t="shared" si="11"/>
        <v>154.84848484848484</v>
      </c>
    </row>
    <row r="181" spans="1:10" s="110" customFormat="1" ht="15" customHeight="1">
      <c r="A181" s="111"/>
      <c r="B181" s="130">
        <v>41</v>
      </c>
      <c r="C181" s="111"/>
      <c r="D181" s="130" t="s">
        <v>1362</v>
      </c>
      <c r="E181" s="83">
        <f>E182</f>
        <v>2388.5</v>
      </c>
      <c r="F181" s="83">
        <f>F182</f>
        <v>0</v>
      </c>
      <c r="G181" s="83">
        <f>G182</f>
        <v>0</v>
      </c>
      <c r="H181" s="112">
        <f>H182</f>
        <v>0</v>
      </c>
      <c r="I181" s="178">
        <f t="shared" si="10"/>
        <v>0</v>
      </c>
      <c r="J181" s="178" t="e">
        <f t="shared" si="11"/>
        <v>#DIV/0!</v>
      </c>
    </row>
    <row r="182" spans="1:10" s="110" customFormat="1" ht="15" customHeight="1">
      <c r="A182" s="111"/>
      <c r="B182" s="111"/>
      <c r="C182" s="111">
        <v>4123</v>
      </c>
      <c r="D182" s="86" t="s">
        <v>1317</v>
      </c>
      <c r="E182" s="86">
        <f>'EU projekti'!E85+'EU projekti'!E207+'EU projekti'!E248+'EU projekti'!E290+'EU projekti'!E332+'EU projekti'!E438+'EU projekti'!E373+'EU projekti'!E116+'EU projekti'!E414</f>
        <v>2388.5</v>
      </c>
      <c r="F182" s="86">
        <f>'EU projekti'!F85+'EU projekti'!F207+'EU projekti'!F248+'EU projekti'!F290+'EU projekti'!F332+'EU projekti'!F438+'EU projekti'!F373+'EU projekti'!F116+'EU projekti'!F414</f>
        <v>0</v>
      </c>
      <c r="G182" s="86">
        <f>'EU projekti'!G85+'EU projekti'!G207+'EU projekti'!G248+'EU projekti'!G290+'EU projekti'!G332+'EU projekti'!G438+'EU projekti'!G373+'EU projekti'!G116+'EU projekti'!G414</f>
        <v>0</v>
      </c>
      <c r="H182" s="134">
        <f>'EU projekti'!H85+'EU projekti'!H207+'EU projekti'!H248+'EU projekti'!H290+'EU projekti'!H332+'EU projekti'!H438+'EU projekti'!H373+'EU projekti'!H116+'EU projekti'!H414</f>
        <v>0</v>
      </c>
      <c r="I182" s="178">
        <f t="shared" si="10"/>
        <v>0</v>
      </c>
      <c r="J182" s="178" t="e">
        <f t="shared" si="11"/>
        <v>#DIV/0!</v>
      </c>
    </row>
    <row r="183" spans="1:10" s="110" customFormat="1" ht="15" customHeight="1">
      <c r="A183" s="111"/>
      <c r="B183" s="130">
        <v>42</v>
      </c>
      <c r="C183" s="111"/>
      <c r="D183" s="130" t="s">
        <v>1353</v>
      </c>
      <c r="E183" s="83">
        <f>SUM(E184:E187)</f>
        <v>0</v>
      </c>
      <c r="F183" s="83">
        <f t="shared" ref="F183:H183" si="12">SUM(F184:F187)</f>
        <v>33000</v>
      </c>
      <c r="G183" s="83">
        <f t="shared" si="12"/>
        <v>0</v>
      </c>
      <c r="H183" s="83">
        <f t="shared" si="12"/>
        <v>51100</v>
      </c>
      <c r="I183" s="178" t="e">
        <f t="shared" si="10"/>
        <v>#DIV/0!</v>
      </c>
      <c r="J183" s="178">
        <f t="shared" si="11"/>
        <v>154.84848484848484</v>
      </c>
    </row>
    <row r="184" spans="1:10" s="110" customFormat="1" ht="15" customHeight="1">
      <c r="A184" s="111"/>
      <c r="B184" s="111"/>
      <c r="C184" s="111">
        <v>4221</v>
      </c>
      <c r="D184" s="86" t="s">
        <v>1287</v>
      </c>
      <c r="E184" s="86">
        <f>'EU projekti'!E87+'EU projekti'!E209+'EU projekti'!E250+'EU projekti'!E292+'EU projekti'!E334+'EU projekti'!E440+'EU projekti'!E375+'EU projekti'!E118+'EU projekti'!E416</f>
        <v>0</v>
      </c>
      <c r="F184" s="86">
        <f>'EU projekti'!F87+'EU projekti'!F209+'EU projekti'!F250+'EU projekti'!F292+'EU projekti'!F334+'EU projekti'!F440+'EU projekti'!F375+'EU projekti'!F118+'EU projekti'!F416</f>
        <v>3000</v>
      </c>
      <c r="G184" s="86">
        <f>'EU projekti'!G87+'EU projekti'!G209+'EU projekti'!G250+'EU projekti'!G292+'EU projekti'!G334+'EU projekti'!G440+'EU projekti'!G375+'EU projekti'!G118+'EU projekti'!G416</f>
        <v>0</v>
      </c>
      <c r="H184" s="86">
        <f>'EU projekti'!H87+'EU projekti'!H209+'EU projekti'!H250+'EU projekti'!H292+'EU projekti'!H334+'EU projekti'!H440+'EU projekti'!H375+'EU projekti'!H118+'EU projekti'!H416</f>
        <v>0</v>
      </c>
      <c r="I184" s="178" t="e">
        <f t="shared" si="10"/>
        <v>#DIV/0!</v>
      </c>
      <c r="J184" s="178">
        <f t="shared" si="11"/>
        <v>0</v>
      </c>
    </row>
    <row r="185" spans="1:10" s="110" customFormat="1" ht="15" customHeight="1">
      <c r="A185" s="111"/>
      <c r="B185" s="111"/>
      <c r="C185" s="111">
        <v>4224</v>
      </c>
      <c r="D185" s="86" t="s">
        <v>1319</v>
      </c>
      <c r="E185" s="86">
        <f>'EU projekti'!E570</f>
        <v>0</v>
      </c>
      <c r="F185" s="86">
        <f>'EU projekti'!F570</f>
        <v>0</v>
      </c>
      <c r="G185" s="86">
        <f>'EU projekti'!G570</f>
        <v>0</v>
      </c>
      <c r="H185" s="86">
        <f>'EU projekti'!H570</f>
        <v>51100</v>
      </c>
      <c r="I185" s="178" t="e">
        <f t="shared" si="10"/>
        <v>#DIV/0!</v>
      </c>
      <c r="J185" s="178" t="e">
        <f t="shared" si="11"/>
        <v>#DIV/0!</v>
      </c>
    </row>
    <row r="186" spans="1:10" s="110" customFormat="1" ht="15" customHeight="1">
      <c r="A186" s="111"/>
      <c r="B186" s="111"/>
      <c r="C186" s="111">
        <v>4227</v>
      </c>
      <c r="D186" s="86" t="s">
        <v>1488</v>
      </c>
      <c r="E186" s="86">
        <f>'EU projekti'!E88+'EU projekti'!E210+'EU projekti'!E251+'EU projekti'!E293+'EU projekti'!E335+'EU projekti'!E441+'EU projekti'!E376+'EU projekti'!E119+'EU projekti'!E417</f>
        <v>0</v>
      </c>
      <c r="F186" s="86">
        <f>'EU projekti'!F88+'EU projekti'!F210+'EU projekti'!F251+'EU projekti'!F293+'EU projekti'!F335+'EU projekti'!F441+'EU projekti'!F376+'EU projekti'!F119+'EU projekti'!F417</f>
        <v>0</v>
      </c>
      <c r="G186" s="86">
        <f>'EU projekti'!G88+'EU projekti'!G210+'EU projekti'!G251+'EU projekti'!G293+'EU projekti'!G335+'EU projekti'!G441+'EU projekti'!G376+'EU projekti'!G119+'EU projekti'!G417</f>
        <v>0</v>
      </c>
      <c r="H186" s="134">
        <f>'EU projekti'!H88+'EU projekti'!H210+'EU projekti'!H251+'EU projekti'!H293+'EU projekti'!H335+'EU projekti'!H441+'EU projekti'!H376+'EU projekti'!H119+'EU projekti'!H417</f>
        <v>0</v>
      </c>
      <c r="I186" s="178" t="e">
        <f t="shared" si="10"/>
        <v>#DIV/0!</v>
      </c>
      <c r="J186" s="178" t="e">
        <f t="shared" si="11"/>
        <v>#DIV/0!</v>
      </c>
    </row>
    <row r="187" spans="1:10" s="110" customFormat="1" ht="15" customHeight="1">
      <c r="A187" s="111"/>
      <c r="B187" s="111"/>
      <c r="C187" s="111">
        <v>4262</v>
      </c>
      <c r="D187" s="86" t="s">
        <v>1421</v>
      </c>
      <c r="E187" s="86">
        <f>'EU projekti'!E294</f>
        <v>0</v>
      </c>
      <c r="F187" s="86">
        <f>'EU projekti'!F294</f>
        <v>30000</v>
      </c>
      <c r="G187" s="86">
        <f>'EU projekti'!G294</f>
        <v>0</v>
      </c>
      <c r="H187" s="86">
        <f>'EU projekti'!H294</f>
        <v>0</v>
      </c>
      <c r="I187" s="178" t="e">
        <f t="shared" si="10"/>
        <v>#DIV/0!</v>
      </c>
      <c r="J187" s="178">
        <f t="shared" si="11"/>
        <v>0</v>
      </c>
    </row>
    <row r="188" spans="1:10" s="110" customFormat="1" ht="15" customHeight="1">
      <c r="A188" s="292" t="s">
        <v>1479</v>
      </c>
      <c r="B188" s="329"/>
      <c r="C188" s="329"/>
      <c r="D188" s="330"/>
      <c r="E188" s="174">
        <f>E189+E211</f>
        <v>57214.490000000005</v>
      </c>
      <c r="F188" s="174">
        <f>F189+F211</f>
        <v>7407</v>
      </c>
      <c r="G188" s="174">
        <f>G189+G211</f>
        <v>0</v>
      </c>
      <c r="H188" s="205">
        <f>H189+H211</f>
        <v>6423.66</v>
      </c>
      <c r="I188" s="175">
        <f t="shared" si="10"/>
        <v>11.227330698919101</v>
      </c>
      <c r="J188" s="175">
        <f t="shared" si="11"/>
        <v>86.724179829890645</v>
      </c>
    </row>
    <row r="189" spans="1:10" s="110" customFormat="1" ht="15" customHeight="1">
      <c r="A189" s="130">
        <v>3</v>
      </c>
      <c r="B189" s="111"/>
      <c r="C189" s="55"/>
      <c r="D189" s="55" t="s">
        <v>1365</v>
      </c>
      <c r="E189" s="83">
        <f>E190+E194+E209</f>
        <v>57214.490000000005</v>
      </c>
      <c r="F189" s="83">
        <f>F190+F194+F209</f>
        <v>7407</v>
      </c>
      <c r="G189" s="83">
        <f>G190+G194+G209</f>
        <v>0</v>
      </c>
      <c r="H189" s="112">
        <f>H190+H194+H209</f>
        <v>5891.16</v>
      </c>
      <c r="I189" s="177">
        <f t="shared" si="10"/>
        <v>10.296622411560428</v>
      </c>
      <c r="J189" s="177">
        <f t="shared" si="11"/>
        <v>79.535034426893475</v>
      </c>
    </row>
    <row r="190" spans="1:10" s="110" customFormat="1" ht="15" customHeight="1">
      <c r="A190" s="111"/>
      <c r="B190" s="130">
        <v>31</v>
      </c>
      <c r="C190" s="55"/>
      <c r="D190" s="55" t="s">
        <v>1327</v>
      </c>
      <c r="E190" s="83">
        <f>SUM(E191:E193)</f>
        <v>50778.030000000006</v>
      </c>
      <c r="F190" s="83">
        <f>SUM(F191:F193)</f>
        <v>6407</v>
      </c>
      <c r="G190" s="83">
        <f>SUM(G191:G193)</f>
        <v>0</v>
      </c>
      <c r="H190" s="112">
        <f>SUM(H191:H193)</f>
        <v>5791.91</v>
      </c>
      <c r="I190" s="177">
        <f t="shared" si="10"/>
        <v>11.406330651267879</v>
      </c>
      <c r="J190" s="177">
        <f t="shared" si="11"/>
        <v>90.399719057281089</v>
      </c>
    </row>
    <row r="191" spans="1:10" s="110" customFormat="1" ht="15.6" customHeight="1">
      <c r="A191" s="111"/>
      <c r="B191" s="111"/>
      <c r="C191" s="111">
        <v>3111</v>
      </c>
      <c r="D191" s="86" t="s">
        <v>1405</v>
      </c>
      <c r="E191" s="86">
        <f>'EU projekti'!E641+'EU projekti'!E669+'EU projekti'!E697+'EU projekti'!E757+'EU projekti'!E725+'EU projekti'!E762</f>
        <v>43328.770000000004</v>
      </c>
      <c r="F191" s="86">
        <f>'EU projekti'!F641+'EU projekti'!F669+'EU projekti'!F697+'EU projekti'!F757+'EU projekti'!F725+'EU projekti'!F762</f>
        <v>5500</v>
      </c>
      <c r="G191" s="86">
        <f>'EU projekti'!G641+'EU projekti'!G669+'EU projekti'!G697+'EU projekti'!G757+'EU projekti'!G725+'EU projekti'!G762</f>
        <v>0</v>
      </c>
      <c r="H191" s="86">
        <f>'EU projekti'!H641+'EU projekti'!H669+'EU projekti'!H697+'EU projekti'!H757+'EU projekti'!H725+'EU projekti'!H762</f>
        <v>4971.57</v>
      </c>
      <c r="I191" s="178">
        <f t="shared" si="10"/>
        <v>11.474062153160588</v>
      </c>
      <c r="J191" s="178">
        <f t="shared" si="11"/>
        <v>90.392181818181811</v>
      </c>
    </row>
    <row r="192" spans="1:10" s="110" customFormat="1" ht="15" customHeight="1">
      <c r="A192" s="111"/>
      <c r="B192" s="111"/>
      <c r="C192" s="111">
        <v>3121</v>
      </c>
      <c r="D192" s="86" t="s">
        <v>1301</v>
      </c>
      <c r="E192" s="86">
        <f>'EU projekti'!E642+'EU projekti'!E670+'EU projekti'!E698+'EU projekti'!E726+'EU projekti'!E726+'EU projekti'!E763</f>
        <v>300</v>
      </c>
      <c r="F192" s="86">
        <f>'EU projekti'!F642+'EU projekti'!F670+'EU projekti'!F698+'EU projekti'!F726+'EU projekti'!F726+'EU projekti'!F763</f>
        <v>0</v>
      </c>
      <c r="G192" s="86">
        <f>'EU projekti'!G642+'EU projekti'!G670+'EU projekti'!G698+'EU projekti'!G726+'EU projekti'!G726+'EU projekti'!G763</f>
        <v>0</v>
      </c>
      <c r="H192" s="86">
        <f>'EU projekti'!H642+'EU projekti'!H670+'EU projekti'!H698+'EU projekti'!H726+'EU projekti'!H726+'EU projekti'!H763</f>
        <v>0</v>
      </c>
      <c r="I192" s="178">
        <f t="shared" si="10"/>
        <v>0</v>
      </c>
      <c r="J192" s="178" t="e">
        <f t="shared" si="11"/>
        <v>#DIV/0!</v>
      </c>
    </row>
    <row r="193" spans="1:10" s="110" customFormat="1" ht="15" customHeight="1">
      <c r="A193" s="111"/>
      <c r="B193" s="111"/>
      <c r="C193" s="111">
        <v>3132</v>
      </c>
      <c r="D193" s="86" t="s">
        <v>1363</v>
      </c>
      <c r="E193" s="86">
        <f>'EU projekti'!E643+'EU projekti'!E671+'EU projekti'!E699+'EU projekti'!E758+'EU projekti'!E727+'EU projekti'!E764</f>
        <v>7149.2599999999993</v>
      </c>
      <c r="F193" s="86">
        <f>'EU projekti'!F643+'EU projekti'!F671+'EU projekti'!F699+'EU projekti'!F758+'EU projekti'!F727+'EU projekti'!F764</f>
        <v>907</v>
      </c>
      <c r="G193" s="86">
        <f>'EU projekti'!G643+'EU projekti'!G671+'EU projekti'!G699+'EU projekti'!G758+'EU projekti'!G727+'EU projekti'!G764</f>
        <v>0</v>
      </c>
      <c r="H193" s="86">
        <f>'EU projekti'!H643+'EU projekti'!H671+'EU projekti'!H699+'EU projekti'!H758+'EU projekti'!H727+'EU projekti'!H764</f>
        <v>820.34</v>
      </c>
      <c r="I193" s="178">
        <f t="shared" si="10"/>
        <v>11.474474281254285</v>
      </c>
      <c r="J193" s="178">
        <f t="shared" si="11"/>
        <v>90.445424476295486</v>
      </c>
    </row>
    <row r="194" spans="1:10" s="110" customFormat="1" ht="15" customHeight="1">
      <c r="A194" s="111"/>
      <c r="B194" s="130">
        <v>32</v>
      </c>
      <c r="C194" s="111"/>
      <c r="D194" s="130" t="s">
        <v>1330</v>
      </c>
      <c r="E194" s="83">
        <f>SUM(E195:E208)</f>
        <v>6436.46</v>
      </c>
      <c r="F194" s="83">
        <f t="shared" ref="F194:H194" si="13">SUM(F195:F208)</f>
        <v>1000</v>
      </c>
      <c r="G194" s="83">
        <f t="shared" si="13"/>
        <v>0</v>
      </c>
      <c r="H194" s="112">
        <f t="shared" si="13"/>
        <v>99.25</v>
      </c>
      <c r="I194" s="178">
        <f t="shared" si="10"/>
        <v>1.5419966876202136</v>
      </c>
      <c r="J194" s="178">
        <f t="shared" si="11"/>
        <v>9.9250000000000007</v>
      </c>
    </row>
    <row r="195" spans="1:10" s="110" customFormat="1" ht="15" customHeight="1">
      <c r="A195" s="111"/>
      <c r="B195" s="111"/>
      <c r="C195" s="111">
        <v>3211</v>
      </c>
      <c r="D195" s="86" t="s">
        <v>1264</v>
      </c>
      <c r="E195" s="86">
        <f>'EU projekti'!E645+'EU projekti'!E673+'EU projekti'!E701+'EU projekti'!E729+'EU projekti'!E766</f>
        <v>4329</v>
      </c>
      <c r="F195" s="86">
        <f>'EU projekti'!F645+'EU projekti'!F673+'EU projekti'!F701+'EU projekti'!F729+'EU projekti'!F766</f>
        <v>1000</v>
      </c>
      <c r="G195" s="86">
        <f>'EU projekti'!G645+'EU projekti'!G673+'EU projekti'!G701+'EU projekti'!G729+'EU projekti'!G766</f>
        <v>0</v>
      </c>
      <c r="H195" s="86">
        <f>'EU projekti'!H645+'EU projekti'!H673+'EU projekti'!H701+'EU projekti'!H729+'EU projekti'!H766</f>
        <v>0</v>
      </c>
      <c r="I195" s="178">
        <f t="shared" si="10"/>
        <v>0</v>
      </c>
      <c r="J195" s="178">
        <f t="shared" si="11"/>
        <v>0</v>
      </c>
    </row>
    <row r="196" spans="1:10" s="110" customFormat="1" ht="15" customHeight="1">
      <c r="A196" s="111"/>
      <c r="B196" s="111"/>
      <c r="C196" s="111">
        <v>3212</v>
      </c>
      <c r="D196" s="86" t="s">
        <v>1265</v>
      </c>
      <c r="E196" s="86">
        <f>'EU projekti'!E646+'EU projekti'!E674+'EU projekti'!E702+'EU projekti'!E730+'EU projekti'!E767</f>
        <v>0</v>
      </c>
      <c r="F196" s="86">
        <f>'EU projekti'!F646+'EU projekti'!F674+'EU projekti'!F702+'EU projekti'!F730+'EU projekti'!F767</f>
        <v>0</v>
      </c>
      <c r="G196" s="86">
        <f>'EU projekti'!G646+'EU projekti'!G674+'EU projekti'!G702+'EU projekti'!G730+'EU projekti'!G767</f>
        <v>0</v>
      </c>
      <c r="H196" s="86">
        <f>'EU projekti'!H646+'EU projekti'!H674+'EU projekti'!H702+'EU projekti'!H730+'EU projekti'!H767</f>
        <v>0</v>
      </c>
      <c r="I196" s="178" t="e">
        <f t="shared" si="10"/>
        <v>#DIV/0!</v>
      </c>
      <c r="J196" s="178" t="e">
        <f t="shared" si="11"/>
        <v>#DIV/0!</v>
      </c>
    </row>
    <row r="197" spans="1:10" s="110" customFormat="1" ht="15" customHeight="1">
      <c r="A197" s="111"/>
      <c r="B197" s="111"/>
      <c r="C197" s="111">
        <v>3213</v>
      </c>
      <c r="D197" s="86" t="s">
        <v>1266</v>
      </c>
      <c r="E197" s="86">
        <f>'EU projekti'!E647+'EU projekti'!E675+'EU projekti'!E703+'EU projekti'!E731+'EU projekti'!E768</f>
        <v>0</v>
      </c>
      <c r="F197" s="86">
        <f>'EU projekti'!F647+'EU projekti'!F675+'EU projekti'!F703+'EU projekti'!F731+'EU projekti'!F768</f>
        <v>0</v>
      </c>
      <c r="G197" s="86">
        <f>'EU projekti'!G647+'EU projekti'!G675+'EU projekti'!G703+'EU projekti'!G731+'EU projekti'!G768</f>
        <v>0</v>
      </c>
      <c r="H197" s="86">
        <f>'EU projekti'!H647+'EU projekti'!H675+'EU projekti'!H703+'EU projekti'!H731+'EU projekti'!H768</f>
        <v>0</v>
      </c>
      <c r="I197" s="178" t="e">
        <f t="shared" si="10"/>
        <v>#DIV/0!</v>
      </c>
      <c r="J197" s="178" t="e">
        <f t="shared" si="11"/>
        <v>#DIV/0!</v>
      </c>
    </row>
    <row r="198" spans="1:10" s="110" customFormat="1" ht="15" customHeight="1">
      <c r="A198" s="111"/>
      <c r="B198" s="111"/>
      <c r="C198" s="111">
        <v>3221</v>
      </c>
      <c r="D198" s="86" t="s">
        <v>1267</v>
      </c>
      <c r="E198" s="86">
        <f>'EU projekti'!E648+'EU projekti'!E676+'EU projekti'!E704+'EU projekti'!E732+'EU projekti'!E769</f>
        <v>0</v>
      </c>
      <c r="F198" s="86">
        <f>'EU projekti'!F648+'EU projekti'!F676+'EU projekti'!F704+'EU projekti'!F732+'EU projekti'!F769</f>
        <v>0</v>
      </c>
      <c r="G198" s="86">
        <f>'EU projekti'!G648+'EU projekti'!G676+'EU projekti'!G704+'EU projekti'!G732+'EU projekti'!G769</f>
        <v>0</v>
      </c>
      <c r="H198" s="86">
        <f>'EU projekti'!H648+'EU projekti'!H676+'EU projekti'!H704+'EU projekti'!H732+'EU projekti'!H769</f>
        <v>0</v>
      </c>
      <c r="I198" s="178" t="e">
        <f t="shared" ref="I198:I261" si="14">H198/E198*100</f>
        <v>#DIV/0!</v>
      </c>
      <c r="J198" s="178" t="e">
        <f t="shared" ref="J198:J261" si="15">H198/F198*100</f>
        <v>#DIV/0!</v>
      </c>
    </row>
    <row r="199" spans="1:10" s="110" customFormat="1" ht="15" customHeight="1">
      <c r="A199" s="111"/>
      <c r="B199" s="111"/>
      <c r="C199" s="111">
        <v>3224</v>
      </c>
      <c r="D199" s="86" t="s">
        <v>1423</v>
      </c>
      <c r="E199" s="86">
        <f>'EU projekti'!E770</f>
        <v>0</v>
      </c>
      <c r="F199" s="86">
        <f>'EU projekti'!F770</f>
        <v>0</v>
      </c>
      <c r="G199" s="86">
        <f>'EU projekti'!G770</f>
        <v>0</v>
      </c>
      <c r="H199" s="86">
        <f>'EU projekti'!H770</f>
        <v>99.25</v>
      </c>
      <c r="I199" s="178" t="e">
        <f t="shared" si="14"/>
        <v>#DIV/0!</v>
      </c>
      <c r="J199" s="178" t="e">
        <f t="shared" si="15"/>
        <v>#DIV/0!</v>
      </c>
    </row>
    <row r="200" spans="1:10" s="110" customFormat="1" ht="15" customHeight="1">
      <c r="A200" s="111"/>
      <c r="B200" s="111"/>
      <c r="C200" s="111">
        <v>3231</v>
      </c>
      <c r="D200" s="86" t="s">
        <v>1272</v>
      </c>
      <c r="E200" s="86">
        <f>'EU projekti'!E649+'EU projekti'!E677+'EU projekti'!E705+'EU projekti'!E733</f>
        <v>0</v>
      </c>
      <c r="F200" s="86">
        <f>'EU projekti'!F649+'EU projekti'!F677+'EU projekti'!F705+'EU projekti'!F733</f>
        <v>0</v>
      </c>
      <c r="G200" s="86">
        <f>'EU projekti'!G649+'EU projekti'!G677+'EU projekti'!G705+'EU projekti'!G733</f>
        <v>0</v>
      </c>
      <c r="H200" s="134">
        <f>'EU projekti'!H649+'EU projekti'!H677+'EU projekti'!H705+'EU projekti'!H733</f>
        <v>0</v>
      </c>
      <c r="I200" s="178" t="e">
        <f t="shared" si="14"/>
        <v>#DIV/0!</v>
      </c>
      <c r="J200" s="178" t="e">
        <f t="shared" si="15"/>
        <v>#DIV/0!</v>
      </c>
    </row>
    <row r="201" spans="1:10" s="110" customFormat="1" ht="15" customHeight="1">
      <c r="A201" s="111"/>
      <c r="B201" s="111"/>
      <c r="C201" s="111">
        <v>3233</v>
      </c>
      <c r="D201" s="86" t="s">
        <v>1274</v>
      </c>
      <c r="E201" s="86">
        <f>'EU projekti'!E650+'EU projekti'!E678+'EU projekti'!E706+'EU projekti'!E734+'EU projekti'!E744</f>
        <v>0</v>
      </c>
      <c r="F201" s="86">
        <f>'EU projekti'!F650+'EU projekti'!F678+'EU projekti'!F706+'EU projekti'!F734+'EU projekti'!F744</f>
        <v>0</v>
      </c>
      <c r="G201" s="86">
        <f>'EU projekti'!G650+'EU projekti'!G678+'EU projekti'!G706+'EU projekti'!G734+'EU projekti'!G744</f>
        <v>0</v>
      </c>
      <c r="H201" s="134">
        <f>'EU projekti'!H650+'EU projekti'!H678+'EU projekti'!H706+'EU projekti'!H734+'EU projekti'!H744</f>
        <v>0</v>
      </c>
      <c r="I201" s="178" t="e">
        <f t="shared" si="14"/>
        <v>#DIV/0!</v>
      </c>
      <c r="J201" s="178" t="e">
        <f t="shared" si="15"/>
        <v>#DIV/0!</v>
      </c>
    </row>
    <row r="202" spans="1:10" s="110" customFormat="1" ht="15" customHeight="1">
      <c r="A202" s="111"/>
      <c r="B202" s="111"/>
      <c r="C202" s="111">
        <v>3235</v>
      </c>
      <c r="D202" s="86" t="s">
        <v>1276</v>
      </c>
      <c r="E202" s="86">
        <f>'EU projekti'!E651+'EU projekti'!E679+'EU projekti'!E707+'EU projekti'!E735</f>
        <v>0</v>
      </c>
      <c r="F202" s="86">
        <f>'EU projekti'!F651+'EU projekti'!F679+'EU projekti'!F707+'EU projekti'!F735</f>
        <v>0</v>
      </c>
      <c r="G202" s="86">
        <f>'EU projekti'!G651+'EU projekti'!G679+'EU projekti'!G707+'EU projekti'!G735</f>
        <v>0</v>
      </c>
      <c r="H202" s="134">
        <f>'EU projekti'!H651+'EU projekti'!H679+'EU projekti'!H707+'EU projekti'!H735</f>
        <v>0</v>
      </c>
      <c r="I202" s="178" t="e">
        <f t="shared" si="14"/>
        <v>#DIV/0!</v>
      </c>
      <c r="J202" s="178" t="e">
        <f t="shared" si="15"/>
        <v>#DIV/0!</v>
      </c>
    </row>
    <row r="203" spans="1:10" s="110" customFormat="1" ht="15" customHeight="1">
      <c r="A203" s="111"/>
      <c r="B203" s="111"/>
      <c r="C203" s="111">
        <v>3237</v>
      </c>
      <c r="D203" s="86" t="s">
        <v>1278</v>
      </c>
      <c r="E203" s="86">
        <f>'EU projekti'!E652+'EU projekti'!E680+'EU projekti'!E708+'EU projekti'!E736+'EU projekti'!E745</f>
        <v>0</v>
      </c>
      <c r="F203" s="86">
        <f>'EU projekti'!F652+'EU projekti'!F680+'EU projekti'!F708+'EU projekti'!F736+'EU projekti'!F745</f>
        <v>0</v>
      </c>
      <c r="G203" s="86">
        <f>'EU projekti'!G652+'EU projekti'!G680+'EU projekti'!G708+'EU projekti'!G736+'EU projekti'!G745</f>
        <v>0</v>
      </c>
      <c r="H203" s="134">
        <f>'EU projekti'!H652+'EU projekti'!H680+'EU projekti'!H708+'EU projekti'!H736+'EU projekti'!H745</f>
        <v>0</v>
      </c>
      <c r="I203" s="178" t="e">
        <f t="shared" si="14"/>
        <v>#DIV/0!</v>
      </c>
      <c r="J203" s="178" t="e">
        <f t="shared" si="15"/>
        <v>#DIV/0!</v>
      </c>
    </row>
    <row r="204" spans="1:10" s="110" customFormat="1" ht="15" customHeight="1">
      <c r="A204" s="111"/>
      <c r="B204" s="111"/>
      <c r="C204" s="111">
        <v>3238</v>
      </c>
      <c r="D204" s="86" t="s">
        <v>1279</v>
      </c>
      <c r="E204" s="86">
        <f>'EU projekti'!E653+'EU projekti'!E681+'EU projekti'!E709+'EU projekti'!E746+'EU projekti'!E737</f>
        <v>1330</v>
      </c>
      <c r="F204" s="86">
        <f>'EU projekti'!F653+'EU projekti'!F681+'EU projekti'!F709+'EU projekti'!F746+'EU projekti'!F737</f>
        <v>0</v>
      </c>
      <c r="G204" s="86">
        <f>'EU projekti'!G653+'EU projekti'!G681+'EU projekti'!G709+'EU projekti'!G746+'EU projekti'!G737</f>
        <v>0</v>
      </c>
      <c r="H204" s="134">
        <f>'EU projekti'!H653+'EU projekti'!H681+'EU projekti'!H709+'EU projekti'!H746+'EU projekti'!H737</f>
        <v>0</v>
      </c>
      <c r="I204" s="178">
        <f t="shared" si="14"/>
        <v>0</v>
      </c>
      <c r="J204" s="178" t="e">
        <f t="shared" si="15"/>
        <v>#DIV/0!</v>
      </c>
    </row>
    <row r="205" spans="1:10" s="110" customFormat="1" ht="15" customHeight="1">
      <c r="A205" s="111"/>
      <c r="B205" s="111"/>
      <c r="C205" s="111">
        <v>3239</v>
      </c>
      <c r="D205" s="86" t="s">
        <v>1280</v>
      </c>
      <c r="E205" s="86">
        <f>'EU projekti'!E654+'EU projekti'!E682+'EU projekti'!E710+'EU projekti'!E738</f>
        <v>0</v>
      </c>
      <c r="F205" s="86">
        <f>'EU projekti'!F654+'EU projekti'!F682+'EU projekti'!F710+'EU projekti'!F738</f>
        <v>0</v>
      </c>
      <c r="G205" s="86">
        <f>'EU projekti'!G654+'EU projekti'!G682+'EU projekti'!G710+'EU projekti'!G738</f>
        <v>0</v>
      </c>
      <c r="H205" s="134">
        <f>'EU projekti'!H654+'EU projekti'!H682+'EU projekti'!H710+'EU projekti'!H738</f>
        <v>0</v>
      </c>
      <c r="I205" s="178" t="e">
        <f t="shared" si="14"/>
        <v>#DIV/0!</v>
      </c>
      <c r="J205" s="178" t="e">
        <f t="shared" si="15"/>
        <v>#DIV/0!</v>
      </c>
    </row>
    <row r="206" spans="1:10" s="110" customFormat="1" ht="15" customHeight="1">
      <c r="A206" s="111"/>
      <c r="B206" s="111"/>
      <c r="C206" s="111">
        <v>3293</v>
      </c>
      <c r="D206" s="86" t="s">
        <v>1305</v>
      </c>
      <c r="E206" s="86">
        <f>'EU projekti'!E655+'EU projekti'!E683+'EU projekti'!E711+'EU projekti'!E739</f>
        <v>457.46</v>
      </c>
      <c r="F206" s="86">
        <f>'EU projekti'!F655+'EU projekti'!F683+'EU projekti'!F711+'EU projekti'!F739</f>
        <v>0</v>
      </c>
      <c r="G206" s="86">
        <f>'EU projekti'!G655+'EU projekti'!G683+'EU projekti'!G711+'EU projekti'!G739</f>
        <v>0</v>
      </c>
      <c r="H206" s="134">
        <f>'EU projekti'!H655+'EU projekti'!H683+'EU projekti'!H711+'EU projekti'!H739</f>
        <v>0</v>
      </c>
      <c r="I206" s="178">
        <f t="shared" si="14"/>
        <v>0</v>
      </c>
      <c r="J206" s="178" t="e">
        <f t="shared" si="15"/>
        <v>#DIV/0!</v>
      </c>
    </row>
    <row r="207" spans="1:10" s="110" customFormat="1" ht="15" customHeight="1">
      <c r="A207" s="111"/>
      <c r="B207" s="111"/>
      <c r="C207" s="111">
        <v>3295</v>
      </c>
      <c r="D207" s="86" t="s">
        <v>1284</v>
      </c>
      <c r="E207" s="86">
        <f>'EU projekti'!E656+'EU projekti'!E684+'EU projekti'!E712+'EU projekti'!E740</f>
        <v>0</v>
      </c>
      <c r="F207" s="86">
        <f>'EU projekti'!F656+'EU projekti'!F684+'EU projekti'!F712+'EU projekti'!F740</f>
        <v>0</v>
      </c>
      <c r="G207" s="86">
        <f>'EU projekti'!G656+'EU projekti'!G684+'EU projekti'!G712+'EU projekti'!G740</f>
        <v>0</v>
      </c>
      <c r="H207" s="134">
        <f>'EU projekti'!H656+'EU projekti'!H684+'EU projekti'!H712+'EU projekti'!H740</f>
        <v>0</v>
      </c>
      <c r="I207" s="178" t="e">
        <f t="shared" si="14"/>
        <v>#DIV/0!</v>
      </c>
      <c r="J207" s="178" t="e">
        <f t="shared" si="15"/>
        <v>#DIV/0!</v>
      </c>
    </row>
    <row r="208" spans="1:10" s="110" customFormat="1" ht="15" customHeight="1">
      <c r="A208" s="111"/>
      <c r="B208" s="111"/>
      <c r="C208" s="111">
        <v>3299</v>
      </c>
      <c r="D208" s="86" t="s">
        <v>1285</v>
      </c>
      <c r="E208" s="86">
        <f>'EU projekti'!E753</f>
        <v>320</v>
      </c>
      <c r="F208" s="86">
        <f>'EU projekti'!F753</f>
        <v>0</v>
      </c>
      <c r="G208" s="86">
        <f>'EU projekti'!G753</f>
        <v>0</v>
      </c>
      <c r="H208" s="134">
        <f>'EU projekti'!H753</f>
        <v>0</v>
      </c>
      <c r="I208" s="178">
        <f t="shared" si="14"/>
        <v>0</v>
      </c>
      <c r="J208" s="178" t="e">
        <f t="shared" si="15"/>
        <v>#DIV/0!</v>
      </c>
    </row>
    <row r="209" spans="1:10" s="110" customFormat="1" ht="15" customHeight="1">
      <c r="A209" s="111"/>
      <c r="B209" s="130">
        <v>34</v>
      </c>
      <c r="C209" s="111"/>
      <c r="D209" s="130" t="s">
        <v>1350</v>
      </c>
      <c r="E209" s="86">
        <f>E210</f>
        <v>0</v>
      </c>
      <c r="F209" s="83">
        <f>F210</f>
        <v>0</v>
      </c>
      <c r="G209" s="83">
        <f>G210</f>
        <v>0</v>
      </c>
      <c r="H209" s="112">
        <f>H210</f>
        <v>0</v>
      </c>
      <c r="I209" s="178" t="e">
        <f t="shared" si="14"/>
        <v>#DIV/0!</v>
      </c>
      <c r="J209" s="178" t="e">
        <f t="shared" si="15"/>
        <v>#DIV/0!</v>
      </c>
    </row>
    <row r="210" spans="1:10" s="110" customFormat="1" ht="19.5" customHeight="1">
      <c r="A210" s="111"/>
      <c r="B210" s="111"/>
      <c r="C210" s="111">
        <v>3432</v>
      </c>
      <c r="D210" s="180" t="s">
        <v>1306</v>
      </c>
      <c r="E210" s="86">
        <f>'EU projekti'!E658+'EU projekti'!E686+'EU projekti'!E714</f>
        <v>0</v>
      </c>
      <c r="F210" s="86">
        <f>'EU projekti'!F658+'EU projekti'!F686+'EU projekti'!F714</f>
        <v>0</v>
      </c>
      <c r="G210" s="86">
        <f>'EU projekti'!G658+'EU projekti'!G686+'EU projekti'!G714</f>
        <v>0</v>
      </c>
      <c r="H210" s="134">
        <f>'EU projekti'!H658+'EU projekti'!H686+'EU projekti'!H714</f>
        <v>0</v>
      </c>
      <c r="I210" s="178" t="e">
        <f t="shared" si="14"/>
        <v>#DIV/0!</v>
      </c>
      <c r="J210" s="178" t="e">
        <f t="shared" si="15"/>
        <v>#DIV/0!</v>
      </c>
    </row>
    <row r="211" spans="1:10" s="110" customFormat="1" ht="19.5" customHeight="1">
      <c r="A211" s="130">
        <v>4</v>
      </c>
      <c r="B211" s="111"/>
      <c r="C211" s="111"/>
      <c r="D211" s="130" t="s">
        <v>1352</v>
      </c>
      <c r="E211" s="83">
        <f>E212+E214</f>
        <v>0</v>
      </c>
      <c r="F211" s="83">
        <f>F212+F214</f>
        <v>0</v>
      </c>
      <c r="G211" s="83">
        <f>G212+G214</f>
        <v>0</v>
      </c>
      <c r="H211" s="112">
        <f>H212+H214</f>
        <v>532.5</v>
      </c>
      <c r="I211" s="178" t="e">
        <f t="shared" si="14"/>
        <v>#DIV/0!</v>
      </c>
      <c r="J211" s="178" t="e">
        <f t="shared" si="15"/>
        <v>#DIV/0!</v>
      </c>
    </row>
    <row r="212" spans="1:10" s="110" customFormat="1" ht="19.5" customHeight="1">
      <c r="A212" s="111"/>
      <c r="B212" s="130">
        <v>41</v>
      </c>
      <c r="C212" s="111"/>
      <c r="D212" s="130" t="s">
        <v>1362</v>
      </c>
      <c r="E212" s="83">
        <f>E213</f>
        <v>0</v>
      </c>
      <c r="F212" s="83">
        <f>F213</f>
        <v>0</v>
      </c>
      <c r="G212" s="83">
        <f>G213</f>
        <v>0</v>
      </c>
      <c r="H212" s="112">
        <f>H213</f>
        <v>0</v>
      </c>
      <c r="I212" s="178" t="e">
        <f t="shared" si="14"/>
        <v>#DIV/0!</v>
      </c>
      <c r="J212" s="178" t="e">
        <f t="shared" si="15"/>
        <v>#DIV/0!</v>
      </c>
    </row>
    <row r="213" spans="1:10" s="110" customFormat="1" ht="17.25" customHeight="1">
      <c r="A213" s="111"/>
      <c r="B213" s="111"/>
      <c r="C213" s="111">
        <v>4123</v>
      </c>
      <c r="D213" s="180" t="s">
        <v>1317</v>
      </c>
      <c r="E213" s="86">
        <f>'EU projekti'!E661+'EU projekti'!E689+'EU projekti'!E717</f>
        <v>0</v>
      </c>
      <c r="F213" s="86">
        <f>'EU projekti'!F661+'EU projekti'!F689+'EU projekti'!F717</f>
        <v>0</v>
      </c>
      <c r="G213" s="86">
        <f>'EU projekti'!G661+'EU projekti'!G689+'EU projekti'!G717</f>
        <v>0</v>
      </c>
      <c r="H213" s="134">
        <f>'EU projekti'!H661+'EU projekti'!H689+'EU projekti'!H717</f>
        <v>0</v>
      </c>
      <c r="I213" s="178" t="e">
        <f t="shared" si="14"/>
        <v>#DIV/0!</v>
      </c>
      <c r="J213" s="178" t="e">
        <f t="shared" si="15"/>
        <v>#DIV/0!</v>
      </c>
    </row>
    <row r="214" spans="1:10" s="110" customFormat="1" ht="17.25" customHeight="1">
      <c r="A214" s="111"/>
      <c r="B214" s="130">
        <v>42</v>
      </c>
      <c r="C214" s="111"/>
      <c r="D214" s="130" t="s">
        <v>1353</v>
      </c>
      <c r="E214" s="83">
        <f>SUM(E215:E217)</f>
        <v>0</v>
      </c>
      <c r="F214" s="83">
        <f>SUM(F215:F217)</f>
        <v>0</v>
      </c>
      <c r="G214" s="83">
        <f>SUM(G215:G217)</f>
        <v>0</v>
      </c>
      <c r="H214" s="112">
        <f>SUM(H215:H217)</f>
        <v>532.5</v>
      </c>
      <c r="I214" s="178" t="e">
        <f t="shared" si="14"/>
        <v>#DIV/0!</v>
      </c>
      <c r="J214" s="178" t="e">
        <f t="shared" si="15"/>
        <v>#DIV/0!</v>
      </c>
    </row>
    <row r="215" spans="1:10" s="110" customFormat="1" ht="15" customHeight="1">
      <c r="A215" s="111"/>
      <c r="B215" s="111"/>
      <c r="C215" s="111">
        <v>4221</v>
      </c>
      <c r="D215" s="86" t="s">
        <v>1287</v>
      </c>
      <c r="E215" s="86">
        <f>'EU projekti'!E663+'EU projekti'!E691+'EU projekti'!E719+'EU projekti'!E773</f>
        <v>0</v>
      </c>
      <c r="F215" s="86">
        <f>'EU projekti'!F663+'EU projekti'!F691+'EU projekti'!F719+'EU projekti'!F773</f>
        <v>0</v>
      </c>
      <c r="G215" s="86">
        <f>'EU projekti'!G663+'EU projekti'!G691+'EU projekti'!G719+'EU projekti'!G773</f>
        <v>0</v>
      </c>
      <c r="H215" s="86">
        <f>'EU projekti'!H663+'EU projekti'!H691+'EU projekti'!H719+'EU projekti'!H773</f>
        <v>532.5</v>
      </c>
      <c r="I215" s="178" t="e">
        <f t="shared" si="14"/>
        <v>#DIV/0!</v>
      </c>
      <c r="J215" s="178" t="e">
        <f t="shared" si="15"/>
        <v>#DIV/0!</v>
      </c>
    </row>
    <row r="216" spans="1:10" s="110" customFormat="1" ht="15" customHeight="1">
      <c r="A216" s="111"/>
      <c r="B216" s="111"/>
      <c r="C216" s="111">
        <v>4227</v>
      </c>
      <c r="D216" s="86" t="s">
        <v>1597</v>
      </c>
      <c r="E216" s="86">
        <f>'EU projekti'!E664+'EU projekti'!E692+'EU projekti'!E720+'EU projekti'!E749</f>
        <v>0</v>
      </c>
      <c r="F216" s="86">
        <f>'EU projekti'!F664+'EU projekti'!F692+'EU projekti'!F720+'EU projekti'!F749</f>
        <v>0</v>
      </c>
      <c r="G216" s="86">
        <f>'EU projekti'!G664+'EU projekti'!G692+'EU projekti'!G720+'EU projekti'!G749</f>
        <v>0</v>
      </c>
      <c r="H216" s="134">
        <f>'EU projekti'!H664+'EU projekti'!H692+'EU projekti'!H720+'EU projekti'!H749</f>
        <v>0</v>
      </c>
      <c r="I216" s="178" t="e">
        <f t="shared" si="14"/>
        <v>#DIV/0!</v>
      </c>
      <c r="J216" s="178" t="e">
        <f t="shared" si="15"/>
        <v>#DIV/0!</v>
      </c>
    </row>
    <row r="217" spans="1:10" s="110" customFormat="1" ht="15" customHeight="1">
      <c r="A217" s="111"/>
      <c r="B217" s="111"/>
      <c r="C217" s="111">
        <v>4262</v>
      </c>
      <c r="D217" s="86" t="s">
        <v>1506</v>
      </c>
      <c r="E217" s="86">
        <f>'EU projekti'!E665+'EU projekti'!E693+'EU projekti'!E721</f>
        <v>0</v>
      </c>
      <c r="F217" s="86">
        <f>'EU projekti'!F665+'EU projekti'!F693+'EU projekti'!F721</f>
        <v>0</v>
      </c>
      <c r="G217" s="86">
        <f>'EU projekti'!G665+'EU projekti'!G693+'EU projekti'!G721</f>
        <v>0</v>
      </c>
      <c r="H217" s="134">
        <f>'EU projekti'!H665+'EU projekti'!H693+'EU projekti'!H721</f>
        <v>0</v>
      </c>
      <c r="I217" s="178" t="e">
        <f t="shared" si="14"/>
        <v>#DIV/0!</v>
      </c>
      <c r="J217" s="178" t="e">
        <f t="shared" si="15"/>
        <v>#DIV/0!</v>
      </c>
    </row>
    <row r="218" spans="1:10" s="110" customFormat="1" ht="15" customHeight="1">
      <c r="A218" s="292" t="s">
        <v>522</v>
      </c>
      <c r="B218" s="329"/>
      <c r="C218" s="329"/>
      <c r="D218" s="330"/>
      <c r="E218" s="174">
        <f>E219+E242</f>
        <v>12588.1</v>
      </c>
      <c r="F218" s="174">
        <f>F219+F242</f>
        <v>57214</v>
      </c>
      <c r="G218" s="174">
        <f>G219+G242</f>
        <v>0</v>
      </c>
      <c r="H218" s="205">
        <f>H219+H242</f>
        <v>9820.1299999999992</v>
      </c>
      <c r="I218" s="175">
        <f t="shared" si="14"/>
        <v>78.011216942985826</v>
      </c>
      <c r="J218" s="175">
        <f t="shared" si="15"/>
        <v>17.163858496172264</v>
      </c>
    </row>
    <row r="219" spans="1:10" s="110" customFormat="1" ht="15" customHeight="1">
      <c r="A219" s="130">
        <v>3</v>
      </c>
      <c r="B219" s="111"/>
      <c r="C219" s="55"/>
      <c r="D219" s="55" t="s">
        <v>1365</v>
      </c>
      <c r="E219" s="83">
        <f>E220+E224</f>
        <v>12588.1</v>
      </c>
      <c r="F219" s="83">
        <f>F220+F224</f>
        <v>52214</v>
      </c>
      <c r="G219" s="83">
        <f>G220+G224</f>
        <v>0</v>
      </c>
      <c r="H219" s="112">
        <f>H220+H224</f>
        <v>9820.1299999999992</v>
      </c>
      <c r="I219" s="177">
        <f t="shared" si="14"/>
        <v>78.011216942985826</v>
      </c>
      <c r="J219" s="177">
        <f t="shared" si="15"/>
        <v>18.80746543072739</v>
      </c>
    </row>
    <row r="220" spans="1:10" s="110" customFormat="1" ht="15" customHeight="1">
      <c r="A220" s="111"/>
      <c r="B220" s="130">
        <v>31</v>
      </c>
      <c r="C220" s="55"/>
      <c r="D220" s="55" t="s">
        <v>1327</v>
      </c>
      <c r="E220" s="83">
        <f>SUM(E221:E223)</f>
        <v>12412.02</v>
      </c>
      <c r="F220" s="83">
        <f>SUM(F221:F223)</f>
        <v>48464</v>
      </c>
      <c r="G220" s="83">
        <f>SUM(G221:G223)</f>
        <v>0</v>
      </c>
      <c r="H220" s="112">
        <f>SUM(H221:H223)</f>
        <v>9820.1299999999992</v>
      </c>
      <c r="I220" s="177">
        <f t="shared" si="14"/>
        <v>79.117903451654115</v>
      </c>
      <c r="J220" s="177">
        <f t="shared" si="15"/>
        <v>20.262731099372729</v>
      </c>
    </row>
    <row r="221" spans="1:10" s="110" customFormat="1" ht="15" customHeight="1">
      <c r="A221" s="111"/>
      <c r="B221" s="111"/>
      <c r="C221" s="111">
        <v>3111</v>
      </c>
      <c r="D221" s="86" t="s">
        <v>1405</v>
      </c>
      <c r="E221" s="86">
        <f>'EU projekti'!E778+'EU projekti'!E796</f>
        <v>10654.1</v>
      </c>
      <c r="F221" s="86">
        <f>'EU projekti'!F778+'EU projekti'!F796</f>
        <v>41600</v>
      </c>
      <c r="G221" s="86">
        <f>'EU projekti'!G778+'EU projekti'!G796</f>
        <v>0</v>
      </c>
      <c r="H221" s="134">
        <f>'EU projekti'!H778+'EU projekti'!H796</f>
        <v>8429.2999999999993</v>
      </c>
      <c r="I221" s="178">
        <f t="shared" si="14"/>
        <v>79.117898273903933</v>
      </c>
      <c r="J221" s="178">
        <f t="shared" si="15"/>
        <v>20.262740384615384</v>
      </c>
    </row>
    <row r="222" spans="1:10" s="110" customFormat="1" ht="15" customHeight="1">
      <c r="A222" s="111"/>
      <c r="B222" s="111"/>
      <c r="C222" s="111">
        <v>3121</v>
      </c>
      <c r="D222" s="86" t="s">
        <v>1301</v>
      </c>
      <c r="E222" s="86">
        <f>'EU projekti'!E779+'EU projekti'!E797</f>
        <v>0</v>
      </c>
      <c r="F222" s="86">
        <f>'EU projekti'!F779+'EU projekti'!F797</f>
        <v>0</v>
      </c>
      <c r="G222" s="86">
        <f>'EU projekti'!G779+'EU projekti'!G797</f>
        <v>0</v>
      </c>
      <c r="H222" s="134">
        <f>'EU projekti'!H779+'EU projekti'!H797</f>
        <v>0</v>
      </c>
      <c r="I222" s="178" t="e">
        <f t="shared" si="14"/>
        <v>#DIV/0!</v>
      </c>
      <c r="J222" s="178" t="e">
        <f t="shared" si="15"/>
        <v>#DIV/0!</v>
      </c>
    </row>
    <row r="223" spans="1:10" s="110" customFormat="1" ht="15" customHeight="1">
      <c r="A223" s="111"/>
      <c r="B223" s="111"/>
      <c r="C223" s="111">
        <v>3132</v>
      </c>
      <c r="D223" s="86" t="s">
        <v>1363</v>
      </c>
      <c r="E223" s="86">
        <f>'EU projekti'!E780+'EU projekti'!E798</f>
        <v>1757.92</v>
      </c>
      <c r="F223" s="86">
        <f>'EU projekti'!F780+'EU projekti'!F798</f>
        <v>6864</v>
      </c>
      <c r="G223" s="86">
        <f>'EU projekti'!G780+'EU projekti'!G798</f>
        <v>0</v>
      </c>
      <c r="H223" s="134">
        <f>'EU projekti'!H780+'EU projekti'!H798</f>
        <v>1390.83</v>
      </c>
      <c r="I223" s="178">
        <f t="shared" si="14"/>
        <v>79.117934832074269</v>
      </c>
      <c r="J223" s="178">
        <f t="shared" si="15"/>
        <v>20.262674825174823</v>
      </c>
    </row>
    <row r="224" spans="1:10" s="110" customFormat="1" ht="15" customHeight="1">
      <c r="A224" s="111"/>
      <c r="B224" s="130">
        <v>32</v>
      </c>
      <c r="C224" s="111"/>
      <c r="D224" s="130" t="s">
        <v>1330</v>
      </c>
      <c r="E224" s="131">
        <f>SUM(E225:E241)</f>
        <v>176.08</v>
      </c>
      <c r="F224" s="131">
        <f>SUM(F225:F241)</f>
        <v>3750</v>
      </c>
      <c r="G224" s="131">
        <f>SUM(G225:G241)</f>
        <v>0</v>
      </c>
      <c r="H224" s="132">
        <f>SUM(H225:H241)</f>
        <v>0</v>
      </c>
      <c r="I224" s="178">
        <f t="shared" si="14"/>
        <v>0</v>
      </c>
      <c r="J224" s="178">
        <f t="shared" si="15"/>
        <v>0</v>
      </c>
    </row>
    <row r="225" spans="1:10" s="110" customFormat="1" ht="15" customHeight="1">
      <c r="A225" s="111"/>
      <c r="B225" s="111"/>
      <c r="C225" s="111">
        <v>3211</v>
      </c>
      <c r="D225" s="86" t="s">
        <v>1264</v>
      </c>
      <c r="E225" s="86">
        <f>'EU projekti'!E782+'EU projekti'!E800</f>
        <v>0</v>
      </c>
      <c r="F225" s="86">
        <f>'EU projekti'!F782+'EU projekti'!F800</f>
        <v>3750</v>
      </c>
      <c r="G225" s="86">
        <f>'EU projekti'!G782+'EU projekti'!G800</f>
        <v>0</v>
      </c>
      <c r="H225" s="134">
        <f>'EU projekti'!H782+'EU projekti'!H800</f>
        <v>0</v>
      </c>
      <c r="I225" s="178" t="e">
        <f t="shared" si="14"/>
        <v>#DIV/0!</v>
      </c>
      <c r="J225" s="178">
        <f t="shared" si="15"/>
        <v>0</v>
      </c>
    </row>
    <row r="226" spans="1:10" s="110" customFormat="1" ht="15" customHeight="1">
      <c r="A226" s="111"/>
      <c r="B226" s="111"/>
      <c r="C226" s="111">
        <v>3212</v>
      </c>
      <c r="D226" s="86" t="s">
        <v>1265</v>
      </c>
      <c r="E226" s="86">
        <f>'EU projekti'!E783+'EU projekti'!E801</f>
        <v>176.08</v>
      </c>
      <c r="F226" s="86">
        <f>'EU projekti'!F783+'EU projekti'!F801</f>
        <v>0</v>
      </c>
      <c r="G226" s="86">
        <f>'EU projekti'!G783+'EU projekti'!G801</f>
        <v>0</v>
      </c>
      <c r="H226" s="134">
        <f>'EU projekti'!H783+'EU projekti'!H801</f>
        <v>0</v>
      </c>
      <c r="I226" s="178">
        <f t="shared" si="14"/>
        <v>0</v>
      </c>
      <c r="J226" s="178" t="e">
        <f t="shared" si="15"/>
        <v>#DIV/0!</v>
      </c>
    </row>
    <row r="227" spans="1:10" s="110" customFormat="1" ht="15" customHeight="1">
      <c r="A227" s="111"/>
      <c r="B227" s="111"/>
      <c r="C227" s="111">
        <v>3213</v>
      </c>
      <c r="D227" s="86" t="s">
        <v>1266</v>
      </c>
      <c r="E227" s="86">
        <f>'EU projekti'!E784+'EU projekti'!E802</f>
        <v>0</v>
      </c>
      <c r="F227" s="86">
        <f>'EU projekti'!F784+'EU projekti'!F802</f>
        <v>0</v>
      </c>
      <c r="G227" s="86">
        <f>'EU projekti'!G784+'EU projekti'!G802</f>
        <v>0</v>
      </c>
      <c r="H227" s="134">
        <f>'EU projekti'!H784+'EU projekti'!H802</f>
        <v>0</v>
      </c>
      <c r="I227" s="178" t="e">
        <f t="shared" si="14"/>
        <v>#DIV/0!</v>
      </c>
      <c r="J227" s="178" t="e">
        <f t="shared" si="15"/>
        <v>#DIV/0!</v>
      </c>
    </row>
    <row r="228" spans="1:10" s="116" customFormat="1" ht="16.2" customHeight="1">
      <c r="A228" s="111"/>
      <c r="B228" s="111"/>
      <c r="C228" s="111">
        <v>3221</v>
      </c>
      <c r="D228" s="86" t="s">
        <v>1267</v>
      </c>
      <c r="E228" s="86">
        <f>'EU projekti'!E803</f>
        <v>0</v>
      </c>
      <c r="F228" s="86">
        <f>'EU projekti'!F803</f>
        <v>0</v>
      </c>
      <c r="G228" s="86">
        <f>'EU projekti'!G803</f>
        <v>0</v>
      </c>
      <c r="H228" s="134">
        <f>'EU projekti'!H803</f>
        <v>0</v>
      </c>
      <c r="I228" s="187" t="e">
        <f t="shared" si="14"/>
        <v>#DIV/0!</v>
      </c>
      <c r="J228" s="187" t="e">
        <f t="shared" si="15"/>
        <v>#DIV/0!</v>
      </c>
    </row>
    <row r="229" spans="1:10" s="116" customFormat="1" ht="13.2">
      <c r="A229" s="111"/>
      <c r="B229" s="111"/>
      <c r="C229" s="111">
        <v>3222</v>
      </c>
      <c r="D229" s="86" t="s">
        <v>1268</v>
      </c>
      <c r="E229" s="86">
        <f>'EU projekti'!E804</f>
        <v>0</v>
      </c>
      <c r="F229" s="86">
        <f>'EU projekti'!F804</f>
        <v>0</v>
      </c>
      <c r="G229" s="86">
        <f>'EU projekti'!G804</f>
        <v>0</v>
      </c>
      <c r="H229" s="134">
        <f>'EU projekti'!H804</f>
        <v>0</v>
      </c>
      <c r="I229" s="187" t="e">
        <f t="shared" si="14"/>
        <v>#DIV/0!</v>
      </c>
      <c r="J229" s="187" t="e">
        <f t="shared" si="15"/>
        <v>#DIV/0!</v>
      </c>
    </row>
    <row r="230" spans="1:10" s="116" customFormat="1" ht="15" customHeight="1">
      <c r="A230" s="111"/>
      <c r="B230" s="111"/>
      <c r="C230" s="111">
        <v>3223</v>
      </c>
      <c r="D230" s="86" t="s">
        <v>1269</v>
      </c>
      <c r="E230" s="86">
        <f>'EU projekti'!E805</f>
        <v>0</v>
      </c>
      <c r="F230" s="86">
        <f>'EU projekti'!F805</f>
        <v>0</v>
      </c>
      <c r="G230" s="86">
        <f>'EU projekti'!G805</f>
        <v>0</v>
      </c>
      <c r="H230" s="134">
        <f>'EU projekti'!H805</f>
        <v>0</v>
      </c>
      <c r="I230" s="187" t="e">
        <f t="shared" si="14"/>
        <v>#DIV/0!</v>
      </c>
      <c r="J230" s="187" t="e">
        <f t="shared" si="15"/>
        <v>#DIV/0!</v>
      </c>
    </row>
    <row r="231" spans="1:10" s="116" customFormat="1" ht="15" customHeight="1">
      <c r="A231" s="111"/>
      <c r="B231" s="111"/>
      <c r="C231" s="111">
        <v>3224</v>
      </c>
      <c r="D231" s="86" t="s">
        <v>1270</v>
      </c>
      <c r="E231" s="86">
        <f>'EU projekti'!E806</f>
        <v>0</v>
      </c>
      <c r="F231" s="86">
        <f>'EU projekti'!F806</f>
        <v>0</v>
      </c>
      <c r="G231" s="86">
        <f>'EU projekti'!G806</f>
        <v>0</v>
      </c>
      <c r="H231" s="134">
        <f>'EU projekti'!H806</f>
        <v>0</v>
      </c>
      <c r="I231" s="187" t="e">
        <f t="shared" si="14"/>
        <v>#DIV/0!</v>
      </c>
      <c r="J231" s="187" t="e">
        <f t="shared" si="15"/>
        <v>#DIV/0!</v>
      </c>
    </row>
    <row r="232" spans="1:10" s="110" customFormat="1" ht="15" customHeight="1">
      <c r="A232" s="111"/>
      <c r="B232" s="111"/>
      <c r="C232" s="111">
        <v>3231</v>
      </c>
      <c r="D232" s="86" t="s">
        <v>1272</v>
      </c>
      <c r="E232" s="86">
        <f>'EU projekti'!E785+'EU projekti'!E807</f>
        <v>0</v>
      </c>
      <c r="F232" s="86">
        <f>'EU projekti'!F785+'EU projekti'!F807</f>
        <v>0</v>
      </c>
      <c r="G232" s="86">
        <f>'EU projekti'!G785+'EU projekti'!G807</f>
        <v>0</v>
      </c>
      <c r="H232" s="134">
        <f>'EU projekti'!H785+'EU projekti'!H807</f>
        <v>0</v>
      </c>
      <c r="I232" s="178" t="e">
        <f t="shared" si="14"/>
        <v>#DIV/0!</v>
      </c>
      <c r="J232" s="178" t="e">
        <f t="shared" si="15"/>
        <v>#DIV/0!</v>
      </c>
    </row>
    <row r="233" spans="1:10" s="116" customFormat="1" ht="15" customHeight="1">
      <c r="A233" s="111"/>
      <c r="B233" s="111"/>
      <c r="C233" s="111">
        <v>3232</v>
      </c>
      <c r="D233" s="86" t="s">
        <v>1516</v>
      </c>
      <c r="E233" s="86">
        <f>'EU projekti'!E808</f>
        <v>0</v>
      </c>
      <c r="F233" s="86">
        <f>'EU projekti'!F808</f>
        <v>0</v>
      </c>
      <c r="G233" s="86">
        <f>'EU projekti'!G808</f>
        <v>0</v>
      </c>
      <c r="H233" s="134">
        <f>'EU projekti'!H808</f>
        <v>0</v>
      </c>
      <c r="I233" s="187" t="e">
        <f t="shared" si="14"/>
        <v>#DIV/0!</v>
      </c>
      <c r="J233" s="187" t="e">
        <f t="shared" si="15"/>
        <v>#DIV/0!</v>
      </c>
    </row>
    <row r="234" spans="1:10" s="116" customFormat="1" ht="15" customHeight="1">
      <c r="A234" s="111"/>
      <c r="B234" s="111"/>
      <c r="C234" s="111">
        <v>3233</v>
      </c>
      <c r="D234" s="86" t="s">
        <v>1274</v>
      </c>
      <c r="E234" s="86">
        <f>'EU projekti'!E809</f>
        <v>0</v>
      </c>
      <c r="F234" s="86">
        <f>'EU projekti'!F809</f>
        <v>0</v>
      </c>
      <c r="G234" s="86">
        <f>'EU projekti'!G809</f>
        <v>0</v>
      </c>
      <c r="H234" s="134">
        <f>'EU projekti'!H809</f>
        <v>0</v>
      </c>
      <c r="I234" s="187" t="e">
        <f t="shared" si="14"/>
        <v>#DIV/0!</v>
      </c>
      <c r="J234" s="187" t="e">
        <f t="shared" si="15"/>
        <v>#DIV/0!</v>
      </c>
    </row>
    <row r="235" spans="1:10" s="116" customFormat="1" ht="15" customHeight="1">
      <c r="A235" s="111"/>
      <c r="B235" s="111"/>
      <c r="C235" s="111">
        <v>3234</v>
      </c>
      <c r="D235" s="86" t="s">
        <v>1275</v>
      </c>
      <c r="E235" s="86">
        <f>'EU projekti'!E810</f>
        <v>0</v>
      </c>
      <c r="F235" s="86">
        <f>'EU projekti'!F810</f>
        <v>0</v>
      </c>
      <c r="G235" s="86">
        <f>'EU projekti'!G810</f>
        <v>0</v>
      </c>
      <c r="H235" s="134">
        <f>'EU projekti'!H810</f>
        <v>0</v>
      </c>
      <c r="I235" s="187" t="e">
        <f t="shared" si="14"/>
        <v>#DIV/0!</v>
      </c>
      <c r="J235" s="187" t="e">
        <f t="shared" si="15"/>
        <v>#DIV/0!</v>
      </c>
    </row>
    <row r="236" spans="1:10" s="116" customFormat="1" ht="15" customHeight="1">
      <c r="A236" s="111"/>
      <c r="B236" s="111"/>
      <c r="C236" s="111">
        <v>3235</v>
      </c>
      <c r="D236" s="86" t="s">
        <v>1276</v>
      </c>
      <c r="E236" s="86">
        <f>'EU projekti'!E811</f>
        <v>0</v>
      </c>
      <c r="F236" s="86">
        <f>'EU projekti'!F811</f>
        <v>0</v>
      </c>
      <c r="G236" s="86">
        <f>'EU projekti'!G811</f>
        <v>0</v>
      </c>
      <c r="H236" s="134">
        <f>'EU projekti'!H811</f>
        <v>0</v>
      </c>
      <c r="I236" s="187" t="e">
        <f t="shared" si="14"/>
        <v>#DIV/0!</v>
      </c>
      <c r="J236" s="187" t="e">
        <f t="shared" si="15"/>
        <v>#DIV/0!</v>
      </c>
    </row>
    <row r="237" spans="1:10" s="116" customFormat="1" ht="15" customHeight="1">
      <c r="A237" s="111"/>
      <c r="B237" s="111"/>
      <c r="C237" s="111">
        <v>3237</v>
      </c>
      <c r="D237" s="86" t="s">
        <v>1278</v>
      </c>
      <c r="E237" s="86">
        <f>'EU projekti'!E812</f>
        <v>0</v>
      </c>
      <c r="F237" s="86">
        <f>'EU projekti'!F812</f>
        <v>0</v>
      </c>
      <c r="G237" s="86">
        <f>'EU projekti'!G812</f>
        <v>0</v>
      </c>
      <c r="H237" s="134">
        <f>'EU projekti'!H812</f>
        <v>0</v>
      </c>
      <c r="I237" s="187" t="e">
        <f t="shared" si="14"/>
        <v>#DIV/0!</v>
      </c>
      <c r="J237" s="187" t="e">
        <f t="shared" si="15"/>
        <v>#DIV/0!</v>
      </c>
    </row>
    <row r="238" spans="1:10" s="110" customFormat="1" ht="15" customHeight="1">
      <c r="A238" s="111"/>
      <c r="B238" s="111"/>
      <c r="C238" s="111">
        <v>3238</v>
      </c>
      <c r="D238" s="86" t="s">
        <v>1279</v>
      </c>
      <c r="E238" s="86">
        <f>'EU projekti'!E786+'EU projekti'!E813</f>
        <v>0</v>
      </c>
      <c r="F238" s="86">
        <f>'EU projekti'!F786+'EU projekti'!F813</f>
        <v>0</v>
      </c>
      <c r="G238" s="86">
        <f>'EU projekti'!G786+'EU projekti'!G813</f>
        <v>0</v>
      </c>
      <c r="H238" s="134">
        <f>'EU projekti'!H786+'EU projekti'!H813</f>
        <v>0</v>
      </c>
      <c r="I238" s="178" t="e">
        <f t="shared" si="14"/>
        <v>#DIV/0!</v>
      </c>
      <c r="J238" s="178" t="e">
        <f t="shared" si="15"/>
        <v>#DIV/0!</v>
      </c>
    </row>
    <row r="239" spans="1:10" s="110" customFormat="1" ht="15" customHeight="1">
      <c r="A239" s="111"/>
      <c r="B239" s="111"/>
      <c r="C239" s="111">
        <v>3239</v>
      </c>
      <c r="D239" s="86" t="s">
        <v>1280</v>
      </c>
      <c r="E239" s="86">
        <f>'EU projekti'!E787+'EU projekti'!E814</f>
        <v>0</v>
      </c>
      <c r="F239" s="86">
        <f>'EU projekti'!F787+'EU projekti'!F814</f>
        <v>0</v>
      </c>
      <c r="G239" s="86">
        <f>'EU projekti'!G787+'EU projekti'!G814</f>
        <v>0</v>
      </c>
      <c r="H239" s="134">
        <f>'EU projekti'!H787+'EU projekti'!H814</f>
        <v>0</v>
      </c>
      <c r="I239" s="178" t="e">
        <f t="shared" si="14"/>
        <v>#DIV/0!</v>
      </c>
      <c r="J239" s="178" t="e">
        <f t="shared" si="15"/>
        <v>#DIV/0!</v>
      </c>
    </row>
    <row r="240" spans="1:10" s="116" customFormat="1" ht="15" customHeight="1">
      <c r="A240" s="111"/>
      <c r="B240" s="111"/>
      <c r="C240" s="111">
        <v>3293</v>
      </c>
      <c r="D240" s="86" t="s">
        <v>1305</v>
      </c>
      <c r="E240" s="86">
        <f>'EU projekti'!E815</f>
        <v>0</v>
      </c>
      <c r="F240" s="86">
        <f>'EU projekti'!F815</f>
        <v>0</v>
      </c>
      <c r="G240" s="86">
        <f>'EU projekti'!G815</f>
        <v>0</v>
      </c>
      <c r="H240" s="134">
        <f>'EU projekti'!H815</f>
        <v>0</v>
      </c>
      <c r="I240" s="187" t="e">
        <f t="shared" si="14"/>
        <v>#DIV/0!</v>
      </c>
      <c r="J240" s="187" t="e">
        <f t="shared" si="15"/>
        <v>#DIV/0!</v>
      </c>
    </row>
    <row r="241" spans="1:10" s="110" customFormat="1" ht="15" customHeight="1">
      <c r="A241" s="111"/>
      <c r="B241" s="111"/>
      <c r="C241" s="111">
        <v>3294</v>
      </c>
      <c r="D241" s="86" t="s">
        <v>1283</v>
      </c>
      <c r="E241" s="86">
        <f>'EU projekti'!E788</f>
        <v>0</v>
      </c>
      <c r="F241" s="86">
        <f>'EU projekti'!F788</f>
        <v>0</v>
      </c>
      <c r="G241" s="86">
        <f>'EU projekti'!G788</f>
        <v>0</v>
      </c>
      <c r="H241" s="134">
        <f>'EU projekti'!H788</f>
        <v>0</v>
      </c>
      <c r="I241" s="178" t="e">
        <f t="shared" si="14"/>
        <v>#DIV/0!</v>
      </c>
      <c r="J241" s="178" t="e">
        <f t="shared" si="15"/>
        <v>#DIV/0!</v>
      </c>
    </row>
    <row r="242" spans="1:10" s="128" customFormat="1" ht="15" customHeight="1">
      <c r="A242" s="130">
        <v>4</v>
      </c>
      <c r="B242" s="130"/>
      <c r="C242" s="130"/>
      <c r="D242" s="131" t="s">
        <v>1352</v>
      </c>
      <c r="E242" s="131">
        <f>E243</f>
        <v>0</v>
      </c>
      <c r="F242" s="131">
        <f>F243</f>
        <v>5000</v>
      </c>
      <c r="G242" s="131">
        <f>G243</f>
        <v>0</v>
      </c>
      <c r="H242" s="132">
        <f>H243</f>
        <v>0</v>
      </c>
      <c r="I242" s="179" t="e">
        <f t="shared" si="14"/>
        <v>#DIV/0!</v>
      </c>
      <c r="J242" s="179">
        <f t="shared" si="15"/>
        <v>0</v>
      </c>
    </row>
    <row r="243" spans="1:10" s="110" customFormat="1" ht="15" customHeight="1">
      <c r="A243" s="111"/>
      <c r="B243" s="130">
        <v>42</v>
      </c>
      <c r="C243" s="111"/>
      <c r="D243" s="130" t="s">
        <v>1353</v>
      </c>
      <c r="E243" s="131">
        <f>SUM(E244:E246)</f>
        <v>0</v>
      </c>
      <c r="F243" s="131">
        <f t="shared" ref="F243:H243" si="16">SUM(F244:F246)</f>
        <v>5000</v>
      </c>
      <c r="G243" s="131">
        <f t="shared" si="16"/>
        <v>0</v>
      </c>
      <c r="H243" s="132">
        <f t="shared" si="16"/>
        <v>0</v>
      </c>
      <c r="I243" s="178" t="e">
        <f t="shared" si="14"/>
        <v>#DIV/0!</v>
      </c>
      <c r="J243" s="178">
        <f t="shared" si="15"/>
        <v>0</v>
      </c>
    </row>
    <row r="244" spans="1:10" s="110" customFormat="1" ht="15" customHeight="1">
      <c r="A244" s="111"/>
      <c r="B244" s="111"/>
      <c r="C244" s="111">
        <v>4221</v>
      </c>
      <c r="D244" s="111" t="s">
        <v>1287</v>
      </c>
      <c r="E244" s="86">
        <f>'EU projekti'!E823</f>
        <v>0</v>
      </c>
      <c r="F244" s="86">
        <f>'EU projekti'!F823</f>
        <v>0</v>
      </c>
      <c r="G244" s="86">
        <f>'EU projekti'!G823</f>
        <v>0</v>
      </c>
      <c r="H244" s="134">
        <f>'EU projekti'!H823</f>
        <v>0</v>
      </c>
      <c r="I244" s="178" t="e">
        <f t="shared" si="14"/>
        <v>#DIV/0!</v>
      </c>
      <c r="J244" s="178" t="e">
        <f t="shared" si="15"/>
        <v>#DIV/0!</v>
      </c>
    </row>
    <row r="245" spans="1:10" s="110" customFormat="1" ht="15" customHeight="1">
      <c r="A245" s="111"/>
      <c r="B245" s="111"/>
      <c r="C245" s="111">
        <v>4227</v>
      </c>
      <c r="D245" s="86" t="s">
        <v>1597</v>
      </c>
      <c r="E245" s="86">
        <f>'EU projekti'!E824</f>
        <v>0</v>
      </c>
      <c r="F245" s="86">
        <f>'EU projekti'!F824</f>
        <v>5000</v>
      </c>
      <c r="G245" s="86">
        <f>'EU projekti'!G824</f>
        <v>0</v>
      </c>
      <c r="H245" s="134">
        <f>'EU projekti'!H824</f>
        <v>0</v>
      </c>
      <c r="I245" s="178" t="e">
        <f t="shared" si="14"/>
        <v>#DIV/0!</v>
      </c>
      <c r="J245" s="178">
        <f t="shared" si="15"/>
        <v>0</v>
      </c>
    </row>
    <row r="246" spans="1:10" s="110" customFormat="1" ht="15" customHeight="1">
      <c r="A246" s="111"/>
      <c r="B246" s="111"/>
      <c r="C246" s="111">
        <v>4262</v>
      </c>
      <c r="D246" s="86" t="s">
        <v>1421</v>
      </c>
      <c r="E246" s="86">
        <f>'EU projekti'!E825</f>
        <v>0</v>
      </c>
      <c r="F246" s="86">
        <f>'EU projekti'!F825</f>
        <v>0</v>
      </c>
      <c r="G246" s="86">
        <f>'EU projekti'!G825</f>
        <v>0</v>
      </c>
      <c r="H246" s="134">
        <f>'EU projekti'!H825</f>
        <v>0</v>
      </c>
      <c r="I246" s="178" t="e">
        <f t="shared" si="14"/>
        <v>#DIV/0!</v>
      </c>
      <c r="J246" s="178" t="e">
        <f t="shared" si="15"/>
        <v>#DIV/0!</v>
      </c>
    </row>
    <row r="247" spans="1:10" s="110" customFormat="1" ht="30" customHeight="1">
      <c r="A247" s="292" t="s">
        <v>1548</v>
      </c>
      <c r="B247" s="329"/>
      <c r="C247" s="329"/>
      <c r="D247" s="330"/>
      <c r="E247" s="174">
        <f>E248</f>
        <v>85665.69</v>
      </c>
      <c r="F247" s="174">
        <f>F248</f>
        <v>0</v>
      </c>
      <c r="G247" s="174">
        <f>G248</f>
        <v>0</v>
      </c>
      <c r="H247" s="205">
        <f>H248</f>
        <v>0</v>
      </c>
      <c r="I247" s="175">
        <f t="shared" si="14"/>
        <v>0</v>
      </c>
      <c r="J247" s="175" t="e">
        <f t="shared" si="15"/>
        <v>#DIV/0!</v>
      </c>
    </row>
    <row r="248" spans="1:10" s="110" customFormat="1" ht="28.8" customHeight="1">
      <c r="A248" s="292" t="s">
        <v>1482</v>
      </c>
      <c r="B248" s="329"/>
      <c r="C248" s="329"/>
      <c r="D248" s="330"/>
      <c r="E248" s="90">
        <f>E249+E283</f>
        <v>85665.69</v>
      </c>
      <c r="F248" s="90">
        <f>F249+F283</f>
        <v>0</v>
      </c>
      <c r="G248" s="90">
        <f>G249+G283</f>
        <v>0</v>
      </c>
      <c r="H248" s="118">
        <f>H249+H283</f>
        <v>0</v>
      </c>
      <c r="I248" s="176">
        <f t="shared" si="14"/>
        <v>0</v>
      </c>
      <c r="J248" s="176" t="e">
        <f t="shared" si="15"/>
        <v>#DIV/0!</v>
      </c>
    </row>
    <row r="249" spans="1:10" s="110" customFormat="1" ht="15" customHeight="1">
      <c r="A249" s="292" t="s">
        <v>1481</v>
      </c>
      <c r="B249" s="329"/>
      <c r="C249" s="329"/>
      <c r="D249" s="330"/>
      <c r="E249" s="174">
        <f>E250+E278</f>
        <v>72816.34</v>
      </c>
      <c r="F249" s="174">
        <f>F250+F278</f>
        <v>0</v>
      </c>
      <c r="G249" s="174">
        <f>G250+G278</f>
        <v>0</v>
      </c>
      <c r="H249" s="205">
        <f>H250+H278</f>
        <v>0</v>
      </c>
      <c r="I249" s="175">
        <f t="shared" si="14"/>
        <v>0</v>
      </c>
      <c r="J249" s="175" t="e">
        <f t="shared" si="15"/>
        <v>#DIV/0!</v>
      </c>
    </row>
    <row r="250" spans="1:10" s="110" customFormat="1" ht="15" customHeight="1">
      <c r="A250" s="130">
        <v>3</v>
      </c>
      <c r="B250" s="111"/>
      <c r="C250" s="55"/>
      <c r="D250" s="55" t="s">
        <v>1365</v>
      </c>
      <c r="E250" s="83">
        <f>E251+E255+E272+E274+E276</f>
        <v>36774.01</v>
      </c>
      <c r="F250" s="83">
        <f>F251+F255+F272+F274+F276</f>
        <v>0</v>
      </c>
      <c r="G250" s="83">
        <f>G251+G255+G272+G274+G276</f>
        <v>0</v>
      </c>
      <c r="H250" s="112">
        <f>H251+H255+H272+H274+H276</f>
        <v>0</v>
      </c>
      <c r="I250" s="177">
        <f t="shared" si="14"/>
        <v>0</v>
      </c>
      <c r="J250" s="177" t="e">
        <f t="shared" si="15"/>
        <v>#DIV/0!</v>
      </c>
    </row>
    <row r="251" spans="1:10" s="110" customFormat="1" ht="15" customHeight="1">
      <c r="A251" s="111"/>
      <c r="B251" s="130">
        <v>31</v>
      </c>
      <c r="C251" s="55"/>
      <c r="D251" s="55" t="s">
        <v>1327</v>
      </c>
      <c r="E251" s="83">
        <f>SUM(E252:E254)</f>
        <v>32755.69</v>
      </c>
      <c r="F251" s="83">
        <f>SUM(F252:F254)</f>
        <v>0</v>
      </c>
      <c r="G251" s="83">
        <f>SUM(G252:G254)</f>
        <v>0</v>
      </c>
      <c r="H251" s="112">
        <f>SUM(H252:H254)</f>
        <v>0</v>
      </c>
      <c r="I251" s="177">
        <f t="shared" si="14"/>
        <v>0</v>
      </c>
      <c r="J251" s="177" t="e">
        <f t="shared" si="15"/>
        <v>#DIV/0!</v>
      </c>
    </row>
    <row r="252" spans="1:10" s="110" customFormat="1" ht="15" customHeight="1">
      <c r="A252" s="111"/>
      <c r="B252" s="111"/>
      <c r="C252" s="111">
        <v>3111</v>
      </c>
      <c r="D252" s="86" t="s">
        <v>1405</v>
      </c>
      <c r="E252" s="86">
        <f>'EU projekti'!E833+'EU projekti'!E868</f>
        <v>28116.42</v>
      </c>
      <c r="F252" s="86">
        <f>'EU projekti'!F833+'EU projekti'!F868</f>
        <v>0</v>
      </c>
      <c r="G252" s="86">
        <f>'EU projekti'!G833+'EU projekti'!G868</f>
        <v>0</v>
      </c>
      <c r="H252" s="134">
        <f>'EU projekti'!H833+'EU projekti'!H868</f>
        <v>0</v>
      </c>
      <c r="I252" s="178">
        <f t="shared" si="14"/>
        <v>0</v>
      </c>
      <c r="J252" s="178" t="e">
        <f t="shared" si="15"/>
        <v>#DIV/0!</v>
      </c>
    </row>
    <row r="253" spans="1:10" s="110" customFormat="1" ht="15" customHeight="1">
      <c r="A253" s="111"/>
      <c r="B253" s="111"/>
      <c r="C253" s="111">
        <v>3121</v>
      </c>
      <c r="D253" s="86" t="s">
        <v>1301</v>
      </c>
      <c r="E253" s="86">
        <f>'EU projekti'!E834+'EU projekti'!E869</f>
        <v>0</v>
      </c>
      <c r="F253" s="86">
        <f>'EU projekti'!F834+'EU projekti'!F869</f>
        <v>0</v>
      </c>
      <c r="G253" s="86">
        <f>'EU projekti'!G834+'EU projekti'!G869</f>
        <v>0</v>
      </c>
      <c r="H253" s="134">
        <f>'EU projekti'!H834+'EU projekti'!H869</f>
        <v>0</v>
      </c>
      <c r="I253" s="178" t="e">
        <f t="shared" si="14"/>
        <v>#DIV/0!</v>
      </c>
      <c r="J253" s="178" t="e">
        <f t="shared" si="15"/>
        <v>#DIV/0!</v>
      </c>
    </row>
    <row r="254" spans="1:10" s="110" customFormat="1" ht="15" customHeight="1">
      <c r="A254" s="111"/>
      <c r="B254" s="111"/>
      <c r="C254" s="111">
        <v>3132</v>
      </c>
      <c r="D254" s="86" t="s">
        <v>1363</v>
      </c>
      <c r="E254" s="86">
        <f>'EU projekti'!E835+'EU projekti'!E870</f>
        <v>4639.2700000000004</v>
      </c>
      <c r="F254" s="86">
        <f>'EU projekti'!F835+'EU projekti'!F870</f>
        <v>0</v>
      </c>
      <c r="G254" s="86">
        <f>'EU projekti'!G835+'EU projekti'!G870</f>
        <v>0</v>
      </c>
      <c r="H254" s="134">
        <f>'EU projekti'!H835+'EU projekti'!H870</f>
        <v>0</v>
      </c>
      <c r="I254" s="178">
        <f t="shared" si="14"/>
        <v>0</v>
      </c>
      <c r="J254" s="178" t="e">
        <f t="shared" si="15"/>
        <v>#DIV/0!</v>
      </c>
    </row>
    <row r="255" spans="1:10" s="110" customFormat="1" ht="15" customHeight="1">
      <c r="A255" s="111"/>
      <c r="B255" s="130">
        <v>32</v>
      </c>
      <c r="C255" s="111"/>
      <c r="D255" s="130" t="s">
        <v>1330</v>
      </c>
      <c r="E255" s="131">
        <f>SUM(E256:E271)</f>
        <v>1786.7</v>
      </c>
      <c r="F255" s="131">
        <f>SUM(F256:F271)</f>
        <v>0</v>
      </c>
      <c r="G255" s="131">
        <f>SUM(G256:G271)</f>
        <v>0</v>
      </c>
      <c r="H255" s="132">
        <f>SUM(H256:H271)</f>
        <v>0</v>
      </c>
      <c r="I255" s="178">
        <f t="shared" si="14"/>
        <v>0</v>
      </c>
      <c r="J255" s="178" t="e">
        <f t="shared" si="15"/>
        <v>#DIV/0!</v>
      </c>
    </row>
    <row r="256" spans="1:10" s="110" customFormat="1" ht="15" customHeight="1">
      <c r="A256" s="111"/>
      <c r="B256" s="111"/>
      <c r="C256" s="111">
        <v>3211</v>
      </c>
      <c r="D256" s="86" t="s">
        <v>1264</v>
      </c>
      <c r="E256" s="86">
        <f>'EU projekti'!E837+'EU projekti'!E872</f>
        <v>0</v>
      </c>
      <c r="F256" s="86">
        <f>'EU projekti'!F837+'EU projekti'!F872</f>
        <v>0</v>
      </c>
      <c r="G256" s="86">
        <f>'EU projekti'!G837+'EU projekti'!G872</f>
        <v>0</v>
      </c>
      <c r="H256" s="134">
        <f>'EU projekti'!H837+'EU projekti'!H872</f>
        <v>0</v>
      </c>
      <c r="I256" s="178" t="e">
        <f t="shared" si="14"/>
        <v>#DIV/0!</v>
      </c>
      <c r="J256" s="178" t="e">
        <f t="shared" si="15"/>
        <v>#DIV/0!</v>
      </c>
    </row>
    <row r="257" spans="1:10" s="110" customFormat="1" ht="15" customHeight="1">
      <c r="A257" s="111"/>
      <c r="B257" s="111"/>
      <c r="C257" s="111">
        <v>3212</v>
      </c>
      <c r="D257" s="86" t="s">
        <v>1265</v>
      </c>
      <c r="E257" s="86">
        <f>'EU projekti'!E838+'EU projekti'!E873</f>
        <v>129.19999999999999</v>
      </c>
      <c r="F257" s="86">
        <f>'EU projekti'!F838+'EU projekti'!F873</f>
        <v>0</v>
      </c>
      <c r="G257" s="86">
        <f>'EU projekti'!G838+'EU projekti'!G873</f>
        <v>0</v>
      </c>
      <c r="H257" s="134">
        <f>'EU projekti'!H838+'EU projekti'!H873</f>
        <v>0</v>
      </c>
      <c r="I257" s="178">
        <f t="shared" si="14"/>
        <v>0</v>
      </c>
      <c r="J257" s="178" t="e">
        <f t="shared" si="15"/>
        <v>#DIV/0!</v>
      </c>
    </row>
    <row r="258" spans="1:10" s="110" customFormat="1" ht="15" customHeight="1">
      <c r="A258" s="111"/>
      <c r="B258" s="111"/>
      <c r="C258" s="111">
        <v>3213</v>
      </c>
      <c r="D258" s="86" t="s">
        <v>1266</v>
      </c>
      <c r="E258" s="86">
        <f>'EU projekti'!E839+'EU projekti'!E874</f>
        <v>0</v>
      </c>
      <c r="F258" s="86">
        <f>'EU projekti'!F839+'EU projekti'!F874</f>
        <v>0</v>
      </c>
      <c r="G258" s="86">
        <f>'EU projekti'!G839+'EU projekti'!G874</f>
        <v>0</v>
      </c>
      <c r="H258" s="134">
        <f>'EU projekti'!H839+'EU projekti'!H874</f>
        <v>0</v>
      </c>
      <c r="I258" s="178" t="e">
        <f t="shared" si="14"/>
        <v>#DIV/0!</v>
      </c>
      <c r="J258" s="178" t="e">
        <f t="shared" si="15"/>
        <v>#DIV/0!</v>
      </c>
    </row>
    <row r="259" spans="1:10" s="110" customFormat="1" ht="15" customHeight="1">
      <c r="A259" s="111"/>
      <c r="B259" s="111"/>
      <c r="C259" s="111">
        <v>3221</v>
      </c>
      <c r="D259" s="86" t="s">
        <v>1267</v>
      </c>
      <c r="E259" s="86">
        <f>'EU projekti'!E840+'EU projekti'!E875</f>
        <v>0</v>
      </c>
      <c r="F259" s="86">
        <f>'EU projekti'!F840+'EU projekti'!F875</f>
        <v>0</v>
      </c>
      <c r="G259" s="86">
        <f>'EU projekti'!G840+'EU projekti'!G875</f>
        <v>0</v>
      </c>
      <c r="H259" s="134">
        <f>'EU projekti'!H840+'EU projekti'!H875</f>
        <v>0</v>
      </c>
      <c r="I259" s="178" t="e">
        <f t="shared" si="14"/>
        <v>#DIV/0!</v>
      </c>
      <c r="J259" s="178" t="e">
        <f t="shared" si="15"/>
        <v>#DIV/0!</v>
      </c>
    </row>
    <row r="260" spans="1:10" s="110" customFormat="1" ht="15" customHeight="1">
      <c r="A260" s="111"/>
      <c r="B260" s="111"/>
      <c r="C260" s="111">
        <v>3222</v>
      </c>
      <c r="D260" s="86" t="s">
        <v>1582</v>
      </c>
      <c r="E260" s="86">
        <f>'EU projekti'!E841+'EU projekti'!E876</f>
        <v>0</v>
      </c>
      <c r="F260" s="86">
        <f>'EU projekti'!F841+'EU projekti'!F876</f>
        <v>0</v>
      </c>
      <c r="G260" s="86">
        <f>'EU projekti'!G841+'EU projekti'!G876</f>
        <v>0</v>
      </c>
      <c r="H260" s="134">
        <f>'EU projekti'!H841+'EU projekti'!H876</f>
        <v>0</v>
      </c>
      <c r="I260" s="178" t="e">
        <f t="shared" si="14"/>
        <v>#DIV/0!</v>
      </c>
      <c r="J260" s="178" t="e">
        <f t="shared" si="15"/>
        <v>#DIV/0!</v>
      </c>
    </row>
    <row r="261" spans="1:10" s="110" customFormat="1" ht="15" customHeight="1">
      <c r="A261" s="111"/>
      <c r="B261" s="111"/>
      <c r="C261" s="111">
        <v>3223</v>
      </c>
      <c r="D261" s="86" t="s">
        <v>1269</v>
      </c>
      <c r="E261" s="86">
        <f>'EU projekti'!E842+'EU projekti'!E877</f>
        <v>0</v>
      </c>
      <c r="F261" s="86">
        <f>'EU projekti'!F842+'EU projekti'!F877</f>
        <v>0</v>
      </c>
      <c r="G261" s="86">
        <f>'EU projekti'!G842+'EU projekti'!G877</f>
        <v>0</v>
      </c>
      <c r="H261" s="134">
        <f>'EU projekti'!H842+'EU projekti'!H877</f>
        <v>0</v>
      </c>
      <c r="I261" s="178" t="e">
        <f t="shared" si="14"/>
        <v>#DIV/0!</v>
      </c>
      <c r="J261" s="178" t="e">
        <f t="shared" si="15"/>
        <v>#DIV/0!</v>
      </c>
    </row>
    <row r="262" spans="1:10" s="110" customFormat="1" ht="15" customHeight="1">
      <c r="A262" s="111"/>
      <c r="B262" s="111"/>
      <c r="C262" s="111">
        <v>3224</v>
      </c>
      <c r="D262" s="86" t="s">
        <v>1423</v>
      </c>
      <c r="E262" s="86">
        <f>'EU projekti'!E843+'EU projekti'!E878</f>
        <v>0</v>
      </c>
      <c r="F262" s="86">
        <f>'EU projekti'!F843+'EU projekti'!F878</f>
        <v>0</v>
      </c>
      <c r="G262" s="86">
        <f>'EU projekti'!G843+'EU projekti'!G878</f>
        <v>0</v>
      </c>
      <c r="H262" s="134">
        <f>'EU projekti'!H843+'EU projekti'!H878</f>
        <v>0</v>
      </c>
      <c r="I262" s="178" t="e">
        <f t="shared" ref="I262:I325" si="17">H262/E262*100</f>
        <v>#DIV/0!</v>
      </c>
      <c r="J262" s="178" t="e">
        <f t="shared" ref="J262:J325" si="18">H262/F262*100</f>
        <v>#DIV/0!</v>
      </c>
    </row>
    <row r="263" spans="1:10" s="110" customFormat="1" ht="15" customHeight="1">
      <c r="A263" s="111"/>
      <c r="B263" s="111"/>
      <c r="C263" s="111">
        <v>3231</v>
      </c>
      <c r="D263" s="86" t="s">
        <v>1272</v>
      </c>
      <c r="E263" s="86">
        <f>'EU projekti'!E844+'EU projekti'!E879</f>
        <v>0</v>
      </c>
      <c r="F263" s="86">
        <f>'EU projekti'!F844+'EU projekti'!F879</f>
        <v>0</v>
      </c>
      <c r="G263" s="86">
        <f>'EU projekti'!G844+'EU projekti'!G879</f>
        <v>0</v>
      </c>
      <c r="H263" s="134">
        <f>'EU projekti'!H844+'EU projekti'!H879</f>
        <v>0</v>
      </c>
      <c r="I263" s="178" t="e">
        <f t="shared" si="17"/>
        <v>#DIV/0!</v>
      </c>
      <c r="J263" s="178" t="e">
        <f t="shared" si="18"/>
        <v>#DIV/0!</v>
      </c>
    </row>
    <row r="264" spans="1:10" s="110" customFormat="1" ht="15" customHeight="1">
      <c r="A264" s="111"/>
      <c r="B264" s="111"/>
      <c r="C264" s="111">
        <v>3232</v>
      </c>
      <c r="D264" s="86" t="s">
        <v>1273</v>
      </c>
      <c r="E264" s="86">
        <f>'EU projekti'!E845+'EU projekti'!E880</f>
        <v>0</v>
      </c>
      <c r="F264" s="86">
        <f>'EU projekti'!F845+'EU projekti'!F880</f>
        <v>0</v>
      </c>
      <c r="G264" s="86">
        <f>'EU projekti'!G845+'EU projekti'!G880</f>
        <v>0</v>
      </c>
      <c r="H264" s="134">
        <f>'EU projekti'!H845+'EU projekti'!H880</f>
        <v>0</v>
      </c>
      <c r="I264" s="178" t="e">
        <f t="shared" si="17"/>
        <v>#DIV/0!</v>
      </c>
      <c r="J264" s="178" t="e">
        <f t="shared" si="18"/>
        <v>#DIV/0!</v>
      </c>
    </row>
    <row r="265" spans="1:10" s="110" customFormat="1" ht="15" customHeight="1">
      <c r="A265" s="111"/>
      <c r="B265" s="111"/>
      <c r="C265" s="111">
        <v>3233</v>
      </c>
      <c r="D265" s="86" t="s">
        <v>1274</v>
      </c>
      <c r="E265" s="86">
        <f>'EU projekti'!E846+'EU projekti'!E881</f>
        <v>1657.5</v>
      </c>
      <c r="F265" s="86">
        <f>'EU projekti'!F846+'EU projekti'!F881</f>
        <v>0</v>
      </c>
      <c r="G265" s="86">
        <f>'EU projekti'!G846+'EU projekti'!G881</f>
        <v>0</v>
      </c>
      <c r="H265" s="134">
        <f>'EU projekti'!H846+'EU projekti'!H881</f>
        <v>0</v>
      </c>
      <c r="I265" s="178">
        <f t="shared" si="17"/>
        <v>0</v>
      </c>
      <c r="J265" s="178" t="e">
        <f t="shared" si="18"/>
        <v>#DIV/0!</v>
      </c>
    </row>
    <row r="266" spans="1:10" s="110" customFormat="1" ht="15" customHeight="1">
      <c r="A266" s="111"/>
      <c r="B266" s="111"/>
      <c r="C266" s="111">
        <v>3234</v>
      </c>
      <c r="D266" s="86" t="s">
        <v>1275</v>
      </c>
      <c r="E266" s="86">
        <f>'EU projekti'!E847+'EU projekti'!E882</f>
        <v>0</v>
      </c>
      <c r="F266" s="86">
        <f>'EU projekti'!F847+'EU projekti'!F882</f>
        <v>0</v>
      </c>
      <c r="G266" s="86">
        <f>'EU projekti'!G847+'EU projekti'!G882</f>
        <v>0</v>
      </c>
      <c r="H266" s="134">
        <f>'EU projekti'!H847+'EU projekti'!H882</f>
        <v>0</v>
      </c>
      <c r="I266" s="178" t="e">
        <f t="shared" si="17"/>
        <v>#DIV/0!</v>
      </c>
      <c r="J266" s="178" t="e">
        <f t="shared" si="18"/>
        <v>#DIV/0!</v>
      </c>
    </row>
    <row r="267" spans="1:10" s="110" customFormat="1" ht="15" customHeight="1">
      <c r="A267" s="111"/>
      <c r="B267" s="111"/>
      <c r="C267" s="111">
        <v>3235</v>
      </c>
      <c r="D267" s="86" t="s">
        <v>1276</v>
      </c>
      <c r="E267" s="86">
        <f>'EU projekti'!E848+'EU projekti'!E883</f>
        <v>0</v>
      </c>
      <c r="F267" s="86">
        <f>'EU projekti'!F848+'EU projekti'!F883</f>
        <v>0</v>
      </c>
      <c r="G267" s="86">
        <f>'EU projekti'!G848+'EU projekti'!G883</f>
        <v>0</v>
      </c>
      <c r="H267" s="134">
        <f>'EU projekti'!H848+'EU projekti'!H883</f>
        <v>0</v>
      </c>
      <c r="I267" s="178" t="e">
        <f t="shared" si="17"/>
        <v>#DIV/0!</v>
      </c>
      <c r="J267" s="178" t="e">
        <f t="shared" si="18"/>
        <v>#DIV/0!</v>
      </c>
    </row>
    <row r="268" spans="1:10" s="110" customFormat="1" ht="15" customHeight="1">
      <c r="A268" s="111"/>
      <c r="B268" s="111"/>
      <c r="C268" s="111">
        <v>3237</v>
      </c>
      <c r="D268" s="86" t="s">
        <v>1278</v>
      </c>
      <c r="E268" s="86">
        <f>'EU projekti'!E849+'EU projekti'!E884</f>
        <v>0</v>
      </c>
      <c r="F268" s="86">
        <f>'EU projekti'!F849+'EU projekti'!F884</f>
        <v>0</v>
      </c>
      <c r="G268" s="86">
        <f>'EU projekti'!G849+'EU projekti'!G884</f>
        <v>0</v>
      </c>
      <c r="H268" s="134">
        <f>'EU projekti'!H849+'EU projekti'!H884</f>
        <v>0</v>
      </c>
      <c r="I268" s="178" t="e">
        <f t="shared" si="17"/>
        <v>#DIV/0!</v>
      </c>
      <c r="J268" s="178" t="e">
        <f t="shared" si="18"/>
        <v>#DIV/0!</v>
      </c>
    </row>
    <row r="269" spans="1:10" s="110" customFormat="1" ht="15" customHeight="1">
      <c r="A269" s="111"/>
      <c r="B269" s="111"/>
      <c r="C269" s="111">
        <v>3238</v>
      </c>
      <c r="D269" s="86" t="s">
        <v>1279</v>
      </c>
      <c r="E269" s="86">
        <f>'EU projekti'!E850+'EU projekti'!E885</f>
        <v>0</v>
      </c>
      <c r="F269" s="86">
        <f>'EU projekti'!F850+'EU projekti'!F885</f>
        <v>0</v>
      </c>
      <c r="G269" s="86">
        <f>'EU projekti'!G850+'EU projekti'!G885</f>
        <v>0</v>
      </c>
      <c r="H269" s="134">
        <f>'EU projekti'!H850+'EU projekti'!H885</f>
        <v>0</v>
      </c>
      <c r="I269" s="178" t="e">
        <f t="shared" si="17"/>
        <v>#DIV/0!</v>
      </c>
      <c r="J269" s="178" t="e">
        <f t="shared" si="18"/>
        <v>#DIV/0!</v>
      </c>
    </row>
    <row r="270" spans="1:10" s="110" customFormat="1" ht="15" customHeight="1">
      <c r="A270" s="111"/>
      <c r="B270" s="111"/>
      <c r="C270" s="111">
        <v>3239</v>
      </c>
      <c r="D270" s="86" t="s">
        <v>1280</v>
      </c>
      <c r="E270" s="86">
        <f>'EU projekti'!E851+'EU projekti'!E886</f>
        <v>0</v>
      </c>
      <c r="F270" s="86">
        <f>'EU projekti'!F851+'EU projekti'!F886</f>
        <v>0</v>
      </c>
      <c r="G270" s="86">
        <f>'EU projekti'!G851+'EU projekti'!G886</f>
        <v>0</v>
      </c>
      <c r="H270" s="134">
        <f>'EU projekti'!H851+'EU projekti'!H886</f>
        <v>0</v>
      </c>
      <c r="I270" s="178" t="e">
        <f t="shared" si="17"/>
        <v>#DIV/0!</v>
      </c>
      <c r="J270" s="178" t="e">
        <f t="shared" si="18"/>
        <v>#DIV/0!</v>
      </c>
    </row>
    <row r="271" spans="1:10" s="110" customFormat="1" ht="15" customHeight="1">
      <c r="A271" s="111"/>
      <c r="B271" s="111"/>
      <c r="C271" s="111">
        <v>3293</v>
      </c>
      <c r="D271" s="86" t="s">
        <v>1305</v>
      </c>
      <c r="E271" s="86">
        <f>'EU projekti'!E852+'EU projekti'!E887</f>
        <v>0</v>
      </c>
      <c r="F271" s="86">
        <f>'EU projekti'!F852+'EU projekti'!F887</f>
        <v>0</v>
      </c>
      <c r="G271" s="86">
        <f>'EU projekti'!G852+'EU projekti'!G887</f>
        <v>0</v>
      </c>
      <c r="H271" s="134">
        <f>'EU projekti'!H852+'EU projekti'!H887</f>
        <v>0</v>
      </c>
      <c r="I271" s="178" t="e">
        <f t="shared" si="17"/>
        <v>#DIV/0!</v>
      </c>
      <c r="J271" s="178" t="e">
        <f t="shared" si="18"/>
        <v>#DIV/0!</v>
      </c>
    </row>
    <row r="272" spans="1:10" s="110" customFormat="1" ht="15" customHeight="1">
      <c r="A272" s="111"/>
      <c r="B272" s="130">
        <v>35</v>
      </c>
      <c r="C272" s="111"/>
      <c r="D272" s="130" t="s">
        <v>1563</v>
      </c>
      <c r="E272" s="131">
        <f>E273</f>
        <v>2231.62</v>
      </c>
      <c r="F272" s="131">
        <f>F273</f>
        <v>0</v>
      </c>
      <c r="G272" s="131">
        <f>G273</f>
        <v>0</v>
      </c>
      <c r="H272" s="132">
        <f>H273</f>
        <v>0</v>
      </c>
      <c r="I272" s="178">
        <f t="shared" si="17"/>
        <v>0</v>
      </c>
      <c r="J272" s="178" t="e">
        <f t="shared" si="18"/>
        <v>#DIV/0!</v>
      </c>
    </row>
    <row r="273" spans="1:10" s="110" customFormat="1" ht="15" customHeight="1">
      <c r="A273" s="111"/>
      <c r="B273" s="111"/>
      <c r="C273" s="111">
        <v>3531</v>
      </c>
      <c r="D273" s="86" t="s">
        <v>1541</v>
      </c>
      <c r="E273" s="86">
        <f>'EU projekti'!E889+'EU projekti'!E854</f>
        <v>2231.62</v>
      </c>
      <c r="F273" s="86">
        <f>'EU projekti'!F889+'EU projekti'!F854</f>
        <v>0</v>
      </c>
      <c r="G273" s="86">
        <f>'EU projekti'!G889+'EU projekti'!G854</f>
        <v>0</v>
      </c>
      <c r="H273" s="134">
        <f>'EU projekti'!H889+'EU projekti'!H854</f>
        <v>0</v>
      </c>
      <c r="I273" s="178">
        <f t="shared" si="17"/>
        <v>0</v>
      </c>
      <c r="J273" s="178" t="e">
        <f t="shared" si="18"/>
        <v>#DIV/0!</v>
      </c>
    </row>
    <row r="274" spans="1:10" s="110" customFormat="1" ht="15" customHeight="1">
      <c r="A274" s="111"/>
      <c r="B274" s="130">
        <v>36</v>
      </c>
      <c r="C274" s="111"/>
      <c r="D274" s="130" t="s">
        <v>1399</v>
      </c>
      <c r="E274" s="131">
        <f>E275</f>
        <v>0</v>
      </c>
      <c r="F274" s="131">
        <f>F275</f>
        <v>0</v>
      </c>
      <c r="G274" s="131">
        <f>G275</f>
        <v>0</v>
      </c>
      <c r="H274" s="132">
        <f>H275</f>
        <v>0</v>
      </c>
      <c r="I274" s="178" t="e">
        <f t="shared" si="17"/>
        <v>#DIV/0!</v>
      </c>
      <c r="J274" s="178" t="e">
        <f t="shared" si="18"/>
        <v>#DIV/0!</v>
      </c>
    </row>
    <row r="275" spans="1:10" s="110" customFormat="1" ht="15" customHeight="1">
      <c r="A275" s="111"/>
      <c r="B275" s="111"/>
      <c r="C275" s="111">
        <v>3693</v>
      </c>
      <c r="D275" s="86" t="s">
        <v>1544</v>
      </c>
      <c r="E275" s="86">
        <f>'EU projekti'!E891+'EU projekti'!E856</f>
        <v>0</v>
      </c>
      <c r="F275" s="86">
        <f>'EU projekti'!F891+'EU projekti'!F856</f>
        <v>0</v>
      </c>
      <c r="G275" s="86">
        <f>'EU projekti'!G891+'EU projekti'!G856</f>
        <v>0</v>
      </c>
      <c r="H275" s="134">
        <f>'EU projekti'!H891+'EU projekti'!H856</f>
        <v>0</v>
      </c>
      <c r="I275" s="178" t="e">
        <f t="shared" si="17"/>
        <v>#DIV/0!</v>
      </c>
      <c r="J275" s="178" t="e">
        <f t="shared" si="18"/>
        <v>#DIV/0!</v>
      </c>
    </row>
    <row r="276" spans="1:10" s="110" customFormat="1" ht="15" customHeight="1">
      <c r="A276" s="111"/>
      <c r="B276" s="130">
        <v>38</v>
      </c>
      <c r="C276" s="111"/>
      <c r="D276" s="130" t="s">
        <v>1359</v>
      </c>
      <c r="E276" s="131">
        <f>E277</f>
        <v>0</v>
      </c>
      <c r="F276" s="131">
        <f>F277</f>
        <v>0</v>
      </c>
      <c r="G276" s="131">
        <f>G277</f>
        <v>0</v>
      </c>
      <c r="H276" s="132">
        <f>H277</f>
        <v>0</v>
      </c>
      <c r="I276" s="178" t="e">
        <f t="shared" si="17"/>
        <v>#DIV/0!</v>
      </c>
      <c r="J276" s="178" t="e">
        <f t="shared" si="18"/>
        <v>#DIV/0!</v>
      </c>
    </row>
    <row r="277" spans="1:10" s="110" customFormat="1" ht="15" customHeight="1">
      <c r="A277" s="111"/>
      <c r="B277" s="111"/>
      <c r="C277" s="111">
        <v>3813</v>
      </c>
      <c r="D277" s="86" t="s">
        <v>1543</v>
      </c>
      <c r="E277" s="86">
        <f>'EU projekti'!E858+'EU projekti'!E893</f>
        <v>0</v>
      </c>
      <c r="F277" s="86">
        <f>'EU projekti'!F858+'EU projekti'!F893</f>
        <v>0</v>
      </c>
      <c r="G277" s="86">
        <f>'EU projekti'!G858+'EU projekti'!G893</f>
        <v>0</v>
      </c>
      <c r="H277" s="134">
        <f>'EU projekti'!H858+'EU projekti'!H893</f>
        <v>0</v>
      </c>
      <c r="I277" s="178" t="e">
        <f t="shared" si="17"/>
        <v>#DIV/0!</v>
      </c>
      <c r="J277" s="178" t="e">
        <f t="shared" si="18"/>
        <v>#DIV/0!</v>
      </c>
    </row>
    <row r="278" spans="1:10" s="110" customFormat="1" ht="15" customHeight="1">
      <c r="A278" s="130">
        <v>4</v>
      </c>
      <c r="B278" s="111"/>
      <c r="C278" s="111"/>
      <c r="D278" s="130" t="s">
        <v>1352</v>
      </c>
      <c r="E278" s="131">
        <f>E279</f>
        <v>36042.33</v>
      </c>
      <c r="F278" s="131">
        <f>F279</f>
        <v>0</v>
      </c>
      <c r="G278" s="131">
        <f>G279</f>
        <v>0</v>
      </c>
      <c r="H278" s="132">
        <f>H279</f>
        <v>0</v>
      </c>
      <c r="I278" s="178">
        <f t="shared" si="17"/>
        <v>0</v>
      </c>
      <c r="J278" s="178" t="e">
        <f t="shared" si="18"/>
        <v>#DIV/0!</v>
      </c>
    </row>
    <row r="279" spans="1:10" s="110" customFormat="1" ht="15" customHeight="1">
      <c r="A279" s="111"/>
      <c r="B279" s="130">
        <v>42</v>
      </c>
      <c r="C279" s="111"/>
      <c r="D279" s="130" t="s">
        <v>1353</v>
      </c>
      <c r="E279" s="131">
        <f>SUM(E280:E282)</f>
        <v>36042.33</v>
      </c>
      <c r="F279" s="131">
        <f>SUM(F280:F282)</f>
        <v>0</v>
      </c>
      <c r="G279" s="131">
        <f>SUM(G280:G282)</f>
        <v>0</v>
      </c>
      <c r="H279" s="132">
        <f>SUM(H280:H282)</f>
        <v>0</v>
      </c>
      <c r="I279" s="178">
        <f t="shared" si="17"/>
        <v>0</v>
      </c>
      <c r="J279" s="178" t="e">
        <f t="shared" si="18"/>
        <v>#DIV/0!</v>
      </c>
    </row>
    <row r="280" spans="1:10" s="110" customFormat="1" ht="15" customHeight="1">
      <c r="A280" s="111"/>
      <c r="B280" s="111"/>
      <c r="C280" s="111">
        <v>4221</v>
      </c>
      <c r="D280" s="86" t="s">
        <v>1287</v>
      </c>
      <c r="E280" s="86">
        <f>'EU projekti'!E861+'EU projekti'!E896</f>
        <v>0</v>
      </c>
      <c r="F280" s="86">
        <f>'EU projekti'!F861+'EU projekti'!F896</f>
        <v>0</v>
      </c>
      <c r="G280" s="86">
        <f>'EU projekti'!G861+'EU projekti'!G896</f>
        <v>0</v>
      </c>
      <c r="H280" s="134">
        <f>'EU projekti'!H861+'EU projekti'!H896</f>
        <v>0</v>
      </c>
      <c r="I280" s="178" t="e">
        <f t="shared" si="17"/>
        <v>#DIV/0!</v>
      </c>
      <c r="J280" s="178" t="e">
        <f t="shared" si="18"/>
        <v>#DIV/0!</v>
      </c>
    </row>
    <row r="281" spans="1:10" s="110" customFormat="1" ht="15" customHeight="1">
      <c r="A281" s="111"/>
      <c r="B281" s="111"/>
      <c r="C281" s="111">
        <v>4224</v>
      </c>
      <c r="D281" s="86" t="s">
        <v>1319</v>
      </c>
      <c r="E281" s="86">
        <f>'EU projekti'!E862+'EU projekti'!E897</f>
        <v>20250.18</v>
      </c>
      <c r="F281" s="86">
        <f>'EU projekti'!F862+'EU projekti'!F897</f>
        <v>0</v>
      </c>
      <c r="G281" s="86">
        <f>'EU projekti'!G862+'EU projekti'!G897</f>
        <v>0</v>
      </c>
      <c r="H281" s="134">
        <f>'EU projekti'!H862+'EU projekti'!H897</f>
        <v>0</v>
      </c>
      <c r="I281" s="178">
        <f t="shared" si="17"/>
        <v>0</v>
      </c>
      <c r="J281" s="178" t="e">
        <f t="shared" si="18"/>
        <v>#DIV/0!</v>
      </c>
    </row>
    <row r="282" spans="1:10" s="110" customFormat="1" ht="15" customHeight="1">
      <c r="A282" s="111"/>
      <c r="B282" s="111"/>
      <c r="C282" s="111">
        <v>4262</v>
      </c>
      <c r="D282" s="86" t="s">
        <v>1421</v>
      </c>
      <c r="E282" s="86">
        <f>'EU projekti'!E863+'EU projekti'!E898</f>
        <v>15792.15</v>
      </c>
      <c r="F282" s="86">
        <f>'EU projekti'!F863+'EU projekti'!F898</f>
        <v>0</v>
      </c>
      <c r="G282" s="86">
        <f>'EU projekti'!G863+'EU projekti'!G898</f>
        <v>0</v>
      </c>
      <c r="H282" s="134">
        <f>'EU projekti'!H863+'EU projekti'!H898</f>
        <v>0</v>
      </c>
      <c r="I282" s="178">
        <f t="shared" si="17"/>
        <v>0</v>
      </c>
      <c r="J282" s="178" t="e">
        <f t="shared" si="18"/>
        <v>#DIV/0!</v>
      </c>
    </row>
    <row r="283" spans="1:10" s="110" customFormat="1" ht="15" customHeight="1">
      <c r="A283" s="292" t="s">
        <v>1517</v>
      </c>
      <c r="B283" s="329"/>
      <c r="C283" s="329"/>
      <c r="D283" s="330"/>
      <c r="E283" s="174">
        <f>E284+E313</f>
        <v>12849.349999999999</v>
      </c>
      <c r="F283" s="174">
        <f>F284+F313</f>
        <v>0</v>
      </c>
      <c r="G283" s="174">
        <f>G284+G313</f>
        <v>0</v>
      </c>
      <c r="H283" s="205">
        <f>H284+H313</f>
        <v>0</v>
      </c>
      <c r="I283" s="175">
        <f t="shared" si="17"/>
        <v>0</v>
      </c>
      <c r="J283" s="175" t="e">
        <f t="shared" si="18"/>
        <v>#DIV/0!</v>
      </c>
    </row>
    <row r="284" spans="1:10" s="110" customFormat="1" ht="15" customHeight="1">
      <c r="A284" s="130">
        <v>3</v>
      </c>
      <c r="B284" s="111"/>
      <c r="C284" s="55"/>
      <c r="D284" s="55" t="s">
        <v>1365</v>
      </c>
      <c r="E284" s="83">
        <f>E285+E289+E306+E308+E310</f>
        <v>6489.54</v>
      </c>
      <c r="F284" s="83">
        <f>F285+F289+F306+F308+F310</f>
        <v>0</v>
      </c>
      <c r="G284" s="83">
        <f>G285+G289+G306+G308+G310</f>
        <v>0</v>
      </c>
      <c r="H284" s="112">
        <f>H285+H289+H306+H308+H310</f>
        <v>0</v>
      </c>
      <c r="I284" s="177">
        <f t="shared" si="17"/>
        <v>0</v>
      </c>
      <c r="J284" s="177" t="e">
        <f t="shared" si="18"/>
        <v>#DIV/0!</v>
      </c>
    </row>
    <row r="285" spans="1:10" s="110" customFormat="1" ht="15" customHeight="1">
      <c r="A285" s="111"/>
      <c r="B285" s="130">
        <v>31</v>
      </c>
      <c r="C285" s="55"/>
      <c r="D285" s="55" t="s">
        <v>1327</v>
      </c>
      <c r="E285" s="83">
        <f>SUM(E286:E288)</f>
        <v>5780.41</v>
      </c>
      <c r="F285" s="83">
        <f>SUM(F286:F288)</f>
        <v>0</v>
      </c>
      <c r="G285" s="83">
        <f>SUM(G286:G288)</f>
        <v>0</v>
      </c>
      <c r="H285" s="112">
        <f>SUM(H286:H288)</f>
        <v>0</v>
      </c>
      <c r="I285" s="177">
        <f t="shared" si="17"/>
        <v>0</v>
      </c>
      <c r="J285" s="177" t="e">
        <f t="shared" si="18"/>
        <v>#DIV/0!</v>
      </c>
    </row>
    <row r="286" spans="1:10" s="110" customFormat="1" ht="15" customHeight="1">
      <c r="A286" s="111"/>
      <c r="B286" s="111"/>
      <c r="C286" s="111">
        <v>3111</v>
      </c>
      <c r="D286" s="86" t="s">
        <v>1405</v>
      </c>
      <c r="E286" s="86">
        <f>'EU projekti'!E904+'EU projekti'!E939</f>
        <v>4961.71</v>
      </c>
      <c r="F286" s="86">
        <f>'EU projekti'!F904+'EU projekti'!F939</f>
        <v>0</v>
      </c>
      <c r="G286" s="86">
        <f>'EU projekti'!G904+'EU projekti'!G939</f>
        <v>0</v>
      </c>
      <c r="H286" s="134">
        <f>'EU projekti'!H904+'EU projekti'!H939</f>
        <v>0</v>
      </c>
      <c r="I286" s="178">
        <f t="shared" si="17"/>
        <v>0</v>
      </c>
      <c r="J286" s="178" t="e">
        <f t="shared" si="18"/>
        <v>#DIV/0!</v>
      </c>
    </row>
    <row r="287" spans="1:10" s="110" customFormat="1" ht="15" customHeight="1">
      <c r="A287" s="111"/>
      <c r="B287" s="111"/>
      <c r="C287" s="111">
        <v>3121</v>
      </c>
      <c r="D287" s="86" t="s">
        <v>1301</v>
      </c>
      <c r="E287" s="86">
        <f>'EU projekti'!E905+'EU projekti'!E940</f>
        <v>0</v>
      </c>
      <c r="F287" s="86">
        <f>'EU projekti'!F905+'EU projekti'!F940</f>
        <v>0</v>
      </c>
      <c r="G287" s="86">
        <f>'EU projekti'!G905+'EU projekti'!G940</f>
        <v>0</v>
      </c>
      <c r="H287" s="134">
        <f>'EU projekti'!H905+'EU projekti'!H940</f>
        <v>0</v>
      </c>
      <c r="I287" s="178" t="e">
        <f t="shared" si="17"/>
        <v>#DIV/0!</v>
      </c>
      <c r="J287" s="178" t="e">
        <f t="shared" si="18"/>
        <v>#DIV/0!</v>
      </c>
    </row>
    <row r="288" spans="1:10" s="110" customFormat="1" ht="15" customHeight="1">
      <c r="A288" s="111"/>
      <c r="B288" s="111"/>
      <c r="C288" s="111">
        <v>3132</v>
      </c>
      <c r="D288" s="86" t="s">
        <v>1363</v>
      </c>
      <c r="E288" s="86">
        <f>'EU projekti'!E906+'EU projekti'!E941</f>
        <v>818.7</v>
      </c>
      <c r="F288" s="86">
        <f>'EU projekti'!F906+'EU projekti'!F941</f>
        <v>0</v>
      </c>
      <c r="G288" s="86">
        <f>'EU projekti'!G906+'EU projekti'!G941</f>
        <v>0</v>
      </c>
      <c r="H288" s="134">
        <f>'EU projekti'!H906+'EU projekti'!H941</f>
        <v>0</v>
      </c>
      <c r="I288" s="178">
        <f t="shared" si="17"/>
        <v>0</v>
      </c>
      <c r="J288" s="178" t="e">
        <f t="shared" si="18"/>
        <v>#DIV/0!</v>
      </c>
    </row>
    <row r="289" spans="1:10" s="110" customFormat="1" ht="15" customHeight="1">
      <c r="A289" s="111"/>
      <c r="B289" s="130">
        <v>32</v>
      </c>
      <c r="C289" s="111"/>
      <c r="D289" s="130" t="s">
        <v>1330</v>
      </c>
      <c r="E289" s="131">
        <f>SUM(E290:E305)</f>
        <v>315.3</v>
      </c>
      <c r="F289" s="131">
        <f>SUM(F290:F305)</f>
        <v>0</v>
      </c>
      <c r="G289" s="131">
        <f>SUM(G290:G305)</f>
        <v>0</v>
      </c>
      <c r="H289" s="132">
        <f>SUM(H290:H305)</f>
        <v>0</v>
      </c>
      <c r="I289" s="178">
        <f t="shared" si="17"/>
        <v>0</v>
      </c>
      <c r="J289" s="178" t="e">
        <f t="shared" si="18"/>
        <v>#DIV/0!</v>
      </c>
    </row>
    <row r="290" spans="1:10" s="110" customFormat="1" ht="15" customHeight="1">
      <c r="A290" s="111"/>
      <c r="B290" s="111"/>
      <c r="C290" s="111">
        <v>3211</v>
      </c>
      <c r="D290" s="86" t="s">
        <v>1264</v>
      </c>
      <c r="E290" s="86">
        <f>'EU projekti'!E908+'EU projekti'!E943</f>
        <v>0</v>
      </c>
      <c r="F290" s="86">
        <f>'EU projekti'!F908+'EU projekti'!F943</f>
        <v>0</v>
      </c>
      <c r="G290" s="86">
        <f>'EU projekti'!G908+'EU projekti'!G943</f>
        <v>0</v>
      </c>
      <c r="H290" s="134">
        <f>'EU projekti'!H908+'EU projekti'!H943</f>
        <v>0</v>
      </c>
      <c r="I290" s="178" t="e">
        <f t="shared" si="17"/>
        <v>#DIV/0!</v>
      </c>
      <c r="J290" s="178" t="e">
        <f t="shared" si="18"/>
        <v>#DIV/0!</v>
      </c>
    </row>
    <row r="291" spans="1:10" s="110" customFormat="1" ht="15" customHeight="1">
      <c r="A291" s="111"/>
      <c r="B291" s="111"/>
      <c r="C291" s="111">
        <v>3212</v>
      </c>
      <c r="D291" s="86" t="s">
        <v>1265</v>
      </c>
      <c r="E291" s="86">
        <f>'EU projekti'!E909+'EU projekti'!E944</f>
        <v>0</v>
      </c>
      <c r="F291" s="86">
        <f>'EU projekti'!F909+'EU projekti'!F944</f>
        <v>0</v>
      </c>
      <c r="G291" s="86">
        <f>'EU projekti'!G909+'EU projekti'!G944</f>
        <v>0</v>
      </c>
      <c r="H291" s="134">
        <f>'EU projekti'!H909+'EU projekti'!H944</f>
        <v>0</v>
      </c>
      <c r="I291" s="178" t="e">
        <f t="shared" si="17"/>
        <v>#DIV/0!</v>
      </c>
      <c r="J291" s="178" t="e">
        <f t="shared" si="18"/>
        <v>#DIV/0!</v>
      </c>
    </row>
    <row r="292" spans="1:10" s="110" customFormat="1" ht="15" customHeight="1">
      <c r="A292" s="111"/>
      <c r="B292" s="111"/>
      <c r="C292" s="111">
        <v>3213</v>
      </c>
      <c r="D292" s="86" t="s">
        <v>1266</v>
      </c>
      <c r="E292" s="86">
        <f>'EU projekti'!E910+'EU projekti'!E945</f>
        <v>22.8</v>
      </c>
      <c r="F292" s="86">
        <f>'EU projekti'!F910+'EU projekti'!F945</f>
        <v>0</v>
      </c>
      <c r="G292" s="86">
        <f>'EU projekti'!G910+'EU projekti'!G945</f>
        <v>0</v>
      </c>
      <c r="H292" s="134">
        <f>'EU projekti'!H910+'EU projekti'!H945</f>
        <v>0</v>
      </c>
      <c r="I292" s="178">
        <f t="shared" si="17"/>
        <v>0</v>
      </c>
      <c r="J292" s="178" t="e">
        <f t="shared" si="18"/>
        <v>#DIV/0!</v>
      </c>
    </row>
    <row r="293" spans="1:10" s="110" customFormat="1" ht="15" customHeight="1">
      <c r="A293" s="111"/>
      <c r="B293" s="111"/>
      <c r="C293" s="111">
        <v>3221</v>
      </c>
      <c r="D293" s="86" t="s">
        <v>1267</v>
      </c>
      <c r="E293" s="86">
        <f>'EU projekti'!E911+'EU projekti'!E946</f>
        <v>0</v>
      </c>
      <c r="F293" s="86">
        <f>'EU projekti'!F911+'EU projekti'!F946</f>
        <v>0</v>
      </c>
      <c r="G293" s="86">
        <f>'EU projekti'!G911+'EU projekti'!G946</f>
        <v>0</v>
      </c>
      <c r="H293" s="134">
        <f>'EU projekti'!H911+'EU projekti'!H946</f>
        <v>0</v>
      </c>
      <c r="I293" s="178" t="e">
        <f t="shared" si="17"/>
        <v>#DIV/0!</v>
      </c>
      <c r="J293" s="178" t="e">
        <f t="shared" si="18"/>
        <v>#DIV/0!</v>
      </c>
    </row>
    <row r="294" spans="1:10" s="110" customFormat="1" ht="15" customHeight="1">
      <c r="A294" s="111"/>
      <c r="B294" s="111"/>
      <c r="C294" s="111">
        <v>3222</v>
      </c>
      <c r="D294" s="86" t="s">
        <v>1580</v>
      </c>
      <c r="E294" s="86">
        <f>'EU projekti'!E912+'EU projekti'!E947</f>
        <v>0</v>
      </c>
      <c r="F294" s="86">
        <f>'EU projekti'!F912+'EU projekti'!F947</f>
        <v>0</v>
      </c>
      <c r="G294" s="86">
        <f>'EU projekti'!G912+'EU projekti'!G947</f>
        <v>0</v>
      </c>
      <c r="H294" s="134">
        <f>'EU projekti'!H912+'EU projekti'!H947</f>
        <v>0</v>
      </c>
      <c r="I294" s="178" t="e">
        <f t="shared" si="17"/>
        <v>#DIV/0!</v>
      </c>
      <c r="J294" s="178" t="e">
        <f t="shared" si="18"/>
        <v>#DIV/0!</v>
      </c>
    </row>
    <row r="295" spans="1:10" s="110" customFormat="1" ht="15" customHeight="1">
      <c r="A295" s="111"/>
      <c r="B295" s="111"/>
      <c r="C295" s="111">
        <v>3223</v>
      </c>
      <c r="D295" s="86" t="s">
        <v>1269</v>
      </c>
      <c r="E295" s="86">
        <f>'EU projekti'!E913+'EU projekti'!E948</f>
        <v>0</v>
      </c>
      <c r="F295" s="86">
        <f>'EU projekti'!F913+'EU projekti'!F948</f>
        <v>0</v>
      </c>
      <c r="G295" s="86">
        <f>'EU projekti'!G913+'EU projekti'!G948</f>
        <v>0</v>
      </c>
      <c r="H295" s="134">
        <f>'EU projekti'!H913+'EU projekti'!H948</f>
        <v>0</v>
      </c>
      <c r="I295" s="178" t="e">
        <f t="shared" si="17"/>
        <v>#DIV/0!</v>
      </c>
      <c r="J295" s="178" t="e">
        <f t="shared" si="18"/>
        <v>#DIV/0!</v>
      </c>
    </row>
    <row r="296" spans="1:10" s="110" customFormat="1" ht="15" customHeight="1">
      <c r="A296" s="111"/>
      <c r="B296" s="111"/>
      <c r="C296" s="111">
        <v>3224</v>
      </c>
      <c r="D296" s="86" t="s">
        <v>1423</v>
      </c>
      <c r="E296" s="86">
        <f>'EU projekti'!E914+'EU projekti'!E949</f>
        <v>0</v>
      </c>
      <c r="F296" s="86">
        <f>'EU projekti'!F914+'EU projekti'!F949</f>
        <v>0</v>
      </c>
      <c r="G296" s="86">
        <f>'EU projekti'!G914+'EU projekti'!G949</f>
        <v>0</v>
      </c>
      <c r="H296" s="134">
        <f>'EU projekti'!H914+'EU projekti'!H949</f>
        <v>0</v>
      </c>
      <c r="I296" s="178" t="e">
        <f t="shared" si="17"/>
        <v>#DIV/0!</v>
      </c>
      <c r="J296" s="178" t="e">
        <f t="shared" si="18"/>
        <v>#DIV/0!</v>
      </c>
    </row>
    <row r="297" spans="1:10" s="110" customFormat="1" ht="15" customHeight="1">
      <c r="A297" s="111"/>
      <c r="B297" s="111"/>
      <c r="C297" s="111">
        <v>3231</v>
      </c>
      <c r="D297" s="86" t="s">
        <v>1272</v>
      </c>
      <c r="E297" s="86">
        <f>'EU projekti'!E915+'EU projekti'!E950</f>
        <v>0</v>
      </c>
      <c r="F297" s="86">
        <f>'EU projekti'!F915+'EU projekti'!F950</f>
        <v>0</v>
      </c>
      <c r="G297" s="86">
        <f>'EU projekti'!G915+'EU projekti'!G950</f>
        <v>0</v>
      </c>
      <c r="H297" s="134">
        <f>'EU projekti'!H915+'EU projekti'!H950</f>
        <v>0</v>
      </c>
      <c r="I297" s="178" t="e">
        <f t="shared" si="17"/>
        <v>#DIV/0!</v>
      </c>
      <c r="J297" s="178" t="e">
        <f t="shared" si="18"/>
        <v>#DIV/0!</v>
      </c>
    </row>
    <row r="298" spans="1:10" s="110" customFormat="1" ht="15" customHeight="1">
      <c r="A298" s="111"/>
      <c r="B298" s="111"/>
      <c r="C298" s="111">
        <v>3232</v>
      </c>
      <c r="D298" s="86" t="s">
        <v>1273</v>
      </c>
      <c r="E298" s="86">
        <f>'EU projekti'!E916+'EU projekti'!E951</f>
        <v>0</v>
      </c>
      <c r="F298" s="86">
        <f>'EU projekti'!F916+'EU projekti'!F951</f>
        <v>0</v>
      </c>
      <c r="G298" s="86">
        <f>'EU projekti'!G916+'EU projekti'!G951</f>
        <v>0</v>
      </c>
      <c r="H298" s="134">
        <f>'EU projekti'!H916+'EU projekti'!H951</f>
        <v>0</v>
      </c>
      <c r="I298" s="178" t="e">
        <f t="shared" si="17"/>
        <v>#DIV/0!</v>
      </c>
      <c r="J298" s="178" t="e">
        <f t="shared" si="18"/>
        <v>#DIV/0!</v>
      </c>
    </row>
    <row r="299" spans="1:10" s="110" customFormat="1" ht="15" customHeight="1">
      <c r="A299" s="111"/>
      <c r="B299" s="111"/>
      <c r="C299" s="111">
        <v>3233</v>
      </c>
      <c r="D299" s="86" t="s">
        <v>1274</v>
      </c>
      <c r="E299" s="86">
        <f>'EU projekti'!E917+'EU projekti'!E952</f>
        <v>292.5</v>
      </c>
      <c r="F299" s="86">
        <f>'EU projekti'!F917+'EU projekti'!F952</f>
        <v>0</v>
      </c>
      <c r="G299" s="86">
        <f>'EU projekti'!G917+'EU projekti'!G952</f>
        <v>0</v>
      </c>
      <c r="H299" s="134">
        <f>'EU projekti'!H917+'EU projekti'!H952</f>
        <v>0</v>
      </c>
      <c r="I299" s="178">
        <f t="shared" si="17"/>
        <v>0</v>
      </c>
      <c r="J299" s="178" t="e">
        <f t="shared" si="18"/>
        <v>#DIV/0!</v>
      </c>
    </row>
    <row r="300" spans="1:10" s="110" customFormat="1" ht="15" customHeight="1">
      <c r="A300" s="111"/>
      <c r="B300" s="111"/>
      <c r="C300" s="111">
        <v>3234</v>
      </c>
      <c r="D300" s="86" t="s">
        <v>1275</v>
      </c>
      <c r="E300" s="86">
        <f>'EU projekti'!E918+'EU projekti'!E953</f>
        <v>0</v>
      </c>
      <c r="F300" s="86">
        <f>'EU projekti'!F918+'EU projekti'!F953</f>
        <v>0</v>
      </c>
      <c r="G300" s="86">
        <f>'EU projekti'!G918+'EU projekti'!G953</f>
        <v>0</v>
      </c>
      <c r="H300" s="134">
        <f>'EU projekti'!H918+'EU projekti'!H953</f>
        <v>0</v>
      </c>
      <c r="I300" s="178" t="e">
        <f t="shared" si="17"/>
        <v>#DIV/0!</v>
      </c>
      <c r="J300" s="178" t="e">
        <f t="shared" si="18"/>
        <v>#DIV/0!</v>
      </c>
    </row>
    <row r="301" spans="1:10" s="110" customFormat="1" ht="15" customHeight="1">
      <c r="A301" s="111"/>
      <c r="B301" s="111"/>
      <c r="C301" s="111">
        <v>3235</v>
      </c>
      <c r="D301" s="86" t="s">
        <v>1276</v>
      </c>
      <c r="E301" s="86">
        <f>'EU projekti'!E919+'EU projekti'!E954</f>
        <v>0</v>
      </c>
      <c r="F301" s="86">
        <f>'EU projekti'!F919+'EU projekti'!F954</f>
        <v>0</v>
      </c>
      <c r="G301" s="86">
        <f>'EU projekti'!G919+'EU projekti'!G954</f>
        <v>0</v>
      </c>
      <c r="H301" s="134">
        <f>'EU projekti'!H919+'EU projekti'!H954</f>
        <v>0</v>
      </c>
      <c r="I301" s="178" t="e">
        <f t="shared" si="17"/>
        <v>#DIV/0!</v>
      </c>
      <c r="J301" s="178" t="e">
        <f t="shared" si="18"/>
        <v>#DIV/0!</v>
      </c>
    </row>
    <row r="302" spans="1:10" s="110" customFormat="1" ht="15" customHeight="1">
      <c r="A302" s="111"/>
      <c r="B302" s="111"/>
      <c r="C302" s="111">
        <v>3237</v>
      </c>
      <c r="D302" s="86" t="s">
        <v>1278</v>
      </c>
      <c r="E302" s="86">
        <f>'EU projekti'!E920+'EU projekti'!E955</f>
        <v>0</v>
      </c>
      <c r="F302" s="86">
        <f>'EU projekti'!F920+'EU projekti'!F955</f>
        <v>0</v>
      </c>
      <c r="G302" s="86">
        <f>'EU projekti'!G920+'EU projekti'!G955</f>
        <v>0</v>
      </c>
      <c r="H302" s="134">
        <f>'EU projekti'!H920+'EU projekti'!H955</f>
        <v>0</v>
      </c>
      <c r="I302" s="178" t="e">
        <f t="shared" si="17"/>
        <v>#DIV/0!</v>
      </c>
      <c r="J302" s="178" t="e">
        <f t="shared" si="18"/>
        <v>#DIV/0!</v>
      </c>
    </row>
    <row r="303" spans="1:10" s="110" customFormat="1" ht="15" customHeight="1">
      <c r="A303" s="111"/>
      <c r="B303" s="111"/>
      <c r="C303" s="111">
        <v>3238</v>
      </c>
      <c r="D303" s="86" t="s">
        <v>1279</v>
      </c>
      <c r="E303" s="86">
        <f>'EU projekti'!E921+'EU projekti'!E956</f>
        <v>0</v>
      </c>
      <c r="F303" s="86">
        <f>'EU projekti'!F921+'EU projekti'!F956</f>
        <v>0</v>
      </c>
      <c r="G303" s="86">
        <f>'EU projekti'!G921+'EU projekti'!G956</f>
        <v>0</v>
      </c>
      <c r="H303" s="134">
        <f>'EU projekti'!H921+'EU projekti'!H956</f>
        <v>0</v>
      </c>
      <c r="I303" s="178" t="e">
        <f t="shared" si="17"/>
        <v>#DIV/0!</v>
      </c>
      <c r="J303" s="178" t="e">
        <f t="shared" si="18"/>
        <v>#DIV/0!</v>
      </c>
    </row>
    <row r="304" spans="1:10" s="110" customFormat="1" ht="15" customHeight="1">
      <c r="A304" s="111"/>
      <c r="B304" s="111"/>
      <c r="C304" s="111">
        <v>3239</v>
      </c>
      <c r="D304" s="86" t="s">
        <v>1280</v>
      </c>
      <c r="E304" s="86">
        <f>'EU projekti'!E922+'EU projekti'!E957</f>
        <v>0</v>
      </c>
      <c r="F304" s="86">
        <f>'EU projekti'!F922+'EU projekti'!F957</f>
        <v>0</v>
      </c>
      <c r="G304" s="86">
        <f>'EU projekti'!G922+'EU projekti'!G957</f>
        <v>0</v>
      </c>
      <c r="H304" s="134">
        <f>'EU projekti'!H922+'EU projekti'!H957</f>
        <v>0</v>
      </c>
      <c r="I304" s="178" t="e">
        <f t="shared" si="17"/>
        <v>#DIV/0!</v>
      </c>
      <c r="J304" s="178" t="e">
        <f t="shared" si="18"/>
        <v>#DIV/0!</v>
      </c>
    </row>
    <row r="305" spans="1:10" s="110" customFormat="1" ht="15" customHeight="1">
      <c r="A305" s="111"/>
      <c r="B305" s="111"/>
      <c r="C305" s="111">
        <v>3293</v>
      </c>
      <c r="D305" s="86" t="s">
        <v>1305</v>
      </c>
      <c r="E305" s="86">
        <f>'EU projekti'!E923+'EU projekti'!E958</f>
        <v>0</v>
      </c>
      <c r="F305" s="86">
        <f>'EU projekti'!F923+'EU projekti'!F958</f>
        <v>0</v>
      </c>
      <c r="G305" s="86">
        <f>'EU projekti'!G923+'EU projekti'!G958</f>
        <v>0</v>
      </c>
      <c r="H305" s="134">
        <f>'EU projekti'!H923+'EU projekti'!H958</f>
        <v>0</v>
      </c>
      <c r="I305" s="178" t="e">
        <f t="shared" si="17"/>
        <v>#DIV/0!</v>
      </c>
      <c r="J305" s="178" t="e">
        <f t="shared" si="18"/>
        <v>#DIV/0!</v>
      </c>
    </row>
    <row r="306" spans="1:10" s="110" customFormat="1" ht="15" customHeight="1">
      <c r="A306" s="111"/>
      <c r="B306" s="130">
        <v>35</v>
      </c>
      <c r="C306" s="111"/>
      <c r="D306" s="130" t="s">
        <v>1563</v>
      </c>
      <c r="E306" s="131">
        <f>E307</f>
        <v>393.83</v>
      </c>
      <c r="F306" s="131">
        <f>F307</f>
        <v>0</v>
      </c>
      <c r="G306" s="131">
        <f>G307</f>
        <v>0</v>
      </c>
      <c r="H306" s="132">
        <f>H307</f>
        <v>0</v>
      </c>
      <c r="I306" s="178">
        <f t="shared" si="17"/>
        <v>0</v>
      </c>
      <c r="J306" s="178" t="e">
        <f t="shared" si="18"/>
        <v>#DIV/0!</v>
      </c>
    </row>
    <row r="307" spans="1:10" s="110" customFormat="1" ht="15" customHeight="1">
      <c r="A307" s="111"/>
      <c r="B307" s="111"/>
      <c r="C307" s="111">
        <v>3531</v>
      </c>
      <c r="D307" s="86" t="s">
        <v>1541</v>
      </c>
      <c r="E307" s="86">
        <f>'EU projekti'!E925+'EU projekti'!E960</f>
        <v>393.83</v>
      </c>
      <c r="F307" s="86">
        <f>'EU projekti'!F925+'EU projekti'!F960</f>
        <v>0</v>
      </c>
      <c r="G307" s="86">
        <f>'EU projekti'!G925+'EU projekti'!G960</f>
        <v>0</v>
      </c>
      <c r="H307" s="134">
        <f>'EU projekti'!H925+'EU projekti'!H960</f>
        <v>0</v>
      </c>
      <c r="I307" s="178">
        <f t="shared" si="17"/>
        <v>0</v>
      </c>
      <c r="J307" s="178" t="e">
        <f t="shared" si="18"/>
        <v>#DIV/0!</v>
      </c>
    </row>
    <row r="308" spans="1:10" s="110" customFormat="1" ht="15" customHeight="1">
      <c r="A308" s="111"/>
      <c r="B308" s="130">
        <v>36</v>
      </c>
      <c r="C308" s="111"/>
      <c r="D308" s="130" t="s">
        <v>1399</v>
      </c>
      <c r="E308" s="131">
        <f>E309</f>
        <v>0</v>
      </c>
      <c r="F308" s="131">
        <f>F309</f>
        <v>0</v>
      </c>
      <c r="G308" s="131">
        <f>G309</f>
        <v>0</v>
      </c>
      <c r="H308" s="132">
        <f>H309</f>
        <v>0</v>
      </c>
      <c r="I308" s="178" t="e">
        <f t="shared" si="17"/>
        <v>#DIV/0!</v>
      </c>
      <c r="J308" s="178" t="e">
        <f t="shared" si="18"/>
        <v>#DIV/0!</v>
      </c>
    </row>
    <row r="309" spans="1:10" s="110" customFormat="1" ht="15" customHeight="1">
      <c r="A309" s="111"/>
      <c r="B309" s="111"/>
      <c r="C309" s="111">
        <v>3691</v>
      </c>
      <c r="D309" s="86" t="s">
        <v>1426</v>
      </c>
      <c r="E309" s="86">
        <f>'EU projekti'!E927+'EU projekti'!E962</f>
        <v>0</v>
      </c>
      <c r="F309" s="86">
        <f>'EU projekti'!F927+'EU projekti'!F962</f>
        <v>0</v>
      </c>
      <c r="G309" s="86">
        <f>'EU projekti'!G927+'EU projekti'!G962</f>
        <v>0</v>
      </c>
      <c r="H309" s="134">
        <f>'EU projekti'!H927+'EU projekti'!H962</f>
        <v>0</v>
      </c>
      <c r="I309" s="178" t="e">
        <f t="shared" si="17"/>
        <v>#DIV/0!</v>
      </c>
      <c r="J309" s="178" t="e">
        <f t="shared" si="18"/>
        <v>#DIV/0!</v>
      </c>
    </row>
    <row r="310" spans="1:10" s="110" customFormat="1" ht="15" customHeight="1">
      <c r="A310" s="111"/>
      <c r="B310" s="130">
        <v>38</v>
      </c>
      <c r="C310" s="111"/>
      <c r="D310" s="130" t="s">
        <v>1359</v>
      </c>
      <c r="E310" s="131">
        <f>E311</f>
        <v>0</v>
      </c>
      <c r="F310" s="131">
        <f>F311</f>
        <v>0</v>
      </c>
      <c r="G310" s="131">
        <f>G311</f>
        <v>0</v>
      </c>
      <c r="H310" s="132">
        <f>H311</f>
        <v>0</v>
      </c>
      <c r="I310" s="178" t="e">
        <f t="shared" si="17"/>
        <v>#DIV/0!</v>
      </c>
      <c r="J310" s="178" t="e">
        <f t="shared" si="18"/>
        <v>#DIV/0!</v>
      </c>
    </row>
    <row r="311" spans="1:10" s="110" customFormat="1" ht="15" customHeight="1">
      <c r="A311" s="111"/>
      <c r="B311" s="111"/>
      <c r="C311" s="111">
        <v>3813</v>
      </c>
      <c r="D311" s="86" t="s">
        <v>1543</v>
      </c>
      <c r="E311" s="86">
        <f>'EU projekti'!E964+'EU projekti'!E929</f>
        <v>0</v>
      </c>
      <c r="F311" s="86">
        <f>'EU projekti'!F964+'EU projekti'!F929</f>
        <v>0</v>
      </c>
      <c r="G311" s="86">
        <f>'EU projekti'!G964+'EU projekti'!G929</f>
        <v>0</v>
      </c>
      <c r="H311" s="134">
        <f>'EU projekti'!H964+'EU projekti'!H929</f>
        <v>0</v>
      </c>
      <c r="I311" s="178" t="e">
        <f t="shared" si="17"/>
        <v>#DIV/0!</v>
      </c>
      <c r="J311" s="178" t="e">
        <f t="shared" si="18"/>
        <v>#DIV/0!</v>
      </c>
    </row>
    <row r="312" spans="1:10" s="110" customFormat="1" ht="15" customHeight="1">
      <c r="A312" s="130">
        <v>4</v>
      </c>
      <c r="B312" s="111"/>
      <c r="C312" s="111"/>
      <c r="D312" s="130" t="s">
        <v>1352</v>
      </c>
      <c r="E312" s="131">
        <f>E313</f>
        <v>6359.8099999999995</v>
      </c>
      <c r="F312" s="131">
        <f>F313</f>
        <v>0</v>
      </c>
      <c r="G312" s="131">
        <f>G313</f>
        <v>0</v>
      </c>
      <c r="H312" s="132">
        <f>H313</f>
        <v>0</v>
      </c>
      <c r="I312" s="178">
        <f t="shared" si="17"/>
        <v>0</v>
      </c>
      <c r="J312" s="178" t="e">
        <f t="shared" si="18"/>
        <v>#DIV/0!</v>
      </c>
    </row>
    <row r="313" spans="1:10" s="110" customFormat="1" ht="15" customHeight="1">
      <c r="A313" s="111"/>
      <c r="B313" s="130">
        <v>42</v>
      </c>
      <c r="C313" s="111"/>
      <c r="D313" s="130" t="s">
        <v>1353</v>
      </c>
      <c r="E313" s="131">
        <f>SUM(E314:E316)</f>
        <v>6359.8099999999995</v>
      </c>
      <c r="F313" s="131">
        <f>SUM(F314:F316)</f>
        <v>0</v>
      </c>
      <c r="G313" s="131">
        <f>SUM(G314:G316)</f>
        <v>0</v>
      </c>
      <c r="H313" s="132">
        <f>SUM(H314:H316)</f>
        <v>0</v>
      </c>
      <c r="I313" s="178">
        <f t="shared" si="17"/>
        <v>0</v>
      </c>
      <c r="J313" s="178" t="e">
        <f t="shared" si="18"/>
        <v>#DIV/0!</v>
      </c>
    </row>
    <row r="314" spans="1:10" s="110" customFormat="1" ht="15" customHeight="1">
      <c r="A314" s="111"/>
      <c r="B314" s="111"/>
      <c r="C314" s="111">
        <v>4221</v>
      </c>
      <c r="D314" s="86" t="s">
        <v>1287</v>
      </c>
      <c r="E314" s="86">
        <f>'EU projekti'!E932+'EU projekti'!E967</f>
        <v>0</v>
      </c>
      <c r="F314" s="86">
        <f>'EU projekti'!F932+'EU projekti'!F967</f>
        <v>0</v>
      </c>
      <c r="G314" s="86">
        <f>'EU projekti'!G932+'EU projekti'!G967</f>
        <v>0</v>
      </c>
      <c r="H314" s="134">
        <f>'EU projekti'!H932+'EU projekti'!H967</f>
        <v>0</v>
      </c>
      <c r="I314" s="178" t="e">
        <f t="shared" si="17"/>
        <v>#DIV/0!</v>
      </c>
      <c r="J314" s="178" t="e">
        <f t="shared" si="18"/>
        <v>#DIV/0!</v>
      </c>
    </row>
    <row r="315" spans="1:10" s="110" customFormat="1" ht="15" customHeight="1">
      <c r="A315" s="111"/>
      <c r="B315" s="111"/>
      <c r="C315" s="111">
        <v>4224</v>
      </c>
      <c r="D315" s="86" t="s">
        <v>1319</v>
      </c>
      <c r="E315" s="86">
        <f>'EU projekti'!E933+'EU projekti'!E968</f>
        <v>3573.56</v>
      </c>
      <c r="F315" s="86">
        <f>'EU projekti'!F933+'EU projekti'!F968</f>
        <v>0</v>
      </c>
      <c r="G315" s="86">
        <f>'EU projekti'!G933+'EU projekti'!G968</f>
        <v>0</v>
      </c>
      <c r="H315" s="134">
        <f>'EU projekti'!H933+'EU projekti'!H968</f>
        <v>0</v>
      </c>
      <c r="I315" s="178">
        <f t="shared" si="17"/>
        <v>0</v>
      </c>
      <c r="J315" s="178" t="e">
        <f t="shared" si="18"/>
        <v>#DIV/0!</v>
      </c>
    </row>
    <row r="316" spans="1:10" s="110" customFormat="1" ht="15" customHeight="1">
      <c r="A316" s="111"/>
      <c r="B316" s="111"/>
      <c r="C316" s="111">
        <v>4262</v>
      </c>
      <c r="D316" s="86" t="s">
        <v>1421</v>
      </c>
      <c r="E316" s="86">
        <f>'EU projekti'!E934+'EU projekti'!E969</f>
        <v>2786.25</v>
      </c>
      <c r="F316" s="86">
        <f>'EU projekti'!F934+'EU projekti'!F969</f>
        <v>0</v>
      </c>
      <c r="G316" s="86">
        <f>'EU projekti'!G934+'EU projekti'!G969</f>
        <v>0</v>
      </c>
      <c r="H316" s="134">
        <f>'EU projekti'!H934+'EU projekti'!H969</f>
        <v>0</v>
      </c>
      <c r="I316" s="178">
        <f t="shared" si="17"/>
        <v>0</v>
      </c>
      <c r="J316" s="178" t="e">
        <f t="shared" si="18"/>
        <v>#DIV/0!</v>
      </c>
    </row>
    <row r="317" spans="1:10" s="110" customFormat="1" ht="30" customHeight="1">
      <c r="A317" s="263" t="s">
        <v>1534</v>
      </c>
      <c r="B317" s="264"/>
      <c r="C317" s="264"/>
      <c r="D317" s="265"/>
      <c r="E317" s="174">
        <f>E318+E441+E458+E490+E519+E571+E773+E913+E946+E961+E890</f>
        <v>986355</v>
      </c>
      <c r="F317" s="174">
        <f>F318+F441+F458+F490+F519+F571+F773+F913+F946+F961+F890</f>
        <v>1929590</v>
      </c>
      <c r="G317" s="174">
        <f>G318+G441+G458+G490+G519+G571+G773+G913+G946+G961+G890</f>
        <v>0</v>
      </c>
      <c r="H317" s="205">
        <f>H318+H441+H458+H490+H519+H571+H773+H913+H946+H961+H890</f>
        <v>909581.21</v>
      </c>
      <c r="I317" s="175">
        <f t="shared" si="17"/>
        <v>92.216413968601557</v>
      </c>
      <c r="J317" s="175">
        <f t="shared" si="18"/>
        <v>47.138573997584977</v>
      </c>
    </row>
    <row r="318" spans="1:10" s="110" customFormat="1" ht="15" customHeight="1">
      <c r="A318" s="292" t="s">
        <v>1438</v>
      </c>
      <c r="B318" s="329"/>
      <c r="C318" s="329"/>
      <c r="D318" s="330"/>
      <c r="E318" s="90">
        <f>E319+E383</f>
        <v>460437</v>
      </c>
      <c r="F318" s="90">
        <f>F319+F383</f>
        <v>845950</v>
      </c>
      <c r="G318" s="90">
        <f>G319+G383</f>
        <v>0</v>
      </c>
      <c r="H318" s="118">
        <f>H319+H383</f>
        <v>321569.05000000005</v>
      </c>
      <c r="I318" s="176">
        <f t="shared" si="17"/>
        <v>69.839967248505232</v>
      </c>
      <c r="J318" s="176">
        <f t="shared" si="18"/>
        <v>38.012772622495419</v>
      </c>
    </row>
    <row r="319" spans="1:10" s="110" customFormat="1" ht="15" customHeight="1">
      <c r="A319" s="292" t="s">
        <v>1262</v>
      </c>
      <c r="B319" s="329"/>
      <c r="C319" s="329"/>
      <c r="D319" s="330"/>
      <c r="E319" s="174">
        <f>E320+E364</f>
        <v>262507</v>
      </c>
      <c r="F319" s="174">
        <f>F320+F364</f>
        <v>799950</v>
      </c>
      <c r="G319" s="174">
        <f>G320+G364</f>
        <v>0</v>
      </c>
      <c r="H319" s="205">
        <f>H320+H364</f>
        <v>321569.05000000005</v>
      </c>
      <c r="I319" s="175">
        <f t="shared" si="17"/>
        <v>122.49922859199947</v>
      </c>
      <c r="J319" s="175">
        <f t="shared" si="18"/>
        <v>40.198643665229085</v>
      </c>
    </row>
    <row r="320" spans="1:10" s="110" customFormat="1" ht="15" customHeight="1">
      <c r="A320" s="130">
        <v>3</v>
      </c>
      <c r="B320" s="111"/>
      <c r="C320" s="55"/>
      <c r="D320" s="55" t="s">
        <v>1365</v>
      </c>
      <c r="E320" s="83">
        <f>E321+E327+E353+E357+E359+E362</f>
        <v>224841</v>
      </c>
      <c r="F320" s="83">
        <f>F321+F327+F353+F357+F359+F362</f>
        <v>683350</v>
      </c>
      <c r="G320" s="83">
        <f>G321+G327+G353+G357+G359+G362</f>
        <v>0</v>
      </c>
      <c r="H320" s="112">
        <f>H321+H327+H353+H357+H359+H362</f>
        <v>249877.07</v>
      </c>
      <c r="I320" s="177">
        <f t="shared" si="17"/>
        <v>111.13501096330296</v>
      </c>
      <c r="J320" s="177">
        <f t="shared" si="18"/>
        <v>36.566484232091902</v>
      </c>
    </row>
    <row r="321" spans="1:10" s="110" customFormat="1" ht="15" customHeight="1">
      <c r="A321" s="111"/>
      <c r="B321" s="130">
        <v>31</v>
      </c>
      <c r="C321" s="55"/>
      <c r="D321" s="55" t="s">
        <v>1327</v>
      </c>
      <c r="E321" s="83">
        <f>SUM(E322:E326)</f>
        <v>100133</v>
      </c>
      <c r="F321" s="83">
        <f>SUM(F322:F326)</f>
        <v>388450</v>
      </c>
      <c r="G321" s="83">
        <f>SUM(G322:G326)</f>
        <v>0</v>
      </c>
      <c r="H321" s="112">
        <f>SUM(H322:H326)</f>
        <v>142273.85999999999</v>
      </c>
      <c r="I321" s="177">
        <f t="shared" si="17"/>
        <v>142.08488710015678</v>
      </c>
      <c r="J321" s="177">
        <f t="shared" si="18"/>
        <v>36.626041961642422</v>
      </c>
    </row>
    <row r="322" spans="1:10" s="110" customFormat="1" ht="15" customHeight="1">
      <c r="A322" s="111"/>
      <c r="B322" s="111"/>
      <c r="C322" s="133" t="s">
        <v>1440</v>
      </c>
      <c r="D322" s="86" t="s">
        <v>1405</v>
      </c>
      <c r="E322" s="86">
        <v>85085</v>
      </c>
      <c r="F322" s="86">
        <v>330000</v>
      </c>
      <c r="G322" s="86"/>
      <c r="H322" s="134">
        <v>114476.7</v>
      </c>
      <c r="I322" s="178">
        <f t="shared" si="17"/>
        <v>134.54392666157372</v>
      </c>
      <c r="J322" s="178">
        <f t="shared" si="18"/>
        <v>34.68990909090909</v>
      </c>
    </row>
    <row r="323" spans="1:10" s="110" customFormat="1" ht="15" customHeight="1">
      <c r="A323" s="111"/>
      <c r="B323" s="111"/>
      <c r="C323" s="133" t="s">
        <v>1447</v>
      </c>
      <c r="D323" s="86" t="s">
        <v>1483</v>
      </c>
      <c r="E323" s="86">
        <v>695</v>
      </c>
      <c r="F323" s="86">
        <v>2000</v>
      </c>
      <c r="G323" s="86"/>
      <c r="H323" s="134">
        <v>2047.7</v>
      </c>
      <c r="I323" s="178">
        <f t="shared" si="17"/>
        <v>294.6330935251799</v>
      </c>
      <c r="J323" s="178">
        <f t="shared" si="18"/>
        <v>102.38499999999999</v>
      </c>
    </row>
    <row r="324" spans="1:10" s="110" customFormat="1" ht="15" customHeight="1">
      <c r="A324" s="111"/>
      <c r="B324" s="111"/>
      <c r="C324" s="133" t="s">
        <v>1448</v>
      </c>
      <c r="D324" s="86" t="s">
        <v>1301</v>
      </c>
      <c r="E324" s="86">
        <v>300</v>
      </c>
      <c r="F324" s="86">
        <v>2000</v>
      </c>
      <c r="G324" s="86"/>
      <c r="H324" s="134"/>
      <c r="I324" s="178">
        <f t="shared" si="17"/>
        <v>0</v>
      </c>
      <c r="J324" s="178">
        <f t="shared" si="18"/>
        <v>0</v>
      </c>
    </row>
    <row r="325" spans="1:10" s="110" customFormat="1" ht="15" customHeight="1">
      <c r="A325" s="111"/>
      <c r="B325" s="111"/>
      <c r="C325" s="133" t="s">
        <v>1441</v>
      </c>
      <c r="D325" s="86" t="s">
        <v>1363</v>
      </c>
      <c r="E325" s="86">
        <v>14053</v>
      </c>
      <c r="F325" s="86">
        <v>54450</v>
      </c>
      <c r="G325" s="86"/>
      <c r="H325" s="134">
        <v>25749.46</v>
      </c>
      <c r="I325" s="178">
        <f t="shared" si="17"/>
        <v>183.2310538675016</v>
      </c>
      <c r="J325" s="178">
        <f t="shared" si="18"/>
        <v>47.290101010101012</v>
      </c>
    </row>
    <row r="326" spans="1:10" s="110" customFormat="1" ht="15" customHeight="1">
      <c r="A326" s="111"/>
      <c r="B326" s="111"/>
      <c r="C326" s="133" t="s">
        <v>1442</v>
      </c>
      <c r="D326" s="86" t="s">
        <v>1484</v>
      </c>
      <c r="E326" s="86"/>
      <c r="F326" s="86">
        <v>0</v>
      </c>
      <c r="G326" s="86">
        <v>0</v>
      </c>
      <c r="H326" s="134"/>
      <c r="I326" s="178" t="e">
        <f t="shared" ref="I326:I389" si="19">H326/E326*100</f>
        <v>#DIV/0!</v>
      </c>
      <c r="J326" s="178" t="e">
        <f t="shared" ref="J326:J389" si="20">H326/F326*100</f>
        <v>#DIV/0!</v>
      </c>
    </row>
    <row r="327" spans="1:10" s="110" customFormat="1" ht="15" customHeight="1">
      <c r="A327" s="111"/>
      <c r="B327" s="130">
        <v>32</v>
      </c>
      <c r="C327" s="133"/>
      <c r="D327" s="130" t="s">
        <v>1330</v>
      </c>
      <c r="E327" s="83">
        <f>SUM(E328:E352)</f>
        <v>109300</v>
      </c>
      <c r="F327" s="83">
        <f>SUM(F328:F352)</f>
        <v>258600</v>
      </c>
      <c r="G327" s="83">
        <f>SUM(G328:G352)</f>
        <v>0</v>
      </c>
      <c r="H327" s="112">
        <f>SUM(H328:H352)</f>
        <v>94697.72</v>
      </c>
      <c r="I327" s="178">
        <f t="shared" si="19"/>
        <v>86.640182982616651</v>
      </c>
      <c r="J327" s="178">
        <f t="shared" si="20"/>
        <v>36.619381283836042</v>
      </c>
    </row>
    <row r="328" spans="1:10" s="110" customFormat="1" ht="15" customHeight="1">
      <c r="A328" s="111"/>
      <c r="B328" s="111"/>
      <c r="C328" s="133">
        <v>3211</v>
      </c>
      <c r="D328" s="86" t="s">
        <v>1264</v>
      </c>
      <c r="E328" s="86">
        <v>17621</v>
      </c>
      <c r="F328" s="86">
        <v>35000</v>
      </c>
      <c r="G328" s="86"/>
      <c r="H328" s="134">
        <v>25809.81</v>
      </c>
      <c r="I328" s="178">
        <f t="shared" si="19"/>
        <v>146.47188014301119</v>
      </c>
      <c r="J328" s="178">
        <f t="shared" si="20"/>
        <v>73.742314285714301</v>
      </c>
    </row>
    <row r="329" spans="1:10" s="110" customFormat="1" ht="15" customHeight="1">
      <c r="A329" s="111"/>
      <c r="B329" s="111"/>
      <c r="C329" s="133">
        <v>3212</v>
      </c>
      <c r="D329" s="86" t="s">
        <v>1265</v>
      </c>
      <c r="E329" s="86">
        <v>151</v>
      </c>
      <c r="F329" s="86">
        <v>600</v>
      </c>
      <c r="G329" s="86"/>
      <c r="H329" s="134">
        <v>215.14</v>
      </c>
      <c r="I329" s="178">
        <f t="shared" si="19"/>
        <v>142.47682119205297</v>
      </c>
      <c r="J329" s="178">
        <f t="shared" si="20"/>
        <v>35.856666666666662</v>
      </c>
    </row>
    <row r="330" spans="1:10" s="110" customFormat="1" ht="15" customHeight="1">
      <c r="A330" s="111"/>
      <c r="B330" s="111"/>
      <c r="C330" s="133" t="s">
        <v>1443</v>
      </c>
      <c r="D330" s="86" t="s">
        <v>1266</v>
      </c>
      <c r="E330" s="86">
        <v>7602</v>
      </c>
      <c r="F330" s="86">
        <v>12000</v>
      </c>
      <c r="G330" s="86"/>
      <c r="H330" s="134">
        <v>3534.34</v>
      </c>
      <c r="I330" s="178">
        <f t="shared" si="19"/>
        <v>46.492238884504076</v>
      </c>
      <c r="J330" s="178">
        <f t="shared" si="20"/>
        <v>29.452833333333334</v>
      </c>
    </row>
    <row r="331" spans="1:10" s="110" customFormat="1" ht="15" customHeight="1">
      <c r="A331" s="111"/>
      <c r="B331" s="111"/>
      <c r="C331" s="133">
        <v>3214</v>
      </c>
      <c r="D331" s="86" t="s">
        <v>1547</v>
      </c>
      <c r="E331" s="86"/>
      <c r="F331" s="86">
        <v>100</v>
      </c>
      <c r="G331" s="86"/>
      <c r="H331" s="134"/>
      <c r="I331" s="178" t="e">
        <f t="shared" si="19"/>
        <v>#DIV/0!</v>
      </c>
      <c r="J331" s="178">
        <f t="shared" si="20"/>
        <v>0</v>
      </c>
    </row>
    <row r="332" spans="1:10" s="110" customFormat="1" ht="15" customHeight="1">
      <c r="A332" s="111"/>
      <c r="B332" s="111"/>
      <c r="C332" s="133" t="s">
        <v>1449</v>
      </c>
      <c r="D332" s="86" t="s">
        <v>1267</v>
      </c>
      <c r="E332" s="86">
        <v>399</v>
      </c>
      <c r="F332" s="86">
        <v>7000</v>
      </c>
      <c r="G332" s="86"/>
      <c r="H332" s="134">
        <v>2305.81</v>
      </c>
      <c r="I332" s="178">
        <f t="shared" si="19"/>
        <v>577.89724310776944</v>
      </c>
      <c r="J332" s="178">
        <f t="shared" si="20"/>
        <v>32.94014285714286</v>
      </c>
    </row>
    <row r="333" spans="1:10" s="110" customFormat="1" ht="15" customHeight="1">
      <c r="A333" s="111"/>
      <c r="B333" s="111"/>
      <c r="C333" s="133" t="s">
        <v>1450</v>
      </c>
      <c r="D333" s="86" t="s">
        <v>1268</v>
      </c>
      <c r="E333" s="86"/>
      <c r="F333" s="86">
        <v>1000</v>
      </c>
      <c r="G333" s="86"/>
      <c r="H333" s="134">
        <v>292.75</v>
      </c>
      <c r="I333" s="178" t="e">
        <f t="shared" si="19"/>
        <v>#DIV/0!</v>
      </c>
      <c r="J333" s="178">
        <f t="shared" si="20"/>
        <v>29.275000000000002</v>
      </c>
    </row>
    <row r="334" spans="1:10" s="110" customFormat="1" ht="15" customHeight="1">
      <c r="A334" s="111"/>
      <c r="B334" s="111"/>
      <c r="C334" s="133" t="s">
        <v>1451</v>
      </c>
      <c r="D334" s="86" t="s">
        <v>1269</v>
      </c>
      <c r="E334" s="86">
        <v>259</v>
      </c>
      <c r="F334" s="86">
        <v>20000</v>
      </c>
      <c r="G334" s="86"/>
      <c r="H334" s="134">
        <v>5757.47</v>
      </c>
      <c r="I334" s="178">
        <f t="shared" si="19"/>
        <v>2222.9613899613901</v>
      </c>
      <c r="J334" s="178">
        <f t="shared" si="20"/>
        <v>28.78735</v>
      </c>
    </row>
    <row r="335" spans="1:10" s="110" customFormat="1" ht="15" customHeight="1">
      <c r="A335" s="111"/>
      <c r="B335" s="111"/>
      <c r="C335" s="133" t="s">
        <v>1452</v>
      </c>
      <c r="D335" s="86" t="s">
        <v>1270</v>
      </c>
      <c r="E335" s="86">
        <v>1232</v>
      </c>
      <c r="F335" s="86">
        <v>10000</v>
      </c>
      <c r="G335" s="86"/>
      <c r="H335" s="134">
        <v>5714.58</v>
      </c>
      <c r="I335" s="178">
        <f t="shared" si="19"/>
        <v>463.84577922077926</v>
      </c>
      <c r="J335" s="178">
        <f t="shared" si="20"/>
        <v>57.145800000000001</v>
      </c>
    </row>
    <row r="336" spans="1:10" s="110" customFormat="1" ht="15" customHeight="1">
      <c r="A336" s="111"/>
      <c r="B336" s="111"/>
      <c r="C336" s="133">
        <v>3227</v>
      </c>
      <c r="D336" s="86" t="s">
        <v>1485</v>
      </c>
      <c r="E336" s="86"/>
      <c r="F336" s="86">
        <v>500</v>
      </c>
      <c r="G336" s="86"/>
      <c r="H336" s="134">
        <v>470.13</v>
      </c>
      <c r="I336" s="178" t="e">
        <f t="shared" si="19"/>
        <v>#DIV/0!</v>
      </c>
      <c r="J336" s="178">
        <f t="shared" si="20"/>
        <v>94.025999999999996</v>
      </c>
    </row>
    <row r="337" spans="1:10" s="110" customFormat="1" ht="15" customHeight="1">
      <c r="A337" s="111"/>
      <c r="B337" s="111"/>
      <c r="C337" s="133" t="s">
        <v>1453</v>
      </c>
      <c r="D337" s="86" t="s">
        <v>1272</v>
      </c>
      <c r="E337" s="86">
        <v>88</v>
      </c>
      <c r="F337" s="86">
        <v>1000</v>
      </c>
      <c r="G337" s="86"/>
      <c r="H337" s="134">
        <v>340.01</v>
      </c>
      <c r="I337" s="178">
        <f t="shared" si="19"/>
        <v>386.375</v>
      </c>
      <c r="J337" s="178">
        <f t="shared" si="20"/>
        <v>34.000999999999998</v>
      </c>
    </row>
    <row r="338" spans="1:10" s="110" customFormat="1" ht="15" customHeight="1">
      <c r="A338" s="111"/>
      <c r="B338" s="111"/>
      <c r="C338" s="133" t="s">
        <v>1454</v>
      </c>
      <c r="D338" s="86" t="s">
        <v>1273</v>
      </c>
      <c r="E338" s="86">
        <v>70073</v>
      </c>
      <c r="F338" s="86">
        <v>80000</v>
      </c>
      <c r="G338" s="86"/>
      <c r="H338" s="134">
        <v>3794.08</v>
      </c>
      <c r="I338" s="178">
        <f t="shared" si="19"/>
        <v>5.4144677693262739</v>
      </c>
      <c r="J338" s="178">
        <f t="shared" si="20"/>
        <v>4.7425999999999995</v>
      </c>
    </row>
    <row r="339" spans="1:10" s="110" customFormat="1" ht="15" customHeight="1">
      <c r="A339" s="111"/>
      <c r="B339" s="111"/>
      <c r="C339" s="133" t="s">
        <v>1455</v>
      </c>
      <c r="D339" s="86" t="s">
        <v>1274</v>
      </c>
      <c r="E339" s="86">
        <v>2920</v>
      </c>
      <c r="F339" s="86">
        <v>4000</v>
      </c>
      <c r="G339" s="86"/>
      <c r="H339" s="134">
        <v>1000.26</v>
      </c>
      <c r="I339" s="178">
        <f t="shared" si="19"/>
        <v>34.255479452054793</v>
      </c>
      <c r="J339" s="178">
        <f t="shared" si="20"/>
        <v>25.006499999999999</v>
      </c>
    </row>
    <row r="340" spans="1:10" s="110" customFormat="1" ht="15" customHeight="1">
      <c r="A340" s="111"/>
      <c r="B340" s="111"/>
      <c r="C340" s="133">
        <v>3234</v>
      </c>
      <c r="D340" s="86" t="s">
        <v>1275</v>
      </c>
      <c r="E340" s="86">
        <v>520</v>
      </c>
      <c r="F340" s="86">
        <v>11000</v>
      </c>
      <c r="G340" s="86"/>
      <c r="H340" s="134">
        <v>1563.41</v>
      </c>
      <c r="I340" s="178">
        <f t="shared" si="19"/>
        <v>300.65576923076924</v>
      </c>
      <c r="J340" s="178">
        <f t="shared" si="20"/>
        <v>14.212818181818182</v>
      </c>
    </row>
    <row r="341" spans="1:10" s="110" customFormat="1" ht="15" customHeight="1">
      <c r="A341" s="111"/>
      <c r="B341" s="111"/>
      <c r="C341" s="133" t="s">
        <v>1456</v>
      </c>
      <c r="D341" s="86" t="s">
        <v>1276</v>
      </c>
      <c r="E341" s="86">
        <v>1329</v>
      </c>
      <c r="F341" s="86">
        <v>2000</v>
      </c>
      <c r="G341" s="86"/>
      <c r="H341" s="134">
        <v>22952.11</v>
      </c>
      <c r="I341" s="178">
        <f t="shared" si="19"/>
        <v>1727.0210684725359</v>
      </c>
      <c r="J341" s="178">
        <f t="shared" si="20"/>
        <v>1147.6055000000001</v>
      </c>
    </row>
    <row r="342" spans="1:10" s="110" customFormat="1" ht="15" customHeight="1">
      <c r="A342" s="111"/>
      <c r="B342" s="111"/>
      <c r="C342" s="133" t="s">
        <v>1457</v>
      </c>
      <c r="D342" s="86" t="s">
        <v>1277</v>
      </c>
      <c r="E342" s="86"/>
      <c r="F342" s="86">
        <v>100</v>
      </c>
      <c r="G342" s="86"/>
      <c r="H342" s="134">
        <v>30</v>
      </c>
      <c r="I342" s="178" t="e">
        <f t="shared" si="19"/>
        <v>#DIV/0!</v>
      </c>
      <c r="J342" s="178">
        <f t="shared" si="20"/>
        <v>30</v>
      </c>
    </row>
    <row r="343" spans="1:10" s="110" customFormat="1" ht="15" customHeight="1">
      <c r="A343" s="111"/>
      <c r="B343" s="111"/>
      <c r="C343" s="133" t="s">
        <v>1444</v>
      </c>
      <c r="D343" s="86" t="s">
        <v>1278</v>
      </c>
      <c r="E343" s="86">
        <v>5512</v>
      </c>
      <c r="F343" s="86">
        <v>50000</v>
      </c>
      <c r="G343" s="86"/>
      <c r="H343" s="134">
        <v>13659.28</v>
      </c>
      <c r="I343" s="178">
        <f t="shared" si="19"/>
        <v>247.80986937590711</v>
      </c>
      <c r="J343" s="178">
        <f t="shared" si="20"/>
        <v>27.318560000000002</v>
      </c>
    </row>
    <row r="344" spans="1:10" s="110" customFormat="1" ht="15" customHeight="1">
      <c r="A344" s="111"/>
      <c r="B344" s="111"/>
      <c r="C344" s="133" t="s">
        <v>1458</v>
      </c>
      <c r="D344" s="86" t="s">
        <v>1279</v>
      </c>
      <c r="E344" s="86">
        <v>562</v>
      </c>
      <c r="F344" s="86">
        <v>9000</v>
      </c>
      <c r="G344" s="86"/>
      <c r="H344" s="134">
        <v>3729.93</v>
      </c>
      <c r="I344" s="178">
        <f t="shared" si="19"/>
        <v>663.68861209964405</v>
      </c>
      <c r="J344" s="178">
        <f t="shared" si="20"/>
        <v>41.443666666666665</v>
      </c>
    </row>
    <row r="345" spans="1:10" s="110" customFormat="1" ht="15" customHeight="1">
      <c r="A345" s="111"/>
      <c r="B345" s="111"/>
      <c r="C345" s="133" t="s">
        <v>1459</v>
      </c>
      <c r="D345" s="86" t="s">
        <v>1280</v>
      </c>
      <c r="E345" s="86">
        <v>360</v>
      </c>
      <c r="F345" s="86">
        <v>3000</v>
      </c>
      <c r="G345" s="86"/>
      <c r="H345" s="134">
        <v>744.7</v>
      </c>
      <c r="I345" s="178">
        <f t="shared" si="19"/>
        <v>206.86111111111111</v>
      </c>
      <c r="J345" s="178">
        <f t="shared" si="20"/>
        <v>24.823333333333338</v>
      </c>
    </row>
    <row r="346" spans="1:10" s="110" customFormat="1" ht="15" customHeight="1">
      <c r="A346" s="111"/>
      <c r="B346" s="111"/>
      <c r="C346" s="133" t="s">
        <v>1445</v>
      </c>
      <c r="D346" s="86" t="s">
        <v>1357</v>
      </c>
      <c r="E346" s="86">
        <v>116</v>
      </c>
      <c r="F346" s="86">
        <v>1600</v>
      </c>
      <c r="G346" s="86"/>
      <c r="H346" s="134"/>
      <c r="I346" s="178">
        <f t="shared" si="19"/>
        <v>0</v>
      </c>
      <c r="J346" s="178">
        <f t="shared" si="20"/>
        <v>0</v>
      </c>
    </row>
    <row r="347" spans="1:10" s="110" customFormat="1" ht="15" customHeight="1">
      <c r="A347" s="111"/>
      <c r="B347" s="111"/>
      <c r="C347" s="133">
        <v>3292</v>
      </c>
      <c r="D347" s="86" t="s">
        <v>1281</v>
      </c>
      <c r="E347" s="86"/>
      <c r="F347" s="86">
        <v>3000</v>
      </c>
      <c r="G347" s="86"/>
      <c r="H347" s="134"/>
      <c r="I347" s="178" t="e">
        <f t="shared" si="19"/>
        <v>#DIV/0!</v>
      </c>
      <c r="J347" s="178">
        <f t="shared" si="20"/>
        <v>0</v>
      </c>
    </row>
    <row r="348" spans="1:10" s="110" customFormat="1" ht="15" customHeight="1">
      <c r="A348" s="111"/>
      <c r="B348" s="111"/>
      <c r="C348" s="133" t="s">
        <v>1460</v>
      </c>
      <c r="D348" s="86" t="s">
        <v>1305</v>
      </c>
      <c r="E348" s="86">
        <v>402</v>
      </c>
      <c r="F348" s="86">
        <v>1000</v>
      </c>
      <c r="G348" s="86"/>
      <c r="H348" s="134">
        <v>2253.91</v>
      </c>
      <c r="I348" s="178">
        <f t="shared" si="19"/>
        <v>560.67412935323375</v>
      </c>
      <c r="J348" s="178">
        <f t="shared" si="20"/>
        <v>225.39099999999999</v>
      </c>
    </row>
    <row r="349" spans="1:10" s="110" customFormat="1" ht="15" customHeight="1">
      <c r="A349" s="111"/>
      <c r="B349" s="111"/>
      <c r="C349" s="133">
        <v>3294</v>
      </c>
      <c r="D349" s="86" t="s">
        <v>1283</v>
      </c>
      <c r="E349" s="86">
        <v>114</v>
      </c>
      <c r="F349" s="86">
        <v>1000</v>
      </c>
      <c r="G349" s="86"/>
      <c r="H349" s="134">
        <v>514</v>
      </c>
      <c r="I349" s="178">
        <f t="shared" si="19"/>
        <v>450.87719298245617</v>
      </c>
      <c r="J349" s="178">
        <f t="shared" si="20"/>
        <v>51.4</v>
      </c>
    </row>
    <row r="350" spans="1:10" s="110" customFormat="1" ht="15" customHeight="1">
      <c r="A350" s="111"/>
      <c r="B350" s="111"/>
      <c r="C350" s="133" t="s">
        <v>1461</v>
      </c>
      <c r="D350" s="86" t="s">
        <v>1284</v>
      </c>
      <c r="E350" s="86"/>
      <c r="F350" s="86">
        <v>700</v>
      </c>
      <c r="G350" s="86"/>
      <c r="H350" s="134"/>
      <c r="I350" s="178" t="e">
        <f t="shared" si="19"/>
        <v>#DIV/0!</v>
      </c>
      <c r="J350" s="178">
        <f t="shared" si="20"/>
        <v>0</v>
      </c>
    </row>
    <row r="351" spans="1:10" s="110" customFormat="1" ht="15" customHeight="1">
      <c r="A351" s="111"/>
      <c r="B351" s="111"/>
      <c r="C351" s="133">
        <v>3296</v>
      </c>
      <c r="D351" s="86" t="s">
        <v>1435</v>
      </c>
      <c r="E351" s="86"/>
      <c r="F351" s="86"/>
      <c r="G351" s="86"/>
      <c r="H351" s="134"/>
      <c r="I351" s="178" t="e">
        <f t="shared" si="19"/>
        <v>#DIV/0!</v>
      </c>
      <c r="J351" s="178" t="e">
        <f t="shared" si="20"/>
        <v>#DIV/0!</v>
      </c>
    </row>
    <row r="352" spans="1:10" s="110" customFormat="1" ht="15" customHeight="1">
      <c r="A352" s="111"/>
      <c r="B352" s="111"/>
      <c r="C352" s="133" t="s">
        <v>1462</v>
      </c>
      <c r="D352" s="86" t="s">
        <v>1285</v>
      </c>
      <c r="E352" s="86">
        <v>40</v>
      </c>
      <c r="F352" s="86">
        <v>5000</v>
      </c>
      <c r="G352" s="86"/>
      <c r="H352" s="134">
        <v>16</v>
      </c>
      <c r="I352" s="178">
        <f t="shared" si="19"/>
        <v>40</v>
      </c>
      <c r="J352" s="178">
        <f t="shared" si="20"/>
        <v>0.32</v>
      </c>
    </row>
    <row r="353" spans="1:10" s="110" customFormat="1" ht="15" customHeight="1">
      <c r="A353" s="111"/>
      <c r="B353" s="130">
        <v>34</v>
      </c>
      <c r="C353" s="133"/>
      <c r="D353" s="130" t="s">
        <v>1350</v>
      </c>
      <c r="E353" s="83">
        <f>SUM(E354:E356)</f>
        <v>0</v>
      </c>
      <c r="F353" s="83">
        <f>SUM(F354:F356)</f>
        <v>2000</v>
      </c>
      <c r="G353" s="83">
        <f>SUM(G354:G356)</f>
        <v>0</v>
      </c>
      <c r="H353" s="112">
        <f>SUM(H354:H356)</f>
        <v>9.64</v>
      </c>
      <c r="I353" s="178" t="e">
        <f t="shared" si="19"/>
        <v>#DIV/0!</v>
      </c>
      <c r="J353" s="178">
        <f t="shared" si="20"/>
        <v>0.48200000000000004</v>
      </c>
    </row>
    <row r="354" spans="1:10" s="110" customFormat="1" ht="15" customHeight="1">
      <c r="A354" s="111"/>
      <c r="B354" s="111"/>
      <c r="C354" s="133" t="s">
        <v>1463</v>
      </c>
      <c r="D354" s="86" t="s">
        <v>1286</v>
      </c>
      <c r="E354" s="86"/>
      <c r="F354" s="86">
        <v>2000</v>
      </c>
      <c r="G354" s="86"/>
      <c r="H354" s="134">
        <v>9.64</v>
      </c>
      <c r="I354" s="178" t="e">
        <f t="shared" si="19"/>
        <v>#DIV/0!</v>
      </c>
      <c r="J354" s="178">
        <f t="shared" si="20"/>
        <v>0.48200000000000004</v>
      </c>
    </row>
    <row r="355" spans="1:10" s="110" customFormat="1" ht="15" customHeight="1">
      <c r="A355" s="111"/>
      <c r="B355" s="111"/>
      <c r="C355" s="133" t="s">
        <v>1446</v>
      </c>
      <c r="D355" s="86" t="s">
        <v>1306</v>
      </c>
      <c r="E355" s="86"/>
      <c r="F355" s="86">
        <v>0</v>
      </c>
      <c r="G355" s="86">
        <v>0</v>
      </c>
      <c r="H355" s="134"/>
      <c r="I355" s="178" t="e">
        <f t="shared" si="19"/>
        <v>#DIV/0!</v>
      </c>
      <c r="J355" s="178" t="e">
        <f t="shared" si="20"/>
        <v>#DIV/0!</v>
      </c>
    </row>
    <row r="356" spans="1:10" s="110" customFormat="1" ht="15" customHeight="1">
      <c r="A356" s="111"/>
      <c r="B356" s="111"/>
      <c r="C356" s="133">
        <v>3433</v>
      </c>
      <c r="D356" s="86" t="s">
        <v>1418</v>
      </c>
      <c r="E356" s="86"/>
      <c r="F356" s="86">
        <v>0</v>
      </c>
      <c r="G356" s="86">
        <v>0</v>
      </c>
      <c r="H356" s="134"/>
      <c r="I356" s="178" t="e">
        <f t="shared" si="19"/>
        <v>#DIV/0!</v>
      </c>
      <c r="J356" s="178" t="e">
        <f t="shared" si="20"/>
        <v>#DIV/0!</v>
      </c>
    </row>
    <row r="357" spans="1:10" s="110" customFormat="1" ht="15" customHeight="1">
      <c r="A357" s="111"/>
      <c r="B357" s="130">
        <v>36</v>
      </c>
      <c r="C357" s="133"/>
      <c r="D357" s="130" t="s">
        <v>1399</v>
      </c>
      <c r="E357" s="83">
        <f>E358</f>
        <v>15408</v>
      </c>
      <c r="F357" s="83">
        <f>F358</f>
        <v>30000</v>
      </c>
      <c r="G357" s="83">
        <f>G358</f>
        <v>0</v>
      </c>
      <c r="H357" s="112">
        <f>H358</f>
        <v>12895.85</v>
      </c>
      <c r="I357" s="178">
        <f t="shared" si="19"/>
        <v>83.695807372793354</v>
      </c>
      <c r="J357" s="178">
        <f t="shared" si="20"/>
        <v>42.986166666666669</v>
      </c>
    </row>
    <row r="358" spans="1:10" s="110" customFormat="1" ht="15" customHeight="1">
      <c r="A358" s="111"/>
      <c r="B358" s="111"/>
      <c r="C358" s="133" t="s">
        <v>1464</v>
      </c>
      <c r="D358" s="86" t="s">
        <v>1308</v>
      </c>
      <c r="E358" s="86">
        <v>15408</v>
      </c>
      <c r="F358" s="86">
        <v>30000</v>
      </c>
      <c r="G358" s="86"/>
      <c r="H358" s="134">
        <v>12895.85</v>
      </c>
      <c r="I358" s="178">
        <f t="shared" si="19"/>
        <v>83.695807372793354</v>
      </c>
      <c r="J358" s="178">
        <f t="shared" si="20"/>
        <v>42.986166666666669</v>
      </c>
    </row>
    <row r="359" spans="1:10" s="110" customFormat="1" ht="15" customHeight="1">
      <c r="A359" s="111"/>
      <c r="B359" s="130">
        <v>37</v>
      </c>
      <c r="C359" s="133"/>
      <c r="D359" s="130" t="s">
        <v>1360</v>
      </c>
      <c r="E359" s="83">
        <f>SUM(E360:E361)</f>
        <v>0</v>
      </c>
      <c r="F359" s="83">
        <f>SUM(F360:F361)</f>
        <v>1800</v>
      </c>
      <c r="G359" s="83">
        <f>SUM(G360:G361)</f>
        <v>0</v>
      </c>
      <c r="H359" s="112">
        <f>SUM(H360:H361)</f>
        <v>0</v>
      </c>
      <c r="I359" s="178" t="e">
        <f t="shared" si="19"/>
        <v>#DIV/0!</v>
      </c>
      <c r="J359" s="178">
        <f t="shared" si="20"/>
        <v>0</v>
      </c>
    </row>
    <row r="360" spans="1:10" s="110" customFormat="1" ht="15" customHeight="1">
      <c r="A360" s="111"/>
      <c r="B360" s="111"/>
      <c r="C360" s="133">
        <v>3721</v>
      </c>
      <c r="D360" s="86" t="s">
        <v>1607</v>
      </c>
      <c r="E360" s="86"/>
      <c r="F360" s="86">
        <v>1800</v>
      </c>
      <c r="G360" s="86">
        <v>0</v>
      </c>
      <c r="H360" s="134"/>
      <c r="I360" s="178" t="e">
        <f t="shared" si="19"/>
        <v>#DIV/0!</v>
      </c>
      <c r="J360" s="178">
        <f t="shared" si="20"/>
        <v>0</v>
      </c>
    </row>
    <row r="361" spans="1:10" s="110" customFormat="1" ht="15" customHeight="1">
      <c r="A361" s="111"/>
      <c r="B361" s="111"/>
      <c r="C361" s="133">
        <v>3722</v>
      </c>
      <c r="D361" s="86" t="s">
        <v>1315</v>
      </c>
      <c r="E361" s="86"/>
      <c r="F361" s="86">
        <v>0</v>
      </c>
      <c r="G361" s="86">
        <v>0</v>
      </c>
      <c r="H361" s="134"/>
      <c r="I361" s="178" t="e">
        <f t="shared" si="19"/>
        <v>#DIV/0!</v>
      </c>
      <c r="J361" s="178" t="e">
        <f t="shared" si="20"/>
        <v>#DIV/0!</v>
      </c>
    </row>
    <row r="362" spans="1:10" s="110" customFormat="1" ht="15" customHeight="1">
      <c r="A362" s="111"/>
      <c r="B362" s="130">
        <v>38</v>
      </c>
      <c r="C362" s="133"/>
      <c r="D362" s="130" t="s">
        <v>1359</v>
      </c>
      <c r="E362" s="83">
        <f>E363</f>
        <v>0</v>
      </c>
      <c r="F362" s="83">
        <f>F363</f>
        <v>2500</v>
      </c>
      <c r="G362" s="83">
        <f>G363</f>
        <v>0</v>
      </c>
      <c r="H362" s="112">
        <f>H363</f>
        <v>0</v>
      </c>
      <c r="I362" s="178" t="e">
        <f t="shared" si="19"/>
        <v>#DIV/0!</v>
      </c>
      <c r="J362" s="178">
        <f t="shared" si="20"/>
        <v>0</v>
      </c>
    </row>
    <row r="363" spans="1:10" s="110" customFormat="1" ht="15" customHeight="1">
      <c r="A363" s="111"/>
      <c r="B363" s="111"/>
      <c r="C363" s="133" t="s">
        <v>1465</v>
      </c>
      <c r="D363" s="86" t="s">
        <v>1412</v>
      </c>
      <c r="E363" s="86"/>
      <c r="F363" s="86">
        <v>2500</v>
      </c>
      <c r="G363" s="86"/>
      <c r="H363" s="134"/>
      <c r="I363" s="178" t="e">
        <f t="shared" si="19"/>
        <v>#DIV/0!</v>
      </c>
      <c r="J363" s="178">
        <f t="shared" si="20"/>
        <v>0</v>
      </c>
    </row>
    <row r="364" spans="1:10" s="110" customFormat="1" ht="15" customHeight="1">
      <c r="A364" s="130">
        <v>4</v>
      </c>
      <c r="B364" s="111"/>
      <c r="C364" s="133"/>
      <c r="D364" s="130" t="s">
        <v>1352</v>
      </c>
      <c r="E364" s="83">
        <f>E365+E368+E380</f>
        <v>37666</v>
      </c>
      <c r="F364" s="83">
        <f>F365+F368+F380</f>
        <v>116600</v>
      </c>
      <c r="G364" s="83">
        <f>G365+G368+G380</f>
        <v>0</v>
      </c>
      <c r="H364" s="112">
        <f>H365+H368+H380</f>
        <v>71691.98000000001</v>
      </c>
      <c r="I364" s="178">
        <f t="shared" si="19"/>
        <v>190.33605904529287</v>
      </c>
      <c r="J364" s="178">
        <f t="shared" si="20"/>
        <v>61.485403087478559</v>
      </c>
    </row>
    <row r="365" spans="1:10" s="110" customFormat="1" ht="15" customHeight="1">
      <c r="A365" s="111"/>
      <c r="B365" s="130">
        <v>41</v>
      </c>
      <c r="C365" s="133"/>
      <c r="D365" s="130" t="s">
        <v>1362</v>
      </c>
      <c r="E365" s="83">
        <f>SUM(E366:E367)</f>
        <v>0</v>
      </c>
      <c r="F365" s="83">
        <f>SUM(F366:F367)</f>
        <v>25000</v>
      </c>
      <c r="G365" s="83">
        <f>SUM(G366:G367)</f>
        <v>0</v>
      </c>
      <c r="H365" s="112">
        <f>SUM(H366:H367)</f>
        <v>10851.78</v>
      </c>
      <c r="I365" s="178" t="e">
        <f t="shared" si="19"/>
        <v>#DIV/0!</v>
      </c>
      <c r="J365" s="178">
        <f t="shared" si="20"/>
        <v>43.407120000000006</v>
      </c>
    </row>
    <row r="366" spans="1:10" s="110" customFormat="1" ht="15" customHeight="1">
      <c r="A366" s="111"/>
      <c r="B366" s="111"/>
      <c r="C366" s="133" t="s">
        <v>1466</v>
      </c>
      <c r="D366" s="86" t="s">
        <v>1317</v>
      </c>
      <c r="E366" s="86"/>
      <c r="F366" s="86"/>
      <c r="G366" s="86"/>
      <c r="H366" s="134">
        <v>858.75</v>
      </c>
      <c r="I366" s="178" t="e">
        <f t="shared" si="19"/>
        <v>#DIV/0!</v>
      </c>
      <c r="J366" s="178" t="e">
        <f t="shared" si="20"/>
        <v>#DIV/0!</v>
      </c>
    </row>
    <row r="367" spans="1:10" s="110" customFormat="1" ht="15" customHeight="1">
      <c r="A367" s="111"/>
      <c r="B367" s="111"/>
      <c r="C367" s="133">
        <v>4124</v>
      </c>
      <c r="D367" s="86" t="s">
        <v>1511</v>
      </c>
      <c r="E367" s="86"/>
      <c r="F367" s="86">
        <v>25000</v>
      </c>
      <c r="G367" s="86">
        <v>0</v>
      </c>
      <c r="H367" s="134">
        <v>9993.0300000000007</v>
      </c>
      <c r="I367" s="178" t="e">
        <f t="shared" si="19"/>
        <v>#DIV/0!</v>
      </c>
      <c r="J367" s="178">
        <f t="shared" si="20"/>
        <v>39.972119999999997</v>
      </c>
    </row>
    <row r="368" spans="1:10" s="110" customFormat="1" ht="15" customHeight="1">
      <c r="A368" s="111"/>
      <c r="B368" s="130">
        <v>42</v>
      </c>
      <c r="C368" s="133"/>
      <c r="D368" s="130" t="s">
        <v>1353</v>
      </c>
      <c r="E368" s="83">
        <f>SUM(E369:E379)</f>
        <v>31134</v>
      </c>
      <c r="F368" s="83">
        <f>SUM(F369:F379)</f>
        <v>41600</v>
      </c>
      <c r="G368" s="83">
        <f>SUM(G369:G379)</f>
        <v>0</v>
      </c>
      <c r="H368" s="112">
        <f>SUM(H369:H379)</f>
        <v>35271.450000000004</v>
      </c>
      <c r="I368" s="178">
        <f t="shared" si="19"/>
        <v>113.28916939680094</v>
      </c>
      <c r="J368" s="178">
        <f t="shared" si="20"/>
        <v>84.787139423076923</v>
      </c>
    </row>
    <row r="369" spans="1:10" s="110" customFormat="1" ht="15" customHeight="1">
      <c r="A369" s="111"/>
      <c r="B369" s="111"/>
      <c r="C369" s="133" t="s">
        <v>1467</v>
      </c>
      <c r="D369" s="86" t="s">
        <v>1287</v>
      </c>
      <c r="E369" s="86">
        <v>5338</v>
      </c>
      <c r="F369" s="86">
        <v>10000</v>
      </c>
      <c r="G369" s="86"/>
      <c r="H369" s="134">
        <v>33273.480000000003</v>
      </c>
      <c r="I369" s="178">
        <f t="shared" si="19"/>
        <v>623.33233420756846</v>
      </c>
      <c r="J369" s="178">
        <f t="shared" si="20"/>
        <v>332.73480000000001</v>
      </c>
    </row>
    <row r="370" spans="1:10" s="110" customFormat="1" ht="15" customHeight="1">
      <c r="A370" s="111"/>
      <c r="B370" s="111"/>
      <c r="C370" s="133" t="s">
        <v>1468</v>
      </c>
      <c r="D370" s="86" t="s">
        <v>1310</v>
      </c>
      <c r="E370" s="86"/>
      <c r="F370" s="86"/>
      <c r="G370" s="86"/>
      <c r="H370" s="134"/>
      <c r="I370" s="178" t="e">
        <f t="shared" si="19"/>
        <v>#DIV/0!</v>
      </c>
      <c r="J370" s="178" t="e">
        <f t="shared" si="20"/>
        <v>#DIV/0!</v>
      </c>
    </row>
    <row r="371" spans="1:10" s="110" customFormat="1" ht="15" customHeight="1">
      <c r="A371" s="111"/>
      <c r="B371" s="111"/>
      <c r="C371" s="133" t="s">
        <v>1469</v>
      </c>
      <c r="D371" s="86" t="s">
        <v>1318</v>
      </c>
      <c r="E371" s="86"/>
      <c r="F371" s="86">
        <v>1500</v>
      </c>
      <c r="G371" s="86"/>
      <c r="H371" s="134"/>
      <c r="I371" s="178" t="e">
        <f t="shared" si="19"/>
        <v>#DIV/0!</v>
      </c>
      <c r="J371" s="178">
        <f t="shared" si="20"/>
        <v>0</v>
      </c>
    </row>
    <row r="372" spans="1:10" s="110" customFormat="1" ht="15" customHeight="1">
      <c r="A372" s="111"/>
      <c r="B372" s="111"/>
      <c r="C372" s="133" t="s">
        <v>1470</v>
      </c>
      <c r="D372" s="86" t="s">
        <v>1319</v>
      </c>
      <c r="E372" s="86">
        <v>20757</v>
      </c>
      <c r="F372" s="86">
        <v>21000</v>
      </c>
      <c r="G372" s="86"/>
      <c r="H372" s="134">
        <v>1997.97</v>
      </c>
      <c r="I372" s="178">
        <f t="shared" si="19"/>
        <v>9.6255239196415676</v>
      </c>
      <c r="J372" s="178">
        <f t="shared" si="20"/>
        <v>9.5141428571428577</v>
      </c>
    </row>
    <row r="373" spans="1:10" s="110" customFormat="1" ht="15" customHeight="1">
      <c r="A373" s="111"/>
      <c r="B373" s="111"/>
      <c r="C373" s="133" t="s">
        <v>1471</v>
      </c>
      <c r="D373" s="86" t="s">
        <v>1436</v>
      </c>
      <c r="E373" s="86"/>
      <c r="F373" s="86">
        <v>2000</v>
      </c>
      <c r="G373" s="86"/>
      <c r="H373" s="134"/>
      <c r="I373" s="178" t="e">
        <f t="shared" si="19"/>
        <v>#DIV/0!</v>
      </c>
      <c r="J373" s="178">
        <f t="shared" si="20"/>
        <v>0</v>
      </c>
    </row>
    <row r="374" spans="1:10" s="110" customFormat="1" ht="15" customHeight="1">
      <c r="A374" s="111"/>
      <c r="B374" s="111"/>
      <c r="C374" s="133">
        <v>4227</v>
      </c>
      <c r="D374" s="86" t="s">
        <v>1288</v>
      </c>
      <c r="E374" s="86">
        <v>599</v>
      </c>
      <c r="F374" s="86">
        <v>600</v>
      </c>
      <c r="G374" s="86"/>
      <c r="H374" s="134"/>
      <c r="I374" s="178">
        <f t="shared" si="19"/>
        <v>0</v>
      </c>
      <c r="J374" s="178">
        <f t="shared" si="20"/>
        <v>0</v>
      </c>
    </row>
    <row r="375" spans="1:10" s="110" customFormat="1" ht="15" customHeight="1">
      <c r="A375" s="111"/>
      <c r="B375" s="111"/>
      <c r="C375" s="133">
        <v>4231</v>
      </c>
      <c r="D375" s="86" t="s">
        <v>1572</v>
      </c>
      <c r="E375" s="86"/>
      <c r="F375" s="86"/>
      <c r="G375" s="86"/>
      <c r="H375" s="134"/>
      <c r="I375" s="178" t="e">
        <f t="shared" si="19"/>
        <v>#DIV/0!</v>
      </c>
      <c r="J375" s="178" t="e">
        <f t="shared" si="20"/>
        <v>#DIV/0!</v>
      </c>
    </row>
    <row r="376" spans="1:10" s="110" customFormat="1" ht="15" customHeight="1">
      <c r="A376" s="111"/>
      <c r="B376" s="111"/>
      <c r="C376" s="133">
        <v>4241</v>
      </c>
      <c r="D376" s="86" t="s">
        <v>1311</v>
      </c>
      <c r="E376" s="86">
        <v>4440</v>
      </c>
      <c r="F376" s="86">
        <v>6500</v>
      </c>
      <c r="G376" s="86"/>
      <c r="H376" s="134"/>
      <c r="I376" s="178">
        <f t="shared" si="19"/>
        <v>0</v>
      </c>
      <c r="J376" s="178">
        <f t="shared" si="20"/>
        <v>0</v>
      </c>
    </row>
    <row r="377" spans="1:10" s="110" customFormat="1" ht="15" customHeight="1">
      <c r="A377" s="111"/>
      <c r="B377" s="111"/>
      <c r="C377" s="133">
        <v>4262</v>
      </c>
      <c r="D377" s="86" t="s">
        <v>1421</v>
      </c>
      <c r="E377" s="86"/>
      <c r="F377" s="86"/>
      <c r="G377" s="86"/>
      <c r="H377" s="134"/>
      <c r="I377" s="178" t="e">
        <f t="shared" si="19"/>
        <v>#DIV/0!</v>
      </c>
      <c r="J377" s="178" t="e">
        <f t="shared" si="20"/>
        <v>#DIV/0!</v>
      </c>
    </row>
    <row r="378" spans="1:10" s="110" customFormat="1" ht="15" customHeight="1">
      <c r="A378" s="111"/>
      <c r="B378" s="111"/>
      <c r="C378" s="133">
        <v>4263</v>
      </c>
      <c r="D378" s="86" t="s">
        <v>1486</v>
      </c>
      <c r="E378" s="86"/>
      <c r="F378" s="86"/>
      <c r="G378" s="86"/>
      <c r="H378" s="134"/>
      <c r="I378" s="178" t="e">
        <f t="shared" si="19"/>
        <v>#DIV/0!</v>
      </c>
      <c r="J378" s="178" t="e">
        <f t="shared" si="20"/>
        <v>#DIV/0!</v>
      </c>
    </row>
    <row r="379" spans="1:10" s="110" customFormat="1" ht="15" customHeight="1">
      <c r="A379" s="111"/>
      <c r="B379" s="111"/>
      <c r="C379" s="133" t="s">
        <v>1472</v>
      </c>
      <c r="D379" s="86" t="s">
        <v>1312</v>
      </c>
      <c r="E379" s="86"/>
      <c r="F379" s="86"/>
      <c r="G379" s="86"/>
      <c r="H379" s="134"/>
      <c r="I379" s="178" t="e">
        <f t="shared" si="19"/>
        <v>#DIV/0!</v>
      </c>
      <c r="J379" s="178" t="e">
        <f t="shared" si="20"/>
        <v>#DIV/0!</v>
      </c>
    </row>
    <row r="380" spans="1:10" s="110" customFormat="1" ht="15" customHeight="1">
      <c r="A380" s="111"/>
      <c r="B380" s="130">
        <v>45</v>
      </c>
      <c r="C380" s="133"/>
      <c r="D380" s="130" t="s">
        <v>1525</v>
      </c>
      <c r="E380" s="83">
        <f>E381+E382</f>
        <v>6532</v>
      </c>
      <c r="F380" s="83">
        <f t="shared" ref="F380:G380" si="21">F381+F382</f>
        <v>50000</v>
      </c>
      <c r="G380" s="83">
        <f t="shared" si="21"/>
        <v>0</v>
      </c>
      <c r="H380" s="83">
        <f>H381+H382</f>
        <v>25568.75</v>
      </c>
      <c r="I380" s="178">
        <f t="shared" si="19"/>
        <v>391.4383037354562</v>
      </c>
      <c r="J380" s="178">
        <f t="shared" si="20"/>
        <v>51.137500000000003</v>
      </c>
    </row>
    <row r="381" spans="1:10" s="110" customFormat="1" ht="15" customHeight="1">
      <c r="A381" s="111"/>
      <c r="B381" s="111"/>
      <c r="C381" s="133">
        <v>4511</v>
      </c>
      <c r="D381" s="86" t="s">
        <v>1591</v>
      </c>
      <c r="E381" s="86">
        <v>6532</v>
      </c>
      <c r="F381" s="86">
        <v>50000</v>
      </c>
      <c r="G381" s="86"/>
      <c r="H381" s="134"/>
      <c r="I381" s="178">
        <f t="shared" si="19"/>
        <v>0</v>
      </c>
      <c r="J381" s="178">
        <f t="shared" si="20"/>
        <v>0</v>
      </c>
    </row>
    <row r="382" spans="1:10" s="110" customFormat="1" ht="15" customHeight="1">
      <c r="A382" s="111"/>
      <c r="B382" s="111"/>
      <c r="C382" s="133">
        <v>4521</v>
      </c>
      <c r="D382" s="86" t="s">
        <v>1723</v>
      </c>
      <c r="E382" s="86"/>
      <c r="F382" s="86"/>
      <c r="G382" s="86"/>
      <c r="H382" s="134">
        <v>25568.75</v>
      </c>
      <c r="I382" s="178" t="e">
        <f t="shared" si="19"/>
        <v>#DIV/0!</v>
      </c>
      <c r="J382" s="178" t="e">
        <f t="shared" si="20"/>
        <v>#DIV/0!</v>
      </c>
    </row>
    <row r="383" spans="1:10" s="110" customFormat="1" ht="15" customHeight="1">
      <c r="A383" s="292" t="s">
        <v>1590</v>
      </c>
      <c r="B383" s="329"/>
      <c r="C383" s="329"/>
      <c r="D383" s="330"/>
      <c r="E383" s="174">
        <f>E384+E423</f>
        <v>197930</v>
      </c>
      <c r="F383" s="174">
        <f>F384+F423</f>
        <v>46000</v>
      </c>
      <c r="G383" s="174">
        <f>G384+G423</f>
        <v>0</v>
      </c>
      <c r="H383" s="205">
        <f>H384+H423</f>
        <v>0</v>
      </c>
      <c r="I383" s="175">
        <f t="shared" si="19"/>
        <v>0</v>
      </c>
      <c r="J383" s="175">
        <f t="shared" si="20"/>
        <v>0</v>
      </c>
    </row>
    <row r="384" spans="1:10" s="110" customFormat="1" ht="15" customHeight="1">
      <c r="A384" s="130">
        <v>3</v>
      </c>
      <c r="B384" s="111"/>
      <c r="C384" s="55"/>
      <c r="D384" s="55" t="s">
        <v>1365</v>
      </c>
      <c r="E384" s="83">
        <f>E385+E391+E417+E421</f>
        <v>166800</v>
      </c>
      <c r="F384" s="83">
        <f>F385+F391+F417+F421</f>
        <v>46000</v>
      </c>
      <c r="G384" s="83">
        <f>G385+G391+G417+G421</f>
        <v>0</v>
      </c>
      <c r="H384" s="112">
        <f>H385+H391+H417+H421</f>
        <v>0</v>
      </c>
      <c r="I384" s="177">
        <f t="shared" si="19"/>
        <v>0</v>
      </c>
      <c r="J384" s="177">
        <f t="shared" si="20"/>
        <v>0</v>
      </c>
    </row>
    <row r="385" spans="1:10" s="110" customFormat="1" ht="15" customHeight="1">
      <c r="A385" s="111"/>
      <c r="B385" s="130">
        <v>31</v>
      </c>
      <c r="C385" s="55"/>
      <c r="D385" s="55" t="s">
        <v>1327</v>
      </c>
      <c r="E385" s="83">
        <f>SUM(E386:E390)</f>
        <v>88963</v>
      </c>
      <c r="F385" s="83">
        <f>SUM(F386:F390)</f>
        <v>0</v>
      </c>
      <c r="G385" s="83">
        <f>SUM(G386:G390)</f>
        <v>0</v>
      </c>
      <c r="H385" s="112">
        <f>SUM(H386:H390)</f>
        <v>0</v>
      </c>
      <c r="I385" s="177">
        <f t="shared" si="19"/>
        <v>0</v>
      </c>
      <c r="J385" s="177" t="e">
        <f t="shared" si="20"/>
        <v>#DIV/0!</v>
      </c>
    </row>
    <row r="386" spans="1:10" s="110" customFormat="1" ht="15" customHeight="1">
      <c r="A386" s="111"/>
      <c r="B386" s="111"/>
      <c r="C386" s="133" t="s">
        <v>1440</v>
      </c>
      <c r="D386" s="86" t="s">
        <v>1405</v>
      </c>
      <c r="E386" s="86">
        <v>76363</v>
      </c>
      <c r="F386" s="86"/>
      <c r="G386" s="86"/>
      <c r="H386" s="134"/>
      <c r="I386" s="178">
        <f t="shared" si="19"/>
        <v>0</v>
      </c>
      <c r="J386" s="178" t="e">
        <f t="shared" si="20"/>
        <v>#DIV/0!</v>
      </c>
    </row>
    <row r="387" spans="1:10" s="110" customFormat="1" ht="15" customHeight="1">
      <c r="A387" s="111"/>
      <c r="B387" s="111"/>
      <c r="C387" s="133" t="s">
        <v>1447</v>
      </c>
      <c r="D387" s="86" t="s">
        <v>1483</v>
      </c>
      <c r="E387" s="86"/>
      <c r="F387" s="86"/>
      <c r="G387" s="86"/>
      <c r="H387" s="134"/>
      <c r="I387" s="178" t="e">
        <f t="shared" si="19"/>
        <v>#DIV/0!</v>
      </c>
      <c r="J387" s="178" t="e">
        <f t="shared" si="20"/>
        <v>#DIV/0!</v>
      </c>
    </row>
    <row r="388" spans="1:10" s="110" customFormat="1" ht="15" customHeight="1">
      <c r="A388" s="111"/>
      <c r="B388" s="111"/>
      <c r="C388" s="133" t="s">
        <v>1448</v>
      </c>
      <c r="D388" s="86" t="s">
        <v>1301</v>
      </c>
      <c r="E388" s="86"/>
      <c r="F388" s="86"/>
      <c r="G388" s="86"/>
      <c r="H388" s="134"/>
      <c r="I388" s="178" t="e">
        <f t="shared" si="19"/>
        <v>#DIV/0!</v>
      </c>
      <c r="J388" s="178" t="e">
        <f t="shared" si="20"/>
        <v>#DIV/0!</v>
      </c>
    </row>
    <row r="389" spans="1:10" s="110" customFormat="1" ht="15" customHeight="1">
      <c r="A389" s="111"/>
      <c r="B389" s="111"/>
      <c r="C389" s="133" t="s">
        <v>1441</v>
      </c>
      <c r="D389" s="86" t="s">
        <v>1363</v>
      </c>
      <c r="E389" s="86">
        <v>12600</v>
      </c>
      <c r="F389" s="86"/>
      <c r="G389" s="86"/>
      <c r="H389" s="134"/>
      <c r="I389" s="178">
        <f t="shared" si="19"/>
        <v>0</v>
      </c>
      <c r="J389" s="178" t="e">
        <f t="shared" si="20"/>
        <v>#DIV/0!</v>
      </c>
    </row>
    <row r="390" spans="1:10" s="110" customFormat="1" ht="15" customHeight="1">
      <c r="A390" s="111"/>
      <c r="B390" s="111"/>
      <c r="C390" s="133" t="s">
        <v>1442</v>
      </c>
      <c r="D390" s="86" t="s">
        <v>1484</v>
      </c>
      <c r="E390" s="86"/>
      <c r="F390" s="86"/>
      <c r="G390" s="86"/>
      <c r="H390" s="134"/>
      <c r="I390" s="178" t="e">
        <f t="shared" ref="I390:I453" si="22">H390/E390*100</f>
        <v>#DIV/0!</v>
      </c>
      <c r="J390" s="178" t="e">
        <f t="shared" ref="J390:J453" si="23">H390/F390*100</f>
        <v>#DIV/0!</v>
      </c>
    </row>
    <row r="391" spans="1:10" s="110" customFormat="1" ht="15" customHeight="1">
      <c r="A391" s="111"/>
      <c r="B391" s="130">
        <v>32</v>
      </c>
      <c r="C391" s="133"/>
      <c r="D391" s="130" t="s">
        <v>1330</v>
      </c>
      <c r="E391" s="131">
        <f>SUM(E392:E416)</f>
        <v>77837</v>
      </c>
      <c r="F391" s="131">
        <f>SUM(F392:F416)</f>
        <v>46000</v>
      </c>
      <c r="G391" s="131">
        <f>SUM(G392:G416)</f>
        <v>0</v>
      </c>
      <c r="H391" s="132">
        <f>SUM(H392:H416)</f>
        <v>0</v>
      </c>
      <c r="I391" s="178">
        <f t="shared" si="22"/>
        <v>0</v>
      </c>
      <c r="J391" s="178">
        <f t="shared" si="23"/>
        <v>0</v>
      </c>
    </row>
    <row r="392" spans="1:10" s="110" customFormat="1" ht="15" customHeight="1">
      <c r="A392" s="111"/>
      <c r="B392" s="111"/>
      <c r="C392" s="133">
        <v>3211</v>
      </c>
      <c r="D392" s="86" t="s">
        <v>1264</v>
      </c>
      <c r="E392" s="86">
        <v>294</v>
      </c>
      <c r="F392" s="86">
        <v>2000</v>
      </c>
      <c r="G392" s="86"/>
      <c r="H392" s="134"/>
      <c r="I392" s="178">
        <f t="shared" si="22"/>
        <v>0</v>
      </c>
      <c r="J392" s="178">
        <f t="shared" si="23"/>
        <v>0</v>
      </c>
    </row>
    <row r="393" spans="1:10" s="110" customFormat="1" ht="15" customHeight="1">
      <c r="A393" s="111"/>
      <c r="B393" s="111"/>
      <c r="C393" s="133">
        <v>3212</v>
      </c>
      <c r="D393" s="86" t="s">
        <v>1265</v>
      </c>
      <c r="E393" s="86"/>
      <c r="F393" s="86"/>
      <c r="G393" s="86"/>
      <c r="H393" s="134"/>
      <c r="I393" s="178" t="e">
        <f t="shared" si="22"/>
        <v>#DIV/0!</v>
      </c>
      <c r="J393" s="178" t="e">
        <f t="shared" si="23"/>
        <v>#DIV/0!</v>
      </c>
    </row>
    <row r="394" spans="1:10" s="110" customFormat="1" ht="15" customHeight="1">
      <c r="A394" s="111"/>
      <c r="B394" s="111"/>
      <c r="C394" s="133" t="s">
        <v>1443</v>
      </c>
      <c r="D394" s="86" t="s">
        <v>1266</v>
      </c>
      <c r="E394" s="86"/>
      <c r="F394" s="86">
        <v>10500</v>
      </c>
      <c r="G394" s="86"/>
      <c r="H394" s="134"/>
      <c r="I394" s="178" t="e">
        <f t="shared" si="22"/>
        <v>#DIV/0!</v>
      </c>
      <c r="J394" s="178">
        <f t="shared" si="23"/>
        <v>0</v>
      </c>
    </row>
    <row r="395" spans="1:10" s="110" customFormat="1" ht="15" customHeight="1">
      <c r="A395" s="111"/>
      <c r="B395" s="111"/>
      <c r="C395" s="133">
        <v>3214</v>
      </c>
      <c r="D395" s="86" t="s">
        <v>1546</v>
      </c>
      <c r="E395" s="86"/>
      <c r="F395" s="86"/>
      <c r="G395" s="86"/>
      <c r="H395" s="134"/>
      <c r="I395" s="178" t="e">
        <f t="shared" si="22"/>
        <v>#DIV/0!</v>
      </c>
      <c r="J395" s="178" t="e">
        <f t="shared" si="23"/>
        <v>#DIV/0!</v>
      </c>
    </row>
    <row r="396" spans="1:10" s="110" customFormat="1" ht="15" customHeight="1">
      <c r="A396" s="111"/>
      <c r="B396" s="111"/>
      <c r="C396" s="133">
        <v>3221</v>
      </c>
      <c r="D396" s="86" t="s">
        <v>1267</v>
      </c>
      <c r="E396" s="86">
        <v>2412</v>
      </c>
      <c r="F396" s="86">
        <v>5500</v>
      </c>
      <c r="G396" s="86"/>
      <c r="H396" s="134"/>
      <c r="I396" s="178">
        <f t="shared" si="22"/>
        <v>0</v>
      </c>
      <c r="J396" s="178">
        <f t="shared" si="23"/>
        <v>0</v>
      </c>
    </row>
    <row r="397" spans="1:10" s="110" customFormat="1" ht="15" customHeight="1">
      <c r="A397" s="111"/>
      <c r="B397" s="111"/>
      <c r="C397" s="133">
        <v>3222</v>
      </c>
      <c r="D397" s="86" t="s">
        <v>1268</v>
      </c>
      <c r="E397" s="86"/>
      <c r="F397" s="86"/>
      <c r="G397" s="86"/>
      <c r="H397" s="134"/>
      <c r="I397" s="178" t="e">
        <f t="shared" si="22"/>
        <v>#DIV/0!</v>
      </c>
      <c r="J397" s="178" t="e">
        <f t="shared" si="23"/>
        <v>#DIV/0!</v>
      </c>
    </row>
    <row r="398" spans="1:10" s="110" customFormat="1" ht="15" customHeight="1">
      <c r="A398" s="111"/>
      <c r="B398" s="111"/>
      <c r="C398" s="133">
        <v>3223</v>
      </c>
      <c r="D398" s="86" t="s">
        <v>1269</v>
      </c>
      <c r="E398" s="86">
        <v>7978</v>
      </c>
      <c r="F398" s="86"/>
      <c r="G398" s="86"/>
      <c r="H398" s="134"/>
      <c r="I398" s="178">
        <f t="shared" si="22"/>
        <v>0</v>
      </c>
      <c r="J398" s="178" t="e">
        <f t="shared" si="23"/>
        <v>#DIV/0!</v>
      </c>
    </row>
    <row r="399" spans="1:10" s="110" customFormat="1" ht="15" customHeight="1">
      <c r="A399" s="111"/>
      <c r="B399" s="111"/>
      <c r="C399" s="133" t="s">
        <v>1452</v>
      </c>
      <c r="D399" s="86" t="s">
        <v>1270</v>
      </c>
      <c r="E399" s="86">
        <v>435</v>
      </c>
      <c r="F399" s="86"/>
      <c r="G399" s="86"/>
      <c r="H399" s="134"/>
      <c r="I399" s="178">
        <f t="shared" si="22"/>
        <v>0</v>
      </c>
      <c r="J399" s="178" t="e">
        <f t="shared" si="23"/>
        <v>#DIV/0!</v>
      </c>
    </row>
    <row r="400" spans="1:10" s="110" customFormat="1" ht="15" customHeight="1">
      <c r="A400" s="111"/>
      <c r="B400" s="111"/>
      <c r="C400" s="133">
        <v>3227</v>
      </c>
      <c r="D400" s="86" t="s">
        <v>1485</v>
      </c>
      <c r="E400" s="86"/>
      <c r="F400" s="86"/>
      <c r="G400" s="86"/>
      <c r="H400" s="134"/>
      <c r="I400" s="178" t="e">
        <f t="shared" si="22"/>
        <v>#DIV/0!</v>
      </c>
      <c r="J400" s="178" t="e">
        <f t="shared" si="23"/>
        <v>#DIV/0!</v>
      </c>
    </row>
    <row r="401" spans="1:10" s="110" customFormat="1" ht="15" customHeight="1">
      <c r="A401" s="111"/>
      <c r="B401" s="111"/>
      <c r="C401" s="133">
        <v>3231</v>
      </c>
      <c r="D401" s="86" t="s">
        <v>1272</v>
      </c>
      <c r="E401" s="86">
        <v>824</v>
      </c>
      <c r="F401" s="86">
        <v>8000</v>
      </c>
      <c r="G401" s="86"/>
      <c r="H401" s="134"/>
      <c r="I401" s="178">
        <f t="shared" si="22"/>
        <v>0</v>
      </c>
      <c r="J401" s="178">
        <f t="shared" si="23"/>
        <v>0</v>
      </c>
    </row>
    <row r="402" spans="1:10" s="110" customFormat="1" ht="15" customHeight="1">
      <c r="A402" s="111"/>
      <c r="B402" s="111"/>
      <c r="C402" s="133" t="s">
        <v>1454</v>
      </c>
      <c r="D402" s="86" t="s">
        <v>1273</v>
      </c>
      <c r="E402" s="86">
        <v>20369</v>
      </c>
      <c r="F402" s="86"/>
      <c r="G402" s="86"/>
      <c r="H402" s="134"/>
      <c r="I402" s="178">
        <f t="shared" si="22"/>
        <v>0</v>
      </c>
      <c r="J402" s="178" t="e">
        <f t="shared" si="23"/>
        <v>#DIV/0!</v>
      </c>
    </row>
    <row r="403" spans="1:10" s="110" customFormat="1" ht="15" customHeight="1">
      <c r="A403" s="111"/>
      <c r="B403" s="111"/>
      <c r="C403" s="133" t="s">
        <v>1455</v>
      </c>
      <c r="D403" s="86" t="s">
        <v>1274</v>
      </c>
      <c r="E403" s="86">
        <v>6609</v>
      </c>
      <c r="F403" s="86"/>
      <c r="G403" s="86"/>
      <c r="H403" s="134"/>
      <c r="I403" s="178">
        <f t="shared" si="22"/>
        <v>0</v>
      </c>
      <c r="J403" s="178" t="e">
        <f t="shared" si="23"/>
        <v>#DIV/0!</v>
      </c>
    </row>
    <row r="404" spans="1:10" s="110" customFormat="1" ht="15" customHeight="1">
      <c r="A404" s="111"/>
      <c r="B404" s="111"/>
      <c r="C404" s="133">
        <v>3234</v>
      </c>
      <c r="D404" s="86" t="s">
        <v>1275</v>
      </c>
      <c r="E404" s="86">
        <v>1878</v>
      </c>
      <c r="F404" s="86">
        <v>4000</v>
      </c>
      <c r="G404" s="86"/>
      <c r="H404" s="134"/>
      <c r="I404" s="178">
        <f t="shared" si="22"/>
        <v>0</v>
      </c>
      <c r="J404" s="178">
        <f t="shared" si="23"/>
        <v>0</v>
      </c>
    </row>
    <row r="405" spans="1:10" s="110" customFormat="1" ht="15" customHeight="1">
      <c r="A405" s="111"/>
      <c r="B405" s="111"/>
      <c r="C405" s="133" t="s">
        <v>1456</v>
      </c>
      <c r="D405" s="86" t="s">
        <v>1276</v>
      </c>
      <c r="E405" s="86">
        <v>22153</v>
      </c>
      <c r="F405" s="86"/>
      <c r="G405" s="86"/>
      <c r="H405" s="134"/>
      <c r="I405" s="178">
        <f t="shared" si="22"/>
        <v>0</v>
      </c>
      <c r="J405" s="178" t="e">
        <f t="shared" si="23"/>
        <v>#DIV/0!</v>
      </c>
    </row>
    <row r="406" spans="1:10" s="110" customFormat="1" ht="15" customHeight="1">
      <c r="A406" s="111"/>
      <c r="B406" s="111"/>
      <c r="C406" s="133" t="s">
        <v>1457</v>
      </c>
      <c r="D406" s="86" t="s">
        <v>1277</v>
      </c>
      <c r="E406" s="86"/>
      <c r="F406" s="86"/>
      <c r="G406" s="86"/>
      <c r="H406" s="134"/>
      <c r="I406" s="178" t="e">
        <f t="shared" si="22"/>
        <v>#DIV/0!</v>
      </c>
      <c r="J406" s="178" t="e">
        <f t="shared" si="23"/>
        <v>#DIV/0!</v>
      </c>
    </row>
    <row r="407" spans="1:10" s="110" customFormat="1" ht="15" customHeight="1">
      <c r="A407" s="111"/>
      <c r="B407" s="111"/>
      <c r="C407" s="133" t="s">
        <v>1444</v>
      </c>
      <c r="D407" s="86" t="s">
        <v>1278</v>
      </c>
      <c r="E407" s="86">
        <v>9760</v>
      </c>
      <c r="F407" s="86"/>
      <c r="G407" s="86"/>
      <c r="H407" s="134"/>
      <c r="I407" s="178">
        <f t="shared" si="22"/>
        <v>0</v>
      </c>
      <c r="J407" s="178" t="e">
        <f t="shared" si="23"/>
        <v>#DIV/0!</v>
      </c>
    </row>
    <row r="408" spans="1:10" s="110" customFormat="1" ht="15" customHeight="1">
      <c r="A408" s="111"/>
      <c r="B408" s="111"/>
      <c r="C408" s="133" t="s">
        <v>1458</v>
      </c>
      <c r="D408" s="86" t="s">
        <v>1279</v>
      </c>
      <c r="E408" s="86">
        <v>1271</v>
      </c>
      <c r="F408" s="86">
        <v>2000</v>
      </c>
      <c r="G408" s="86"/>
      <c r="H408" s="134"/>
      <c r="I408" s="178">
        <f t="shared" si="22"/>
        <v>0</v>
      </c>
      <c r="J408" s="178">
        <f t="shared" si="23"/>
        <v>0</v>
      </c>
    </row>
    <row r="409" spans="1:10" s="110" customFormat="1" ht="15" customHeight="1">
      <c r="A409" s="111"/>
      <c r="B409" s="111"/>
      <c r="C409" s="133" t="s">
        <v>1459</v>
      </c>
      <c r="D409" s="86" t="s">
        <v>1280</v>
      </c>
      <c r="E409" s="86">
        <v>337</v>
      </c>
      <c r="F409" s="86">
        <v>10000</v>
      </c>
      <c r="G409" s="86"/>
      <c r="H409" s="134"/>
      <c r="I409" s="178">
        <f t="shared" si="22"/>
        <v>0</v>
      </c>
      <c r="J409" s="178">
        <f t="shared" si="23"/>
        <v>0</v>
      </c>
    </row>
    <row r="410" spans="1:10" s="110" customFormat="1" ht="15" customHeight="1">
      <c r="A410" s="111"/>
      <c r="B410" s="111"/>
      <c r="C410" s="133" t="s">
        <v>1445</v>
      </c>
      <c r="D410" s="86" t="s">
        <v>1357</v>
      </c>
      <c r="E410" s="86"/>
      <c r="F410" s="86">
        <v>2000</v>
      </c>
      <c r="G410" s="86"/>
      <c r="H410" s="134"/>
      <c r="I410" s="178" t="e">
        <f t="shared" si="22"/>
        <v>#DIV/0!</v>
      </c>
      <c r="J410" s="178">
        <f t="shared" si="23"/>
        <v>0</v>
      </c>
    </row>
    <row r="411" spans="1:10" s="110" customFormat="1" ht="15" customHeight="1">
      <c r="A411" s="111"/>
      <c r="B411" s="111"/>
      <c r="C411" s="133">
        <v>3292</v>
      </c>
      <c r="D411" s="86" t="s">
        <v>1281</v>
      </c>
      <c r="E411" s="86"/>
      <c r="F411" s="86">
        <v>2000</v>
      </c>
      <c r="G411" s="86"/>
      <c r="H411" s="134"/>
      <c r="I411" s="178" t="e">
        <f t="shared" si="22"/>
        <v>#DIV/0!</v>
      </c>
      <c r="J411" s="178">
        <f t="shared" si="23"/>
        <v>0</v>
      </c>
    </row>
    <row r="412" spans="1:10" s="110" customFormat="1" ht="15" customHeight="1">
      <c r="A412" s="111"/>
      <c r="B412" s="111"/>
      <c r="C412" s="133" t="s">
        <v>1460</v>
      </c>
      <c r="D412" s="86" t="s">
        <v>1305</v>
      </c>
      <c r="E412" s="86">
        <v>3168</v>
      </c>
      <c r="F412" s="86"/>
      <c r="G412" s="86"/>
      <c r="H412" s="134"/>
      <c r="I412" s="178">
        <f t="shared" si="22"/>
        <v>0</v>
      </c>
      <c r="J412" s="178" t="e">
        <f t="shared" si="23"/>
        <v>#DIV/0!</v>
      </c>
    </row>
    <row r="413" spans="1:10" s="110" customFormat="1" ht="15" customHeight="1">
      <c r="A413" s="111"/>
      <c r="B413" s="111"/>
      <c r="C413" s="133">
        <v>3294</v>
      </c>
      <c r="D413" s="86" t="s">
        <v>1283</v>
      </c>
      <c r="E413" s="86">
        <v>332</v>
      </c>
      <c r="F413" s="86"/>
      <c r="G413" s="86"/>
      <c r="H413" s="134"/>
      <c r="I413" s="178">
        <f t="shared" si="22"/>
        <v>0</v>
      </c>
      <c r="J413" s="178" t="e">
        <f t="shared" si="23"/>
        <v>#DIV/0!</v>
      </c>
    </row>
    <row r="414" spans="1:10" s="110" customFormat="1" ht="15" customHeight="1">
      <c r="A414" s="111"/>
      <c r="B414" s="111"/>
      <c r="C414" s="133" t="s">
        <v>1461</v>
      </c>
      <c r="D414" s="86" t="s">
        <v>1284</v>
      </c>
      <c r="E414" s="86"/>
      <c r="F414" s="86"/>
      <c r="G414" s="86"/>
      <c r="H414" s="134"/>
      <c r="I414" s="178" t="e">
        <f t="shared" si="22"/>
        <v>#DIV/0!</v>
      </c>
      <c r="J414" s="178" t="e">
        <f t="shared" si="23"/>
        <v>#DIV/0!</v>
      </c>
    </row>
    <row r="415" spans="1:10" s="110" customFormat="1" ht="15" customHeight="1">
      <c r="A415" s="111"/>
      <c r="B415" s="111"/>
      <c r="C415" s="133">
        <v>3296</v>
      </c>
      <c r="D415" s="86" t="s">
        <v>1435</v>
      </c>
      <c r="E415" s="86"/>
      <c r="F415" s="86"/>
      <c r="G415" s="86"/>
      <c r="H415" s="134"/>
      <c r="I415" s="178" t="e">
        <f t="shared" si="22"/>
        <v>#DIV/0!</v>
      </c>
      <c r="J415" s="178" t="e">
        <f t="shared" si="23"/>
        <v>#DIV/0!</v>
      </c>
    </row>
    <row r="416" spans="1:10" s="110" customFormat="1" ht="15" customHeight="1">
      <c r="A416" s="111"/>
      <c r="B416" s="111"/>
      <c r="C416" s="133" t="s">
        <v>1462</v>
      </c>
      <c r="D416" s="86" t="s">
        <v>1285</v>
      </c>
      <c r="E416" s="86">
        <v>17</v>
      </c>
      <c r="F416" s="86"/>
      <c r="G416" s="86"/>
      <c r="H416" s="134"/>
      <c r="I416" s="178">
        <f t="shared" si="22"/>
        <v>0</v>
      </c>
      <c r="J416" s="178" t="e">
        <f t="shared" si="23"/>
        <v>#DIV/0!</v>
      </c>
    </row>
    <row r="417" spans="1:10" s="110" customFormat="1" ht="15" customHeight="1">
      <c r="A417" s="111"/>
      <c r="B417" s="130">
        <v>34</v>
      </c>
      <c r="C417" s="133"/>
      <c r="D417" s="130" t="s">
        <v>1350</v>
      </c>
      <c r="E417" s="131">
        <f>SUM(E418:E420)</f>
        <v>0</v>
      </c>
      <c r="F417" s="131">
        <f>SUM(F418:F420)</f>
        <v>0</v>
      </c>
      <c r="G417" s="131">
        <f>SUM(G418:G420)</f>
        <v>0</v>
      </c>
      <c r="H417" s="132">
        <f>SUM(H418:H420)</f>
        <v>0</v>
      </c>
      <c r="I417" s="178" t="e">
        <f t="shared" si="22"/>
        <v>#DIV/0!</v>
      </c>
      <c r="J417" s="178" t="e">
        <f t="shared" si="23"/>
        <v>#DIV/0!</v>
      </c>
    </row>
    <row r="418" spans="1:10" s="110" customFormat="1" ht="15" customHeight="1">
      <c r="A418" s="111"/>
      <c r="B418" s="111"/>
      <c r="C418" s="133" t="s">
        <v>1463</v>
      </c>
      <c r="D418" s="86" t="s">
        <v>1286</v>
      </c>
      <c r="E418" s="86"/>
      <c r="F418" s="86"/>
      <c r="G418" s="86"/>
      <c r="H418" s="134"/>
      <c r="I418" s="178" t="e">
        <f t="shared" si="22"/>
        <v>#DIV/0!</v>
      </c>
      <c r="J418" s="178" t="e">
        <f t="shared" si="23"/>
        <v>#DIV/0!</v>
      </c>
    </row>
    <row r="419" spans="1:10" s="110" customFormat="1" ht="15" customHeight="1">
      <c r="A419" s="111"/>
      <c r="B419" s="111"/>
      <c r="C419" s="133" t="s">
        <v>1446</v>
      </c>
      <c r="D419" s="86" t="s">
        <v>1306</v>
      </c>
      <c r="E419" s="86"/>
      <c r="F419" s="86"/>
      <c r="G419" s="86"/>
      <c r="H419" s="134"/>
      <c r="I419" s="178" t="e">
        <f t="shared" si="22"/>
        <v>#DIV/0!</v>
      </c>
      <c r="J419" s="178" t="e">
        <f t="shared" si="23"/>
        <v>#DIV/0!</v>
      </c>
    </row>
    <row r="420" spans="1:10" s="110" customFormat="1" ht="15" customHeight="1">
      <c r="A420" s="111"/>
      <c r="B420" s="111"/>
      <c r="C420" s="133">
        <v>3433</v>
      </c>
      <c r="D420" s="86" t="s">
        <v>1418</v>
      </c>
      <c r="E420" s="86"/>
      <c r="F420" s="86"/>
      <c r="G420" s="86"/>
      <c r="H420" s="134"/>
      <c r="I420" s="178" t="e">
        <f t="shared" si="22"/>
        <v>#DIV/0!</v>
      </c>
      <c r="J420" s="178" t="e">
        <f t="shared" si="23"/>
        <v>#DIV/0!</v>
      </c>
    </row>
    <row r="421" spans="1:10" s="110" customFormat="1" ht="15" customHeight="1">
      <c r="A421" s="111"/>
      <c r="B421" s="130">
        <v>36</v>
      </c>
      <c r="C421" s="133"/>
      <c r="D421" s="130" t="s">
        <v>1399</v>
      </c>
      <c r="E421" s="131">
        <f>E422</f>
        <v>0</v>
      </c>
      <c r="F421" s="131">
        <f>F422</f>
        <v>0</v>
      </c>
      <c r="G421" s="131">
        <f>G422</f>
        <v>0</v>
      </c>
      <c r="H421" s="132">
        <f>H422</f>
        <v>0</v>
      </c>
      <c r="I421" s="178" t="e">
        <f t="shared" si="22"/>
        <v>#DIV/0!</v>
      </c>
      <c r="J421" s="178" t="e">
        <f t="shared" si="23"/>
        <v>#DIV/0!</v>
      </c>
    </row>
    <row r="422" spans="1:10" s="110" customFormat="1" ht="15" customHeight="1">
      <c r="A422" s="111"/>
      <c r="B422" s="111"/>
      <c r="C422" s="133" t="s">
        <v>1464</v>
      </c>
      <c r="D422" s="86" t="s">
        <v>1308</v>
      </c>
      <c r="E422" s="86"/>
      <c r="F422" s="86"/>
      <c r="G422" s="86"/>
      <c r="H422" s="134"/>
      <c r="I422" s="178" t="e">
        <f t="shared" si="22"/>
        <v>#DIV/0!</v>
      </c>
      <c r="J422" s="178" t="e">
        <f t="shared" si="23"/>
        <v>#DIV/0!</v>
      </c>
    </row>
    <row r="423" spans="1:10" s="110" customFormat="1" ht="15" customHeight="1">
      <c r="A423" s="130">
        <v>4</v>
      </c>
      <c r="B423" s="111"/>
      <c r="C423" s="133"/>
      <c r="D423" s="130" t="s">
        <v>1352</v>
      </c>
      <c r="E423" s="131">
        <f>E424+E427+E439</f>
        <v>31130</v>
      </c>
      <c r="F423" s="131">
        <f>F424+F427+F439</f>
        <v>0</v>
      </c>
      <c r="G423" s="131">
        <f>G424+G427+G439</f>
        <v>0</v>
      </c>
      <c r="H423" s="132">
        <f>H424+H427+H439</f>
        <v>0</v>
      </c>
      <c r="I423" s="178">
        <f t="shared" si="22"/>
        <v>0</v>
      </c>
      <c r="J423" s="178" t="e">
        <f t="shared" si="23"/>
        <v>#DIV/0!</v>
      </c>
    </row>
    <row r="424" spans="1:10" s="110" customFormat="1" ht="15" customHeight="1">
      <c r="A424" s="111"/>
      <c r="B424" s="130">
        <v>41</v>
      </c>
      <c r="C424" s="133"/>
      <c r="D424" s="130" t="s">
        <v>1362</v>
      </c>
      <c r="E424" s="131">
        <f>E425+E426</f>
        <v>0</v>
      </c>
      <c r="F424" s="131">
        <f t="shared" ref="F424:G424" si="24">F425+F426</f>
        <v>0</v>
      </c>
      <c r="G424" s="131">
        <f t="shared" si="24"/>
        <v>0</v>
      </c>
      <c r="H424" s="132">
        <f>H425+H426</f>
        <v>0</v>
      </c>
      <c r="I424" s="178" t="e">
        <f t="shared" si="22"/>
        <v>#DIV/0!</v>
      </c>
      <c r="J424" s="178" t="e">
        <f t="shared" si="23"/>
        <v>#DIV/0!</v>
      </c>
    </row>
    <row r="425" spans="1:10" s="110" customFormat="1" ht="15" customHeight="1">
      <c r="A425" s="111"/>
      <c r="B425" s="111"/>
      <c r="C425" s="133" t="s">
        <v>1466</v>
      </c>
      <c r="D425" s="86" t="s">
        <v>1317</v>
      </c>
      <c r="E425" s="86"/>
      <c r="F425" s="86"/>
      <c r="G425" s="86"/>
      <c r="H425" s="134"/>
      <c r="I425" s="178" t="e">
        <f t="shared" si="22"/>
        <v>#DIV/0!</v>
      </c>
      <c r="J425" s="178" t="e">
        <f t="shared" si="23"/>
        <v>#DIV/0!</v>
      </c>
    </row>
    <row r="426" spans="1:10" s="110" customFormat="1" ht="15" customHeight="1">
      <c r="A426" s="111"/>
      <c r="B426" s="111"/>
      <c r="C426" s="133">
        <v>4124</v>
      </c>
      <c r="D426" s="86" t="s">
        <v>1673</v>
      </c>
      <c r="E426" s="86"/>
      <c r="F426" s="86"/>
      <c r="G426" s="86"/>
      <c r="H426" s="134"/>
      <c r="I426" s="178" t="e">
        <f t="shared" si="22"/>
        <v>#DIV/0!</v>
      </c>
      <c r="J426" s="178" t="e">
        <f t="shared" si="23"/>
        <v>#DIV/0!</v>
      </c>
    </row>
    <row r="427" spans="1:10" s="110" customFormat="1" ht="15" customHeight="1">
      <c r="A427" s="111"/>
      <c r="B427" s="130">
        <v>42</v>
      </c>
      <c r="C427" s="133"/>
      <c r="D427" s="130" t="s">
        <v>1353</v>
      </c>
      <c r="E427" s="131">
        <f>SUM(E428:E438)</f>
        <v>31130</v>
      </c>
      <c r="F427" s="131">
        <f>SUM(F428:F438)</f>
        <v>0</v>
      </c>
      <c r="G427" s="131">
        <f>SUM(G428:G438)</f>
        <v>0</v>
      </c>
      <c r="H427" s="132">
        <f>SUM(H428:H438)</f>
        <v>0</v>
      </c>
      <c r="I427" s="178">
        <f t="shared" si="22"/>
        <v>0</v>
      </c>
      <c r="J427" s="178" t="e">
        <f t="shared" si="23"/>
        <v>#DIV/0!</v>
      </c>
    </row>
    <row r="428" spans="1:10" s="110" customFormat="1" ht="15" customHeight="1">
      <c r="A428" s="111"/>
      <c r="B428" s="111"/>
      <c r="C428" s="133" t="s">
        <v>1467</v>
      </c>
      <c r="D428" s="86" t="s">
        <v>1287</v>
      </c>
      <c r="E428" s="86"/>
      <c r="F428" s="86"/>
      <c r="G428" s="86"/>
      <c r="H428" s="134"/>
      <c r="I428" s="178" t="e">
        <f t="shared" si="22"/>
        <v>#DIV/0!</v>
      </c>
      <c r="J428" s="178" t="e">
        <f t="shared" si="23"/>
        <v>#DIV/0!</v>
      </c>
    </row>
    <row r="429" spans="1:10" s="110" customFormat="1" ht="15" customHeight="1">
      <c r="A429" s="111"/>
      <c r="B429" s="111"/>
      <c r="C429" s="133" t="s">
        <v>1468</v>
      </c>
      <c r="D429" s="86" t="s">
        <v>1310</v>
      </c>
      <c r="E429" s="86"/>
      <c r="F429" s="86"/>
      <c r="G429" s="86"/>
      <c r="H429" s="134"/>
      <c r="I429" s="178" t="e">
        <f t="shared" si="22"/>
        <v>#DIV/0!</v>
      </c>
      <c r="J429" s="178" t="e">
        <f t="shared" si="23"/>
        <v>#DIV/0!</v>
      </c>
    </row>
    <row r="430" spans="1:10" s="110" customFormat="1" ht="15" customHeight="1">
      <c r="A430" s="111"/>
      <c r="B430" s="111"/>
      <c r="C430" s="133" t="s">
        <v>1469</v>
      </c>
      <c r="D430" s="86" t="s">
        <v>1318</v>
      </c>
      <c r="E430" s="86"/>
      <c r="F430" s="86"/>
      <c r="G430" s="86"/>
      <c r="H430" s="134"/>
      <c r="I430" s="178" t="e">
        <f t="shared" si="22"/>
        <v>#DIV/0!</v>
      </c>
      <c r="J430" s="178" t="e">
        <f t="shared" si="23"/>
        <v>#DIV/0!</v>
      </c>
    </row>
    <row r="431" spans="1:10" s="110" customFormat="1" ht="15" customHeight="1">
      <c r="A431" s="111"/>
      <c r="B431" s="111"/>
      <c r="C431" s="133" t="s">
        <v>1470</v>
      </c>
      <c r="D431" s="86" t="s">
        <v>1319</v>
      </c>
      <c r="E431" s="86"/>
      <c r="F431" s="86"/>
      <c r="G431" s="86"/>
      <c r="H431" s="134"/>
      <c r="I431" s="178" t="e">
        <f t="shared" si="22"/>
        <v>#DIV/0!</v>
      </c>
      <c r="J431" s="178" t="e">
        <f t="shared" si="23"/>
        <v>#DIV/0!</v>
      </c>
    </row>
    <row r="432" spans="1:10" s="110" customFormat="1" ht="15" customHeight="1">
      <c r="A432" s="111"/>
      <c r="B432" s="111"/>
      <c r="C432" s="133" t="s">
        <v>1471</v>
      </c>
      <c r="D432" s="86" t="s">
        <v>1436</v>
      </c>
      <c r="E432" s="86">
        <v>31130</v>
      </c>
      <c r="F432" s="86"/>
      <c r="G432" s="86"/>
      <c r="H432" s="134"/>
      <c r="I432" s="178">
        <f t="shared" si="22"/>
        <v>0</v>
      </c>
      <c r="J432" s="178" t="e">
        <f t="shared" si="23"/>
        <v>#DIV/0!</v>
      </c>
    </row>
    <row r="433" spans="1:10" s="110" customFormat="1" ht="15" customHeight="1">
      <c r="A433" s="111"/>
      <c r="B433" s="111"/>
      <c r="C433" s="133">
        <v>4227</v>
      </c>
      <c r="D433" s="86" t="s">
        <v>1288</v>
      </c>
      <c r="E433" s="86"/>
      <c r="F433" s="86"/>
      <c r="G433" s="86"/>
      <c r="H433" s="134"/>
      <c r="I433" s="178" t="e">
        <f t="shared" si="22"/>
        <v>#DIV/0!</v>
      </c>
      <c r="J433" s="178" t="e">
        <f t="shared" si="23"/>
        <v>#DIV/0!</v>
      </c>
    </row>
    <row r="434" spans="1:10" s="110" customFormat="1" ht="15" customHeight="1">
      <c r="A434" s="111"/>
      <c r="B434" s="111"/>
      <c r="C434" s="133">
        <v>4231</v>
      </c>
      <c r="D434" s="86" t="s">
        <v>1572</v>
      </c>
      <c r="E434" s="86"/>
      <c r="F434" s="86"/>
      <c r="G434" s="86"/>
      <c r="H434" s="134"/>
      <c r="I434" s="178" t="e">
        <f t="shared" si="22"/>
        <v>#DIV/0!</v>
      </c>
      <c r="J434" s="178" t="e">
        <f t="shared" si="23"/>
        <v>#DIV/0!</v>
      </c>
    </row>
    <row r="435" spans="1:10" s="110" customFormat="1" ht="15" customHeight="1">
      <c r="A435" s="111"/>
      <c r="B435" s="111"/>
      <c r="C435" s="133">
        <v>4241</v>
      </c>
      <c r="D435" s="86" t="s">
        <v>1311</v>
      </c>
      <c r="E435" s="86"/>
      <c r="F435" s="86"/>
      <c r="G435" s="86"/>
      <c r="H435" s="134"/>
      <c r="I435" s="178" t="e">
        <f t="shared" si="22"/>
        <v>#DIV/0!</v>
      </c>
      <c r="J435" s="178" t="e">
        <f t="shared" si="23"/>
        <v>#DIV/0!</v>
      </c>
    </row>
    <row r="436" spans="1:10" s="110" customFormat="1" ht="15" customHeight="1">
      <c r="A436" s="111"/>
      <c r="B436" s="111"/>
      <c r="C436" s="133">
        <v>4262</v>
      </c>
      <c r="D436" s="86" t="s">
        <v>1421</v>
      </c>
      <c r="E436" s="86"/>
      <c r="F436" s="86"/>
      <c r="G436" s="86"/>
      <c r="H436" s="134"/>
      <c r="I436" s="178" t="e">
        <f t="shared" si="22"/>
        <v>#DIV/0!</v>
      </c>
      <c r="J436" s="178" t="e">
        <f t="shared" si="23"/>
        <v>#DIV/0!</v>
      </c>
    </row>
    <row r="437" spans="1:10" s="110" customFormat="1" ht="15" customHeight="1">
      <c r="A437" s="111"/>
      <c r="B437" s="111"/>
      <c r="C437" s="133">
        <v>4263</v>
      </c>
      <c r="D437" s="86" t="s">
        <v>1486</v>
      </c>
      <c r="E437" s="86"/>
      <c r="F437" s="86"/>
      <c r="G437" s="86"/>
      <c r="H437" s="134"/>
      <c r="I437" s="178" t="e">
        <f t="shared" si="22"/>
        <v>#DIV/0!</v>
      </c>
      <c r="J437" s="178" t="e">
        <f t="shared" si="23"/>
        <v>#DIV/0!</v>
      </c>
    </row>
    <row r="438" spans="1:10" s="110" customFormat="1" ht="15" customHeight="1">
      <c r="A438" s="111"/>
      <c r="B438" s="111"/>
      <c r="C438" s="133" t="s">
        <v>1472</v>
      </c>
      <c r="D438" s="86" t="s">
        <v>1312</v>
      </c>
      <c r="E438" s="86"/>
      <c r="F438" s="86"/>
      <c r="G438" s="86"/>
      <c r="H438" s="134"/>
      <c r="I438" s="178" t="e">
        <f t="shared" si="22"/>
        <v>#DIV/0!</v>
      </c>
      <c r="J438" s="178" t="e">
        <f t="shared" si="23"/>
        <v>#DIV/0!</v>
      </c>
    </row>
    <row r="439" spans="1:10" s="110" customFormat="1" ht="15" customHeight="1">
      <c r="A439" s="111"/>
      <c r="B439" s="130">
        <v>45</v>
      </c>
      <c r="C439" s="133"/>
      <c r="D439" s="130" t="s">
        <v>1525</v>
      </c>
      <c r="E439" s="131">
        <f>SUM(E440)</f>
        <v>0</v>
      </c>
      <c r="F439" s="131">
        <f>SUM(F440)</f>
        <v>0</v>
      </c>
      <c r="G439" s="131">
        <f>SUM(G440)</f>
        <v>0</v>
      </c>
      <c r="H439" s="132">
        <f>SUM(H440)</f>
        <v>0</v>
      </c>
      <c r="I439" s="178" t="e">
        <f t="shared" si="22"/>
        <v>#DIV/0!</v>
      </c>
      <c r="J439" s="178" t="e">
        <f t="shared" si="23"/>
        <v>#DIV/0!</v>
      </c>
    </row>
    <row r="440" spans="1:10" s="110" customFormat="1" ht="26.4" customHeight="1">
      <c r="A440" s="111"/>
      <c r="B440" s="111"/>
      <c r="C440" s="133">
        <v>4511</v>
      </c>
      <c r="D440" s="86" t="s">
        <v>1591</v>
      </c>
      <c r="E440" s="86"/>
      <c r="F440" s="86"/>
      <c r="G440" s="86"/>
      <c r="H440" s="134"/>
      <c r="I440" s="178" t="e">
        <f t="shared" si="22"/>
        <v>#DIV/0!</v>
      </c>
      <c r="J440" s="178" t="e">
        <f t="shared" si="23"/>
        <v>#DIV/0!</v>
      </c>
    </row>
    <row r="441" spans="1:10" s="110" customFormat="1" ht="15" customHeight="1">
      <c r="A441" s="292" t="s">
        <v>1439</v>
      </c>
      <c r="B441" s="329"/>
      <c r="C441" s="329"/>
      <c r="D441" s="330"/>
      <c r="E441" s="174">
        <f t="shared" ref="E441:H442" si="25">E442</f>
        <v>14178</v>
      </c>
      <c r="F441" s="174">
        <f t="shared" si="25"/>
        <v>30220</v>
      </c>
      <c r="G441" s="174">
        <f t="shared" si="25"/>
        <v>0</v>
      </c>
      <c r="H441" s="205">
        <f t="shared" si="25"/>
        <v>12117.73</v>
      </c>
      <c r="I441" s="175">
        <f t="shared" si="22"/>
        <v>85.468542812808579</v>
      </c>
      <c r="J441" s="175">
        <f t="shared" si="23"/>
        <v>40.098378557246853</v>
      </c>
    </row>
    <row r="442" spans="1:10" s="110" customFormat="1" ht="15" customHeight="1">
      <c r="A442" s="292" t="s">
        <v>1262</v>
      </c>
      <c r="B442" s="329"/>
      <c r="C442" s="329"/>
      <c r="D442" s="330"/>
      <c r="E442" s="90">
        <f t="shared" si="25"/>
        <v>14178</v>
      </c>
      <c r="F442" s="90">
        <f t="shared" si="25"/>
        <v>30220</v>
      </c>
      <c r="G442" s="90">
        <f t="shared" si="25"/>
        <v>0</v>
      </c>
      <c r="H442" s="118">
        <f t="shared" si="25"/>
        <v>12117.73</v>
      </c>
      <c r="I442" s="176">
        <f t="shared" si="22"/>
        <v>85.468542812808579</v>
      </c>
      <c r="J442" s="176">
        <f t="shared" si="23"/>
        <v>40.098378557246853</v>
      </c>
    </row>
    <row r="443" spans="1:10" s="110" customFormat="1" ht="15" customHeight="1">
      <c r="A443" s="130">
        <v>3</v>
      </c>
      <c r="B443" s="111"/>
      <c r="C443" s="55"/>
      <c r="D443" s="55" t="s">
        <v>1365</v>
      </c>
      <c r="E443" s="83">
        <f>E444+E448+E456</f>
        <v>14178</v>
      </c>
      <c r="F443" s="83">
        <f>F444+F448+F456</f>
        <v>30220</v>
      </c>
      <c r="G443" s="83">
        <f>G444+G448+G456</f>
        <v>0</v>
      </c>
      <c r="H443" s="112">
        <f>H444+H448+H456</f>
        <v>12117.73</v>
      </c>
      <c r="I443" s="177">
        <f t="shared" si="22"/>
        <v>85.468542812808579</v>
      </c>
      <c r="J443" s="177">
        <f t="shared" si="23"/>
        <v>40.098378557246853</v>
      </c>
    </row>
    <row r="444" spans="1:10" s="110" customFormat="1" ht="15" customHeight="1">
      <c r="A444" s="111"/>
      <c r="B444" s="130">
        <v>31</v>
      </c>
      <c r="C444" s="55"/>
      <c r="D444" s="55" t="s">
        <v>1327</v>
      </c>
      <c r="E444" s="83">
        <f>SUM(E445:E447)</f>
        <v>9411</v>
      </c>
      <c r="F444" s="83">
        <f>SUM(F445:F447)</f>
        <v>21220</v>
      </c>
      <c r="G444" s="83">
        <f>SUM(G445:G447)</f>
        <v>0</v>
      </c>
      <c r="H444" s="112">
        <f>SUM(H445:H447)</f>
        <v>9031.75</v>
      </c>
      <c r="I444" s="177">
        <f t="shared" si="22"/>
        <v>95.970141323982574</v>
      </c>
      <c r="J444" s="177">
        <f t="shared" si="23"/>
        <v>42.562441093308202</v>
      </c>
    </row>
    <row r="445" spans="1:10" s="110" customFormat="1" ht="15" customHeight="1">
      <c r="A445" s="111"/>
      <c r="B445" s="111"/>
      <c r="C445" s="133" t="s">
        <v>1440</v>
      </c>
      <c r="D445" s="86" t="s">
        <v>1405</v>
      </c>
      <c r="E445" s="86">
        <v>8078</v>
      </c>
      <c r="F445" s="86">
        <v>18220</v>
      </c>
      <c r="G445" s="86"/>
      <c r="H445" s="134">
        <v>7781.35</v>
      </c>
      <c r="I445" s="178">
        <f t="shared" si="22"/>
        <v>96.3276801188413</v>
      </c>
      <c r="J445" s="178">
        <f t="shared" si="23"/>
        <v>42.707738748627882</v>
      </c>
    </row>
    <row r="446" spans="1:10" s="110" customFormat="1" ht="15" customHeight="1">
      <c r="A446" s="111"/>
      <c r="B446" s="111"/>
      <c r="C446" s="133" t="s">
        <v>1441</v>
      </c>
      <c r="D446" s="86" t="s">
        <v>1363</v>
      </c>
      <c r="E446" s="86">
        <v>1333</v>
      </c>
      <c r="F446" s="86">
        <v>3000</v>
      </c>
      <c r="G446" s="86"/>
      <c r="H446" s="134">
        <v>1250.4000000000001</v>
      </c>
      <c r="I446" s="178">
        <f t="shared" si="22"/>
        <v>93.803450862715692</v>
      </c>
      <c r="J446" s="178">
        <f t="shared" si="23"/>
        <v>41.68</v>
      </c>
    </row>
    <row r="447" spans="1:10" s="110" customFormat="1" ht="15" customHeight="1">
      <c r="A447" s="111"/>
      <c r="B447" s="111"/>
      <c r="C447" s="133" t="s">
        <v>1442</v>
      </c>
      <c r="D447" s="86" t="s">
        <v>1484</v>
      </c>
      <c r="E447" s="86"/>
      <c r="F447" s="86">
        <v>0</v>
      </c>
      <c r="G447" s="86">
        <v>0</v>
      </c>
      <c r="H447" s="134"/>
      <c r="I447" s="178" t="e">
        <f t="shared" si="22"/>
        <v>#DIV/0!</v>
      </c>
      <c r="J447" s="178" t="e">
        <f t="shared" si="23"/>
        <v>#DIV/0!</v>
      </c>
    </row>
    <row r="448" spans="1:10" s="110" customFormat="1" ht="15" customHeight="1">
      <c r="A448" s="111"/>
      <c r="B448" s="130">
        <v>32</v>
      </c>
      <c r="C448" s="133"/>
      <c r="D448" s="130" t="s">
        <v>1330</v>
      </c>
      <c r="E448" s="131">
        <f>SUM(E449:E455)</f>
        <v>4767</v>
      </c>
      <c r="F448" s="131">
        <f>SUM(F449:F455)</f>
        <v>9000</v>
      </c>
      <c r="G448" s="131">
        <f>SUM(G449:G455)</f>
        <v>0</v>
      </c>
      <c r="H448" s="132">
        <f>SUM(H449:H455)</f>
        <v>3085.98</v>
      </c>
      <c r="I448" s="178">
        <f t="shared" si="22"/>
        <v>64.736312146003769</v>
      </c>
      <c r="J448" s="178">
        <f t="shared" si="23"/>
        <v>34.288666666666664</v>
      </c>
    </row>
    <row r="449" spans="1:10" s="110" customFormat="1" ht="15" customHeight="1">
      <c r="A449" s="111"/>
      <c r="B449" s="111"/>
      <c r="C449" s="133" t="s">
        <v>1443</v>
      </c>
      <c r="D449" s="86" t="s">
        <v>1266</v>
      </c>
      <c r="E449" s="86"/>
      <c r="F449" s="86"/>
      <c r="G449" s="86"/>
      <c r="H449" s="134"/>
      <c r="I449" s="178" t="e">
        <f t="shared" si="22"/>
        <v>#DIV/0!</v>
      </c>
      <c r="J449" s="178" t="e">
        <f t="shared" si="23"/>
        <v>#DIV/0!</v>
      </c>
    </row>
    <row r="450" spans="1:10" s="110" customFormat="1" ht="15" customHeight="1">
      <c r="A450" s="111"/>
      <c r="B450" s="111"/>
      <c r="C450" s="133">
        <v>3221</v>
      </c>
      <c r="D450" s="86" t="s">
        <v>1267</v>
      </c>
      <c r="E450" s="86"/>
      <c r="F450" s="86"/>
      <c r="G450" s="86"/>
      <c r="H450" s="134"/>
      <c r="I450" s="178" t="e">
        <f t="shared" si="22"/>
        <v>#DIV/0!</v>
      </c>
      <c r="J450" s="178" t="e">
        <f t="shared" si="23"/>
        <v>#DIV/0!</v>
      </c>
    </row>
    <row r="451" spans="1:10" s="110" customFormat="1" ht="15" customHeight="1">
      <c r="A451" s="111"/>
      <c r="B451" s="111"/>
      <c r="C451" s="133" t="s">
        <v>1444</v>
      </c>
      <c r="D451" s="86" t="s">
        <v>1278</v>
      </c>
      <c r="E451" s="86">
        <v>4119</v>
      </c>
      <c r="F451" s="86">
        <v>8300</v>
      </c>
      <c r="G451" s="86"/>
      <c r="H451" s="134">
        <v>3045.48</v>
      </c>
      <c r="I451" s="178">
        <f t="shared" si="22"/>
        <v>73.937363437727598</v>
      </c>
      <c r="J451" s="178">
        <f t="shared" si="23"/>
        <v>36.692530120481926</v>
      </c>
    </row>
    <row r="452" spans="1:10" s="110" customFormat="1" ht="15" customHeight="1">
      <c r="A452" s="111"/>
      <c r="B452" s="111"/>
      <c r="C452" s="133">
        <v>3239</v>
      </c>
      <c r="D452" s="86" t="s">
        <v>1280</v>
      </c>
      <c r="E452" s="86"/>
      <c r="F452" s="86"/>
      <c r="G452" s="86"/>
      <c r="H452" s="134"/>
      <c r="I452" s="178" t="e">
        <f t="shared" si="22"/>
        <v>#DIV/0!</v>
      </c>
      <c r="J452" s="178" t="e">
        <f t="shared" si="23"/>
        <v>#DIV/0!</v>
      </c>
    </row>
    <row r="453" spans="1:10" s="110" customFormat="1" ht="15" customHeight="1">
      <c r="A453" s="111"/>
      <c r="B453" s="111"/>
      <c r="C453" s="133" t="s">
        <v>1445</v>
      </c>
      <c r="D453" s="86" t="s">
        <v>1425</v>
      </c>
      <c r="E453" s="86">
        <v>357</v>
      </c>
      <c r="F453" s="86">
        <v>400</v>
      </c>
      <c r="G453" s="86"/>
      <c r="H453" s="134">
        <v>40.5</v>
      </c>
      <c r="I453" s="178">
        <f t="shared" si="22"/>
        <v>11.344537815126051</v>
      </c>
      <c r="J453" s="178">
        <f t="shared" si="23"/>
        <v>10.125</v>
      </c>
    </row>
    <row r="454" spans="1:10" s="110" customFormat="1" ht="24.75" customHeight="1">
      <c r="A454" s="111"/>
      <c r="B454" s="111"/>
      <c r="C454" s="133">
        <v>3293</v>
      </c>
      <c r="D454" s="86" t="s">
        <v>1305</v>
      </c>
      <c r="E454" s="86">
        <v>291</v>
      </c>
      <c r="F454" s="86">
        <v>300</v>
      </c>
      <c r="G454" s="86"/>
      <c r="H454" s="134"/>
      <c r="I454" s="178">
        <f t="shared" ref="I454:I517" si="26">H454/E454*100</f>
        <v>0</v>
      </c>
      <c r="J454" s="178">
        <f t="shared" ref="J454:J517" si="27">H454/F454*100</f>
        <v>0</v>
      </c>
    </row>
    <row r="455" spans="1:10" s="110" customFormat="1" ht="15" customHeight="1">
      <c r="A455" s="111"/>
      <c r="B455" s="111"/>
      <c r="C455" s="133">
        <v>3299</v>
      </c>
      <c r="D455" s="86" t="s">
        <v>1285</v>
      </c>
      <c r="E455" s="86"/>
      <c r="F455" s="86"/>
      <c r="G455" s="86"/>
      <c r="H455" s="134"/>
      <c r="I455" s="178" t="e">
        <f t="shared" si="26"/>
        <v>#DIV/0!</v>
      </c>
      <c r="J455" s="178" t="e">
        <f t="shared" si="27"/>
        <v>#DIV/0!</v>
      </c>
    </row>
    <row r="456" spans="1:10" s="110" customFormat="1" ht="15" customHeight="1">
      <c r="A456" s="111"/>
      <c r="B456" s="130">
        <v>34</v>
      </c>
      <c r="C456" s="133"/>
      <c r="D456" s="130" t="s">
        <v>1350</v>
      </c>
      <c r="E456" s="131">
        <f>E457</f>
        <v>0</v>
      </c>
      <c r="F456" s="131">
        <f>F457</f>
        <v>0</v>
      </c>
      <c r="G456" s="131">
        <f>G457</f>
        <v>0</v>
      </c>
      <c r="H456" s="132">
        <f>H457</f>
        <v>0</v>
      </c>
      <c r="I456" s="178" t="e">
        <f t="shared" si="26"/>
        <v>#DIV/0!</v>
      </c>
      <c r="J456" s="178" t="e">
        <f t="shared" si="27"/>
        <v>#DIV/0!</v>
      </c>
    </row>
    <row r="457" spans="1:10" s="110" customFormat="1" ht="15" customHeight="1">
      <c r="A457" s="111"/>
      <c r="B457" s="111"/>
      <c r="C457" s="133" t="s">
        <v>1446</v>
      </c>
      <c r="D457" s="86" t="s">
        <v>1306</v>
      </c>
      <c r="E457" s="86"/>
      <c r="F457" s="86"/>
      <c r="G457" s="86"/>
      <c r="H457" s="134"/>
      <c r="I457" s="178" t="e">
        <f t="shared" si="26"/>
        <v>#DIV/0!</v>
      </c>
      <c r="J457" s="178" t="e">
        <f t="shared" si="27"/>
        <v>#DIV/0!</v>
      </c>
    </row>
    <row r="458" spans="1:10" s="110" customFormat="1" ht="15" customHeight="1">
      <c r="A458" s="292" t="s">
        <v>1475</v>
      </c>
      <c r="B458" s="329"/>
      <c r="C458" s="329"/>
      <c r="D458" s="330"/>
      <c r="E458" s="174">
        <f>E459</f>
        <v>100549</v>
      </c>
      <c r="F458" s="174">
        <f>F459</f>
        <v>197225</v>
      </c>
      <c r="G458" s="174">
        <f>G459</f>
        <v>0</v>
      </c>
      <c r="H458" s="205">
        <f>H459</f>
        <v>93212.670000000013</v>
      </c>
      <c r="I458" s="175">
        <f t="shared" si="26"/>
        <v>92.703726541288347</v>
      </c>
      <c r="J458" s="175">
        <f t="shared" si="27"/>
        <v>47.262096590188882</v>
      </c>
    </row>
    <row r="459" spans="1:10" s="110" customFormat="1" ht="15" customHeight="1">
      <c r="A459" s="292" t="s">
        <v>1263</v>
      </c>
      <c r="B459" s="329"/>
      <c r="C459" s="329"/>
      <c r="D459" s="330"/>
      <c r="E459" s="90">
        <f>E460+E485</f>
        <v>100549</v>
      </c>
      <c r="F459" s="90">
        <f>F460+F485</f>
        <v>197225</v>
      </c>
      <c r="G459" s="90">
        <f>G460+G485</f>
        <v>0</v>
      </c>
      <c r="H459" s="118">
        <f>H460+H485</f>
        <v>93212.670000000013</v>
      </c>
      <c r="I459" s="176">
        <f t="shared" si="26"/>
        <v>92.703726541288347</v>
      </c>
      <c r="J459" s="176">
        <f t="shared" si="27"/>
        <v>47.262096590188882</v>
      </c>
    </row>
    <row r="460" spans="1:10" s="110" customFormat="1" ht="15" customHeight="1">
      <c r="A460" s="130">
        <v>3</v>
      </c>
      <c r="B460" s="111"/>
      <c r="C460" s="55"/>
      <c r="D460" s="55" t="s">
        <v>1365</v>
      </c>
      <c r="E460" s="83">
        <f>E461+E466+E482</f>
        <v>100549</v>
      </c>
      <c r="F460" s="83">
        <f>F461+F466+F482</f>
        <v>196725</v>
      </c>
      <c r="G460" s="83">
        <f>G461+G466+G482</f>
        <v>0</v>
      </c>
      <c r="H460" s="112">
        <f>H461+H466+H482</f>
        <v>93063.62000000001</v>
      </c>
      <c r="I460" s="177">
        <f t="shared" si="26"/>
        <v>92.555490357934943</v>
      </c>
      <c r="J460" s="177">
        <f t="shared" si="27"/>
        <v>47.30645317066972</v>
      </c>
    </row>
    <row r="461" spans="1:10" s="110" customFormat="1" ht="15" customHeight="1">
      <c r="A461" s="111"/>
      <c r="B461" s="130">
        <v>31</v>
      </c>
      <c r="C461" s="55"/>
      <c r="D461" s="55" t="s">
        <v>1327</v>
      </c>
      <c r="E461" s="83">
        <f>SUM(E462:E465)</f>
        <v>73965</v>
      </c>
      <c r="F461" s="83">
        <f>SUM(F462:F465)</f>
        <v>145625</v>
      </c>
      <c r="G461" s="83">
        <f>SUM(G462:G465)</f>
        <v>0</v>
      </c>
      <c r="H461" s="112">
        <f>SUM(H462:H465)</f>
        <v>75869.320000000007</v>
      </c>
      <c r="I461" s="177">
        <f t="shared" si="26"/>
        <v>102.57462313256272</v>
      </c>
      <c r="J461" s="177">
        <f t="shared" si="27"/>
        <v>52.099103862660947</v>
      </c>
    </row>
    <row r="462" spans="1:10" s="110" customFormat="1" ht="15" customHeight="1">
      <c r="A462" s="111"/>
      <c r="B462" s="111"/>
      <c r="C462" s="133" t="s">
        <v>1440</v>
      </c>
      <c r="D462" s="86" t="s">
        <v>1405</v>
      </c>
      <c r="E462" s="86">
        <v>63489</v>
      </c>
      <c r="F462" s="86">
        <v>125000</v>
      </c>
      <c r="G462" s="86"/>
      <c r="H462" s="134">
        <v>65123.87</v>
      </c>
      <c r="I462" s="178">
        <f t="shared" si="26"/>
        <v>102.57504449589693</v>
      </c>
      <c r="J462" s="178">
        <f t="shared" si="27"/>
        <v>52.099096000000003</v>
      </c>
    </row>
    <row r="463" spans="1:10" s="110" customFormat="1" ht="15" customHeight="1">
      <c r="A463" s="111"/>
      <c r="B463" s="111"/>
      <c r="C463" s="133">
        <v>3121</v>
      </c>
      <c r="D463" s="86" t="s">
        <v>1301</v>
      </c>
      <c r="E463" s="86"/>
      <c r="F463" s="86"/>
      <c r="G463" s="86"/>
      <c r="H463" s="134"/>
      <c r="I463" s="178" t="e">
        <f t="shared" si="26"/>
        <v>#DIV/0!</v>
      </c>
      <c r="J463" s="178" t="e">
        <f t="shared" si="27"/>
        <v>#DIV/0!</v>
      </c>
    </row>
    <row r="464" spans="1:10" s="110" customFormat="1" ht="15" customHeight="1">
      <c r="A464" s="111"/>
      <c r="B464" s="111"/>
      <c r="C464" s="133" t="s">
        <v>1441</v>
      </c>
      <c r="D464" s="86" t="s">
        <v>1363</v>
      </c>
      <c r="E464" s="86">
        <v>10476</v>
      </c>
      <c r="F464" s="86">
        <v>20625</v>
      </c>
      <c r="G464" s="86"/>
      <c r="H464" s="134">
        <v>10745.45</v>
      </c>
      <c r="I464" s="178">
        <f t="shared" si="26"/>
        <v>102.57206949217259</v>
      </c>
      <c r="J464" s="178">
        <f t="shared" si="27"/>
        <v>52.099151515151519</v>
      </c>
    </row>
    <row r="465" spans="1:10" s="110" customFormat="1" ht="15" customHeight="1">
      <c r="A465" s="111"/>
      <c r="B465" s="111"/>
      <c r="C465" s="133" t="s">
        <v>1442</v>
      </c>
      <c r="D465" s="86" t="s">
        <v>1484</v>
      </c>
      <c r="E465" s="86"/>
      <c r="F465" s="86"/>
      <c r="G465" s="86">
        <v>0</v>
      </c>
      <c r="H465" s="134"/>
      <c r="I465" s="178" t="e">
        <f t="shared" si="26"/>
        <v>#DIV/0!</v>
      </c>
      <c r="J465" s="178" t="e">
        <f t="shared" si="27"/>
        <v>#DIV/0!</v>
      </c>
    </row>
    <row r="466" spans="1:10" s="110" customFormat="1" ht="15" customHeight="1">
      <c r="A466" s="111"/>
      <c r="B466" s="130">
        <v>32</v>
      </c>
      <c r="C466" s="133"/>
      <c r="D466" s="130" t="s">
        <v>1330</v>
      </c>
      <c r="E466" s="131">
        <f>SUM(E467:E481)</f>
        <v>26224</v>
      </c>
      <c r="F466" s="131">
        <f>SUM(F467:F481)</f>
        <v>50100</v>
      </c>
      <c r="G466" s="131">
        <f>SUM(G467:G481)</f>
        <v>0</v>
      </c>
      <c r="H466" s="132">
        <f>SUM(H467:H481)</f>
        <v>16497.849999999999</v>
      </c>
      <c r="I466" s="178">
        <f t="shared" si="26"/>
        <v>62.911264490543005</v>
      </c>
      <c r="J466" s="178">
        <f t="shared" si="27"/>
        <v>32.929840319361276</v>
      </c>
    </row>
    <row r="467" spans="1:10" s="110" customFormat="1" ht="15" customHeight="1">
      <c r="A467" s="111"/>
      <c r="B467" s="111"/>
      <c r="C467" s="133" t="s">
        <v>1473</v>
      </c>
      <c r="D467" s="86" t="s">
        <v>1264</v>
      </c>
      <c r="E467" s="86"/>
      <c r="F467" s="86">
        <v>500</v>
      </c>
      <c r="G467" s="86"/>
      <c r="H467" s="134">
        <v>91.98</v>
      </c>
      <c r="I467" s="178" t="e">
        <f t="shared" si="26"/>
        <v>#DIV/0!</v>
      </c>
      <c r="J467" s="178">
        <f t="shared" si="27"/>
        <v>18.396000000000001</v>
      </c>
    </row>
    <row r="468" spans="1:10" s="110" customFormat="1" ht="15" customHeight="1">
      <c r="A468" s="111"/>
      <c r="B468" s="111"/>
      <c r="C468" s="133">
        <v>3212</v>
      </c>
      <c r="D468" s="86" t="s">
        <v>1265</v>
      </c>
      <c r="E468" s="86">
        <v>624</v>
      </c>
      <c r="F468" s="86"/>
      <c r="G468" s="86"/>
      <c r="H468" s="134"/>
      <c r="I468" s="178">
        <f t="shared" si="26"/>
        <v>0</v>
      </c>
      <c r="J468" s="178" t="e">
        <f t="shared" si="27"/>
        <v>#DIV/0!</v>
      </c>
    </row>
    <row r="469" spans="1:10" s="110" customFormat="1" ht="15" customHeight="1">
      <c r="A469" s="111"/>
      <c r="B469" s="111"/>
      <c r="C469" s="133" t="s">
        <v>1443</v>
      </c>
      <c r="D469" s="86" t="s">
        <v>1266</v>
      </c>
      <c r="E469" s="86"/>
      <c r="F469" s="86">
        <v>1500</v>
      </c>
      <c r="G469" s="86"/>
      <c r="H469" s="134"/>
      <c r="I469" s="178" t="e">
        <f t="shared" si="26"/>
        <v>#DIV/0!</v>
      </c>
      <c r="J469" s="178">
        <f t="shared" si="27"/>
        <v>0</v>
      </c>
    </row>
    <row r="470" spans="1:10" s="110" customFormat="1" ht="15" customHeight="1">
      <c r="A470" s="111"/>
      <c r="B470" s="111"/>
      <c r="C470" s="133" t="s">
        <v>1449</v>
      </c>
      <c r="D470" s="86" t="s">
        <v>1267</v>
      </c>
      <c r="E470" s="86">
        <v>51</v>
      </c>
      <c r="F470" s="86">
        <v>300</v>
      </c>
      <c r="G470" s="86"/>
      <c r="H470" s="134"/>
      <c r="I470" s="178">
        <f t="shared" si="26"/>
        <v>0</v>
      </c>
      <c r="J470" s="178">
        <f t="shared" si="27"/>
        <v>0</v>
      </c>
    </row>
    <row r="471" spans="1:10" s="110" customFormat="1" ht="15" customHeight="1">
      <c r="A471" s="111"/>
      <c r="B471" s="111"/>
      <c r="C471" s="133">
        <v>3222</v>
      </c>
      <c r="D471" s="86" t="s">
        <v>1268</v>
      </c>
      <c r="E471" s="86"/>
      <c r="F471" s="86">
        <v>0</v>
      </c>
      <c r="G471" s="86">
        <v>0</v>
      </c>
      <c r="H471" s="134">
        <v>174.28</v>
      </c>
      <c r="I471" s="178" t="e">
        <f t="shared" si="26"/>
        <v>#DIV/0!</v>
      </c>
      <c r="J471" s="178" t="e">
        <f t="shared" si="27"/>
        <v>#DIV/0!</v>
      </c>
    </row>
    <row r="472" spans="1:10" s="110" customFormat="1" ht="15" customHeight="1">
      <c r="A472" s="111"/>
      <c r="B472" s="111"/>
      <c r="C472" s="133">
        <v>3223</v>
      </c>
      <c r="D472" s="86" t="s">
        <v>1269</v>
      </c>
      <c r="E472" s="86"/>
      <c r="F472" s="86">
        <v>0</v>
      </c>
      <c r="G472" s="86">
        <v>0</v>
      </c>
      <c r="H472" s="134"/>
      <c r="I472" s="178" t="e">
        <f t="shared" si="26"/>
        <v>#DIV/0!</v>
      </c>
      <c r="J472" s="178" t="e">
        <f t="shared" si="27"/>
        <v>#DIV/0!</v>
      </c>
    </row>
    <row r="473" spans="1:10" s="110" customFormat="1" ht="15" customHeight="1">
      <c r="A473" s="111"/>
      <c r="B473" s="111"/>
      <c r="C473" s="133">
        <v>3224</v>
      </c>
      <c r="D473" s="86" t="s">
        <v>1423</v>
      </c>
      <c r="E473" s="86"/>
      <c r="F473" s="86">
        <v>0</v>
      </c>
      <c r="G473" s="86">
        <v>0</v>
      </c>
      <c r="H473" s="134"/>
      <c r="I473" s="178" t="e">
        <f t="shared" si="26"/>
        <v>#DIV/0!</v>
      </c>
      <c r="J473" s="178" t="e">
        <f t="shared" si="27"/>
        <v>#DIV/0!</v>
      </c>
    </row>
    <row r="474" spans="1:10" s="110" customFormat="1" ht="15" customHeight="1">
      <c r="A474" s="111"/>
      <c r="B474" s="111"/>
      <c r="C474" s="133">
        <v>3227</v>
      </c>
      <c r="D474" s="86" t="s">
        <v>1485</v>
      </c>
      <c r="E474" s="86"/>
      <c r="F474" s="86">
        <v>0</v>
      </c>
      <c r="G474" s="86">
        <v>0</v>
      </c>
      <c r="H474" s="134"/>
      <c r="I474" s="178" t="e">
        <f t="shared" si="26"/>
        <v>#DIV/0!</v>
      </c>
      <c r="J474" s="178" t="e">
        <f t="shared" si="27"/>
        <v>#DIV/0!</v>
      </c>
    </row>
    <row r="475" spans="1:10" s="110" customFormat="1" ht="15" customHeight="1">
      <c r="A475" s="111"/>
      <c r="B475" s="111"/>
      <c r="C475" s="133">
        <v>3231</v>
      </c>
      <c r="D475" s="86" t="s">
        <v>1272</v>
      </c>
      <c r="E475" s="86"/>
      <c r="F475" s="86">
        <v>0</v>
      </c>
      <c r="G475" s="86">
        <v>0</v>
      </c>
      <c r="H475" s="134"/>
      <c r="I475" s="178" t="e">
        <f t="shared" si="26"/>
        <v>#DIV/0!</v>
      </c>
      <c r="J475" s="178" t="e">
        <f t="shared" si="27"/>
        <v>#DIV/0!</v>
      </c>
    </row>
    <row r="476" spans="1:10" s="110" customFormat="1" ht="15" customHeight="1">
      <c r="A476" s="111"/>
      <c r="B476" s="111"/>
      <c r="C476" s="133" t="s">
        <v>1456</v>
      </c>
      <c r="D476" s="86" t="s">
        <v>1276</v>
      </c>
      <c r="E476" s="86">
        <v>2812</v>
      </c>
      <c r="F476" s="86">
        <v>6500</v>
      </c>
      <c r="G476" s="86"/>
      <c r="H476" s="134">
        <v>895.86</v>
      </c>
      <c r="I476" s="178">
        <f t="shared" si="26"/>
        <v>31.858463726884779</v>
      </c>
      <c r="J476" s="178">
        <f t="shared" si="27"/>
        <v>13.782461538461538</v>
      </c>
    </row>
    <row r="477" spans="1:10" s="110" customFormat="1" ht="15" customHeight="1">
      <c r="A477" s="111"/>
      <c r="B477" s="111"/>
      <c r="C477" s="133" t="s">
        <v>1444</v>
      </c>
      <c r="D477" s="86" t="s">
        <v>1278</v>
      </c>
      <c r="E477" s="86">
        <v>13935</v>
      </c>
      <c r="F477" s="86">
        <v>25000</v>
      </c>
      <c r="G477" s="86"/>
      <c r="H477" s="134">
        <v>8787.52</v>
      </c>
      <c r="I477" s="178">
        <f t="shared" si="26"/>
        <v>63.060782203085765</v>
      </c>
      <c r="J477" s="178">
        <f t="shared" si="27"/>
        <v>35.150080000000003</v>
      </c>
    </row>
    <row r="478" spans="1:10" s="110" customFormat="1" ht="15" customHeight="1">
      <c r="A478" s="111"/>
      <c r="B478" s="111"/>
      <c r="C478" s="133">
        <v>3239</v>
      </c>
      <c r="D478" s="86" t="s">
        <v>1280</v>
      </c>
      <c r="E478" s="86"/>
      <c r="F478" s="86">
        <v>2500</v>
      </c>
      <c r="G478" s="86"/>
      <c r="H478" s="134">
        <v>975</v>
      </c>
      <c r="I478" s="178" t="e">
        <f t="shared" si="26"/>
        <v>#DIV/0!</v>
      </c>
      <c r="J478" s="178">
        <f t="shared" si="27"/>
        <v>39</v>
      </c>
    </row>
    <row r="479" spans="1:10" s="110" customFormat="1" ht="15" customHeight="1">
      <c r="A479" s="111"/>
      <c r="B479" s="111"/>
      <c r="C479" s="133" t="s">
        <v>1460</v>
      </c>
      <c r="D479" s="86" t="s">
        <v>1305</v>
      </c>
      <c r="E479" s="86">
        <v>3699</v>
      </c>
      <c r="F479" s="86">
        <v>6300</v>
      </c>
      <c r="G479" s="86"/>
      <c r="H479" s="134">
        <v>3786.14</v>
      </c>
      <c r="I479" s="178">
        <f t="shared" si="26"/>
        <v>102.35577183022437</v>
      </c>
      <c r="J479" s="178">
        <f t="shared" si="27"/>
        <v>60.097460317460317</v>
      </c>
    </row>
    <row r="480" spans="1:10" s="110" customFormat="1" ht="15" customHeight="1">
      <c r="A480" s="111"/>
      <c r="B480" s="111"/>
      <c r="C480" s="133" t="s">
        <v>1461</v>
      </c>
      <c r="D480" s="86" t="s">
        <v>1284</v>
      </c>
      <c r="E480" s="86">
        <v>864</v>
      </c>
      <c r="F480" s="86">
        <v>2500</v>
      </c>
      <c r="G480" s="86"/>
      <c r="H480" s="134">
        <v>1462.72</v>
      </c>
      <c r="I480" s="178">
        <f t="shared" si="26"/>
        <v>169.2962962962963</v>
      </c>
      <c r="J480" s="178">
        <f t="shared" si="27"/>
        <v>58.508800000000008</v>
      </c>
    </row>
    <row r="481" spans="1:10" s="110" customFormat="1" ht="15" customHeight="1">
      <c r="A481" s="111"/>
      <c r="B481" s="111"/>
      <c r="C481" s="133" t="s">
        <v>1462</v>
      </c>
      <c r="D481" s="86" t="s">
        <v>1285</v>
      </c>
      <c r="E481" s="86">
        <v>4239</v>
      </c>
      <c r="F481" s="86">
        <v>5000</v>
      </c>
      <c r="G481" s="86"/>
      <c r="H481" s="134">
        <v>324.35000000000002</v>
      </c>
      <c r="I481" s="178">
        <f t="shared" si="26"/>
        <v>7.6515687662184488</v>
      </c>
      <c r="J481" s="178">
        <f t="shared" si="27"/>
        <v>6.487000000000001</v>
      </c>
    </row>
    <row r="482" spans="1:10" s="110" customFormat="1" ht="15" customHeight="1">
      <c r="A482" s="111"/>
      <c r="B482" s="130">
        <v>34</v>
      </c>
      <c r="C482" s="133"/>
      <c r="D482" s="130" t="s">
        <v>1350</v>
      </c>
      <c r="E482" s="131">
        <f>E483+E484</f>
        <v>360</v>
      </c>
      <c r="F482" s="131">
        <f>SUM(F483:F484)</f>
        <v>1000</v>
      </c>
      <c r="G482" s="131">
        <f t="shared" ref="G482:H482" si="28">SUM(G483:G484)</f>
        <v>0</v>
      </c>
      <c r="H482" s="132">
        <f t="shared" si="28"/>
        <v>696.45</v>
      </c>
      <c r="I482" s="178">
        <f t="shared" si="26"/>
        <v>193.45833333333334</v>
      </c>
      <c r="J482" s="178">
        <f t="shared" si="27"/>
        <v>69.644999999999996</v>
      </c>
    </row>
    <row r="483" spans="1:10" s="110" customFormat="1" ht="15" customHeight="1">
      <c r="A483" s="111"/>
      <c r="B483" s="111"/>
      <c r="C483" s="133" t="s">
        <v>1463</v>
      </c>
      <c r="D483" s="86" t="s">
        <v>1286</v>
      </c>
      <c r="E483" s="86">
        <v>360</v>
      </c>
      <c r="F483" s="86">
        <v>1000</v>
      </c>
      <c r="G483" s="86"/>
      <c r="H483" s="134">
        <v>696.45</v>
      </c>
      <c r="I483" s="178">
        <f t="shared" si="26"/>
        <v>193.45833333333334</v>
      </c>
      <c r="J483" s="178">
        <f t="shared" si="27"/>
        <v>69.644999999999996</v>
      </c>
    </row>
    <row r="484" spans="1:10" s="110" customFormat="1" ht="15" customHeight="1">
      <c r="A484" s="111"/>
      <c r="B484" s="111"/>
      <c r="C484" s="133" t="s">
        <v>1446</v>
      </c>
      <c r="D484" s="86" t="s">
        <v>1306</v>
      </c>
      <c r="E484" s="86"/>
      <c r="F484" s="86">
        <v>0</v>
      </c>
      <c r="G484" s="86"/>
      <c r="H484" s="134"/>
      <c r="I484" s="178" t="e">
        <f t="shared" si="26"/>
        <v>#DIV/0!</v>
      </c>
      <c r="J484" s="178" t="e">
        <f t="shared" si="27"/>
        <v>#DIV/0!</v>
      </c>
    </row>
    <row r="485" spans="1:10" s="110" customFormat="1" ht="15" customHeight="1">
      <c r="A485" s="130">
        <v>4</v>
      </c>
      <c r="B485" s="111"/>
      <c r="C485" s="133"/>
      <c r="D485" s="130" t="s">
        <v>1352</v>
      </c>
      <c r="E485" s="131">
        <f>E486</f>
        <v>0</v>
      </c>
      <c r="F485" s="131">
        <f>F486</f>
        <v>500</v>
      </c>
      <c r="G485" s="131">
        <f>G486</f>
        <v>0</v>
      </c>
      <c r="H485" s="132">
        <f>H486</f>
        <v>149.05000000000001</v>
      </c>
      <c r="I485" s="178" t="e">
        <f t="shared" si="26"/>
        <v>#DIV/0!</v>
      </c>
      <c r="J485" s="178">
        <f t="shared" si="27"/>
        <v>29.810000000000002</v>
      </c>
    </row>
    <row r="486" spans="1:10" s="110" customFormat="1" ht="15" customHeight="1">
      <c r="A486" s="111"/>
      <c r="B486" s="130">
        <v>42</v>
      </c>
      <c r="C486" s="133"/>
      <c r="D486" s="130" t="s">
        <v>1353</v>
      </c>
      <c r="E486" s="131">
        <f>SUM(E487:E489)</f>
        <v>0</v>
      </c>
      <c r="F486" s="131">
        <f>SUM(F487:F489)</f>
        <v>500</v>
      </c>
      <c r="G486" s="131">
        <f>SUM(G487:G489)</f>
        <v>0</v>
      </c>
      <c r="H486" s="132">
        <f>SUM(H487:H489)</f>
        <v>149.05000000000001</v>
      </c>
      <c r="I486" s="178" t="e">
        <f t="shared" si="26"/>
        <v>#DIV/0!</v>
      </c>
      <c r="J486" s="178">
        <f t="shared" si="27"/>
        <v>29.810000000000002</v>
      </c>
    </row>
    <row r="487" spans="1:10" s="110" customFormat="1" ht="15" customHeight="1">
      <c r="A487" s="111"/>
      <c r="B487" s="111"/>
      <c r="C487" s="133">
        <v>4221</v>
      </c>
      <c r="D487" s="86" t="s">
        <v>1287</v>
      </c>
      <c r="E487" s="86"/>
      <c r="F487" s="86">
        <v>500</v>
      </c>
      <c r="G487" s="86"/>
      <c r="H487" s="134"/>
      <c r="I487" s="178" t="e">
        <f t="shared" si="26"/>
        <v>#DIV/0!</v>
      </c>
      <c r="J487" s="178">
        <f t="shared" si="27"/>
        <v>0</v>
      </c>
    </row>
    <row r="488" spans="1:10" s="110" customFormat="1" ht="15" customHeight="1">
      <c r="A488" s="111"/>
      <c r="B488" s="111"/>
      <c r="C488" s="133">
        <v>4222</v>
      </c>
      <c r="D488" s="86" t="s">
        <v>1310</v>
      </c>
      <c r="E488" s="86"/>
      <c r="F488" s="86"/>
      <c r="G488" s="86"/>
      <c r="H488" s="134">
        <v>149.05000000000001</v>
      </c>
      <c r="I488" s="178" t="e">
        <f t="shared" si="26"/>
        <v>#DIV/0!</v>
      </c>
      <c r="J488" s="178" t="e">
        <f t="shared" si="27"/>
        <v>#DIV/0!</v>
      </c>
    </row>
    <row r="489" spans="1:10" s="110" customFormat="1" ht="15" customHeight="1">
      <c r="A489" s="111"/>
      <c r="B489" s="111"/>
      <c r="C489" s="133">
        <v>4227</v>
      </c>
      <c r="D489" s="86" t="s">
        <v>1288</v>
      </c>
      <c r="E489" s="86"/>
      <c r="F489" s="86"/>
      <c r="G489" s="86"/>
      <c r="H489" s="134"/>
      <c r="I489" s="178" t="e">
        <f t="shared" si="26"/>
        <v>#DIV/0!</v>
      </c>
      <c r="J489" s="178" t="e">
        <f t="shared" si="27"/>
        <v>#DIV/0!</v>
      </c>
    </row>
    <row r="490" spans="1:10" s="110" customFormat="1" ht="15" customHeight="1">
      <c r="A490" s="292" t="s">
        <v>1477</v>
      </c>
      <c r="B490" s="329"/>
      <c r="C490" s="329"/>
      <c r="D490" s="330"/>
      <c r="E490" s="174">
        <f>E491</f>
        <v>200443</v>
      </c>
      <c r="F490" s="174">
        <f>F491</f>
        <v>293378</v>
      </c>
      <c r="G490" s="174">
        <f>G491</f>
        <v>0</v>
      </c>
      <c r="H490" s="205">
        <f>H491</f>
        <v>188277.36000000002</v>
      </c>
      <c r="I490" s="175">
        <f t="shared" si="26"/>
        <v>93.930623668574114</v>
      </c>
      <c r="J490" s="175">
        <f t="shared" si="27"/>
        <v>64.175691428805166</v>
      </c>
    </row>
    <row r="491" spans="1:10" s="110" customFormat="1" ht="15" customHeight="1">
      <c r="A491" s="292" t="s">
        <v>1263</v>
      </c>
      <c r="B491" s="329"/>
      <c r="C491" s="329"/>
      <c r="D491" s="330"/>
      <c r="E491" s="90">
        <f>E492+E515</f>
        <v>200443</v>
      </c>
      <c r="F491" s="90">
        <f>F492+F515</f>
        <v>293378</v>
      </c>
      <c r="G491" s="90">
        <f>G492+G515</f>
        <v>0</v>
      </c>
      <c r="H491" s="118">
        <f>H492+H515</f>
        <v>188277.36000000002</v>
      </c>
      <c r="I491" s="176">
        <f t="shared" si="26"/>
        <v>93.930623668574114</v>
      </c>
      <c r="J491" s="176">
        <f t="shared" si="27"/>
        <v>64.175691428805166</v>
      </c>
    </row>
    <row r="492" spans="1:10" s="110" customFormat="1" ht="15" customHeight="1">
      <c r="A492" s="130">
        <v>3</v>
      </c>
      <c r="B492" s="111"/>
      <c r="C492" s="55"/>
      <c r="D492" s="55" t="s">
        <v>1365</v>
      </c>
      <c r="E492" s="83">
        <f>E493+E499+E513</f>
        <v>200443</v>
      </c>
      <c r="F492" s="83">
        <f>F493+F499+F513</f>
        <v>293378</v>
      </c>
      <c r="G492" s="83">
        <f>G493+G499+G513</f>
        <v>0</v>
      </c>
      <c r="H492" s="112">
        <f>H493+H499+H513</f>
        <v>188277.36000000002</v>
      </c>
      <c r="I492" s="177">
        <f t="shared" si="26"/>
        <v>93.930623668574114</v>
      </c>
      <c r="J492" s="177">
        <f t="shared" si="27"/>
        <v>64.175691428805166</v>
      </c>
    </row>
    <row r="493" spans="1:10" s="110" customFormat="1" ht="15" customHeight="1">
      <c r="A493" s="111"/>
      <c r="B493" s="130">
        <v>31</v>
      </c>
      <c r="C493" s="55"/>
      <c r="D493" s="55" t="s">
        <v>1327</v>
      </c>
      <c r="E493" s="83">
        <f>SUM(E494:E498)</f>
        <v>2728</v>
      </c>
      <c r="F493" s="83">
        <f>SUM(F494:F498)</f>
        <v>3578</v>
      </c>
      <c r="G493" s="83">
        <f>SUM(G494:G498)</f>
        <v>0</v>
      </c>
      <c r="H493" s="112">
        <f>SUM(H494:H498)</f>
        <v>7972.71</v>
      </c>
      <c r="I493" s="177">
        <f t="shared" si="26"/>
        <v>292.25476539589442</v>
      </c>
      <c r="J493" s="177">
        <f t="shared" si="27"/>
        <v>222.82588038010061</v>
      </c>
    </row>
    <row r="494" spans="1:10" s="110" customFormat="1" ht="15" customHeight="1">
      <c r="A494" s="111"/>
      <c r="B494" s="130"/>
      <c r="C494" s="133" t="s">
        <v>1440</v>
      </c>
      <c r="D494" s="86" t="s">
        <v>1405</v>
      </c>
      <c r="E494" s="86">
        <v>2193</v>
      </c>
      <c r="F494" s="86">
        <v>2900</v>
      </c>
      <c r="G494" s="86"/>
      <c r="H494" s="134">
        <v>6843.53</v>
      </c>
      <c r="I494" s="178">
        <f t="shared" si="26"/>
        <v>312.06247150022801</v>
      </c>
      <c r="J494" s="178">
        <f t="shared" si="27"/>
        <v>235.98379310344825</v>
      </c>
    </row>
    <row r="495" spans="1:10" s="110" customFormat="1" ht="15" customHeight="1">
      <c r="A495" s="111"/>
      <c r="B495" s="111"/>
      <c r="C495" s="133">
        <v>3112</v>
      </c>
      <c r="D495" s="86" t="s">
        <v>1483</v>
      </c>
      <c r="E495" s="86">
        <v>173</v>
      </c>
      <c r="F495" s="86">
        <v>200</v>
      </c>
      <c r="G495" s="86"/>
      <c r="H495" s="134"/>
      <c r="I495" s="178">
        <f t="shared" si="26"/>
        <v>0</v>
      </c>
      <c r="J495" s="178">
        <f t="shared" si="27"/>
        <v>0</v>
      </c>
    </row>
    <row r="496" spans="1:10" s="110" customFormat="1" ht="15" customHeight="1">
      <c r="A496" s="111"/>
      <c r="B496" s="111"/>
      <c r="C496" s="133">
        <v>3113</v>
      </c>
      <c r="D496" s="86" t="s">
        <v>1513</v>
      </c>
      <c r="E496" s="86"/>
      <c r="F496" s="86"/>
      <c r="G496" s="86"/>
      <c r="H496" s="134"/>
      <c r="I496" s="178" t="e">
        <f t="shared" si="26"/>
        <v>#DIV/0!</v>
      </c>
      <c r="J496" s="178" t="e">
        <f t="shared" si="27"/>
        <v>#DIV/0!</v>
      </c>
    </row>
    <row r="497" spans="1:10" s="110" customFormat="1" ht="15" customHeight="1">
      <c r="A497" s="111"/>
      <c r="B497" s="111"/>
      <c r="C497" s="133" t="s">
        <v>1441</v>
      </c>
      <c r="D497" s="86" t="s">
        <v>1363</v>
      </c>
      <c r="E497" s="86">
        <v>362</v>
      </c>
      <c r="F497" s="86">
        <v>478</v>
      </c>
      <c r="G497" s="86"/>
      <c r="H497" s="134">
        <v>1129.18</v>
      </c>
      <c r="I497" s="178">
        <f t="shared" si="26"/>
        <v>311.9281767955801</v>
      </c>
      <c r="J497" s="178">
        <f t="shared" si="27"/>
        <v>236.23012552301253</v>
      </c>
    </row>
    <row r="498" spans="1:10" s="110" customFormat="1" ht="15" customHeight="1">
      <c r="A498" s="111"/>
      <c r="B498" s="111"/>
      <c r="C498" s="133">
        <v>3133</v>
      </c>
      <c r="D498" s="86" t="s">
        <v>1484</v>
      </c>
      <c r="E498" s="86"/>
      <c r="F498" s="86"/>
      <c r="G498" s="86">
        <v>0</v>
      </c>
      <c r="H498" s="134"/>
      <c r="I498" s="178" t="e">
        <f t="shared" si="26"/>
        <v>#DIV/0!</v>
      </c>
      <c r="J498" s="178" t="e">
        <f t="shared" si="27"/>
        <v>#DIV/0!</v>
      </c>
    </row>
    <row r="499" spans="1:10" s="110" customFormat="1" ht="15" customHeight="1">
      <c r="A499" s="111"/>
      <c r="B499" s="130">
        <v>32</v>
      </c>
      <c r="C499" s="133"/>
      <c r="D499" s="130" t="s">
        <v>1330</v>
      </c>
      <c r="E499" s="131">
        <f>SUM(E500:E511)</f>
        <v>197715</v>
      </c>
      <c r="F499" s="131">
        <f>SUM(F500:F511)</f>
        <v>289800</v>
      </c>
      <c r="G499" s="131">
        <f>SUM(G500:G511)</f>
        <v>0</v>
      </c>
      <c r="H499" s="132">
        <f>SUM(H500:H511)</f>
        <v>180304.65000000002</v>
      </c>
      <c r="I499" s="178">
        <f t="shared" si="26"/>
        <v>91.194218951521151</v>
      </c>
      <c r="J499" s="178">
        <f t="shared" si="27"/>
        <v>62.216925465838514</v>
      </c>
    </row>
    <row r="500" spans="1:10" s="110" customFormat="1" ht="15" customHeight="1">
      <c r="A500" s="111"/>
      <c r="B500" s="111"/>
      <c r="C500" s="133" t="s">
        <v>1473</v>
      </c>
      <c r="D500" s="86" t="s">
        <v>1264</v>
      </c>
      <c r="E500" s="86">
        <v>4855</v>
      </c>
      <c r="F500" s="86">
        <v>7600</v>
      </c>
      <c r="G500" s="86"/>
      <c r="H500" s="134">
        <v>3400.94</v>
      </c>
      <c r="I500" s="178">
        <f t="shared" si="26"/>
        <v>70.050257466529359</v>
      </c>
      <c r="J500" s="178">
        <f t="shared" si="27"/>
        <v>44.749210526315792</v>
      </c>
    </row>
    <row r="501" spans="1:10" s="110" customFormat="1" ht="15" customHeight="1">
      <c r="A501" s="111"/>
      <c r="B501" s="111"/>
      <c r="C501" s="133">
        <v>3213</v>
      </c>
      <c r="D501" s="86" t="s">
        <v>1266</v>
      </c>
      <c r="E501" s="86"/>
      <c r="F501" s="86"/>
      <c r="G501" s="86"/>
      <c r="H501" s="134"/>
      <c r="I501" s="178" t="e">
        <f t="shared" si="26"/>
        <v>#DIV/0!</v>
      </c>
      <c r="J501" s="178" t="e">
        <f t="shared" si="27"/>
        <v>#DIV/0!</v>
      </c>
    </row>
    <row r="502" spans="1:10" s="110" customFormat="1" ht="15" customHeight="1">
      <c r="A502" s="111"/>
      <c r="B502" s="111"/>
      <c r="C502" s="133" t="s">
        <v>1449</v>
      </c>
      <c r="D502" s="86" t="s">
        <v>1267</v>
      </c>
      <c r="E502" s="86"/>
      <c r="F502" s="86"/>
      <c r="G502" s="86"/>
      <c r="H502" s="134"/>
      <c r="I502" s="178" t="e">
        <f t="shared" si="26"/>
        <v>#DIV/0!</v>
      </c>
      <c r="J502" s="178" t="e">
        <f t="shared" si="27"/>
        <v>#DIV/0!</v>
      </c>
    </row>
    <row r="503" spans="1:10" s="110" customFormat="1" ht="15" customHeight="1">
      <c r="A503" s="111"/>
      <c r="B503" s="111"/>
      <c r="C503" s="133">
        <v>3224</v>
      </c>
      <c r="D503" s="86" t="s">
        <v>1270</v>
      </c>
      <c r="E503" s="86"/>
      <c r="F503" s="86"/>
      <c r="G503" s="86"/>
      <c r="H503" s="134"/>
      <c r="I503" s="178" t="e">
        <f t="shared" si="26"/>
        <v>#DIV/0!</v>
      </c>
      <c r="J503" s="178" t="e">
        <f t="shared" si="27"/>
        <v>#DIV/0!</v>
      </c>
    </row>
    <row r="504" spans="1:10" s="110" customFormat="1" ht="15" customHeight="1">
      <c r="A504" s="111"/>
      <c r="B504" s="111"/>
      <c r="C504" s="133">
        <v>3231</v>
      </c>
      <c r="D504" s="86" t="s">
        <v>1272</v>
      </c>
      <c r="E504" s="86"/>
      <c r="F504" s="86">
        <v>200</v>
      </c>
      <c r="G504" s="86"/>
      <c r="H504" s="134"/>
      <c r="I504" s="178" t="e">
        <f t="shared" si="26"/>
        <v>#DIV/0!</v>
      </c>
      <c r="J504" s="178">
        <f t="shared" si="27"/>
        <v>0</v>
      </c>
    </row>
    <row r="505" spans="1:10" s="110" customFormat="1" ht="15" customHeight="1">
      <c r="A505" s="111"/>
      <c r="B505" s="111"/>
      <c r="C505" s="133" t="s">
        <v>1456</v>
      </c>
      <c r="D505" s="86" t="s">
        <v>1276</v>
      </c>
      <c r="E505" s="86"/>
      <c r="F505" s="86">
        <v>100</v>
      </c>
      <c r="G505" s="86"/>
      <c r="H505" s="134"/>
      <c r="I505" s="178" t="e">
        <f t="shared" si="26"/>
        <v>#DIV/0!</v>
      </c>
      <c r="J505" s="178">
        <f t="shared" si="27"/>
        <v>0</v>
      </c>
    </row>
    <row r="506" spans="1:10" s="110" customFormat="1" ht="15" customHeight="1">
      <c r="A506" s="111"/>
      <c r="B506" s="111"/>
      <c r="C506" s="133" t="s">
        <v>1444</v>
      </c>
      <c r="D506" s="86" t="s">
        <v>1278</v>
      </c>
      <c r="E506" s="86">
        <v>192004</v>
      </c>
      <c r="F506" s="86">
        <v>280000</v>
      </c>
      <c r="G506" s="86"/>
      <c r="H506" s="134">
        <v>175550.48</v>
      </c>
      <c r="I506" s="178">
        <f t="shared" si="26"/>
        <v>91.430636861732054</v>
      </c>
      <c r="J506" s="178">
        <f t="shared" si="27"/>
        <v>62.696600000000004</v>
      </c>
    </row>
    <row r="507" spans="1:10" s="110" customFormat="1" ht="15" customHeight="1">
      <c r="A507" s="111"/>
      <c r="B507" s="111"/>
      <c r="C507" s="133">
        <v>3238</v>
      </c>
      <c r="D507" s="86" t="s">
        <v>1279</v>
      </c>
      <c r="E507" s="86"/>
      <c r="F507" s="86"/>
      <c r="G507" s="86"/>
      <c r="H507" s="134"/>
      <c r="I507" s="178" t="e">
        <f t="shared" si="26"/>
        <v>#DIV/0!</v>
      </c>
      <c r="J507" s="178" t="e">
        <f t="shared" si="27"/>
        <v>#DIV/0!</v>
      </c>
    </row>
    <row r="508" spans="1:10" s="110" customFormat="1" ht="15" customHeight="1">
      <c r="A508" s="111"/>
      <c r="B508" s="111"/>
      <c r="C508" s="133">
        <v>3239</v>
      </c>
      <c r="D508" s="86" t="s">
        <v>1280</v>
      </c>
      <c r="E508" s="86"/>
      <c r="F508" s="86">
        <v>100</v>
      </c>
      <c r="G508" s="86"/>
      <c r="H508" s="134"/>
      <c r="I508" s="178" t="e">
        <f t="shared" si="26"/>
        <v>#DIV/0!</v>
      </c>
      <c r="J508" s="178">
        <f t="shared" si="27"/>
        <v>0</v>
      </c>
    </row>
    <row r="509" spans="1:10" s="110" customFormat="1" ht="15" customHeight="1">
      <c r="A509" s="111"/>
      <c r="B509" s="111"/>
      <c r="C509" s="133" t="s">
        <v>1460</v>
      </c>
      <c r="D509" s="86" t="s">
        <v>1305</v>
      </c>
      <c r="E509" s="86">
        <v>856</v>
      </c>
      <c r="F509" s="86">
        <v>1800</v>
      </c>
      <c r="G509" s="86"/>
      <c r="H509" s="134">
        <v>1353.23</v>
      </c>
      <c r="I509" s="178">
        <f t="shared" si="26"/>
        <v>158.08761682242991</v>
      </c>
      <c r="J509" s="178">
        <f t="shared" si="27"/>
        <v>75.179444444444442</v>
      </c>
    </row>
    <row r="510" spans="1:10" s="110" customFormat="1" ht="15" customHeight="1">
      <c r="A510" s="111"/>
      <c r="B510" s="111"/>
      <c r="C510" s="133">
        <v>3294</v>
      </c>
      <c r="D510" s="86" t="s">
        <v>1283</v>
      </c>
      <c r="E510" s="86"/>
      <c r="F510" s="86"/>
      <c r="G510" s="86"/>
      <c r="H510" s="134"/>
      <c r="I510" s="178" t="e">
        <f t="shared" si="26"/>
        <v>#DIV/0!</v>
      </c>
      <c r="J510" s="178" t="e">
        <f t="shared" si="27"/>
        <v>#DIV/0!</v>
      </c>
    </row>
    <row r="511" spans="1:10" s="110" customFormat="1" ht="15" customHeight="1">
      <c r="A511" s="111"/>
      <c r="B511" s="111"/>
      <c r="C511" s="133" t="s">
        <v>1461</v>
      </c>
      <c r="D511" s="86" t="s">
        <v>1284</v>
      </c>
      <c r="E511" s="86"/>
      <c r="F511" s="86"/>
      <c r="G511" s="86"/>
      <c r="H511" s="134"/>
      <c r="I511" s="178" t="e">
        <f t="shared" si="26"/>
        <v>#DIV/0!</v>
      </c>
      <c r="J511" s="178" t="e">
        <f t="shared" si="27"/>
        <v>#DIV/0!</v>
      </c>
    </row>
    <row r="512" spans="1:10" s="110" customFormat="1" ht="15" customHeight="1">
      <c r="A512" s="111"/>
      <c r="B512" s="111"/>
      <c r="C512" s="133" t="s">
        <v>1462</v>
      </c>
      <c r="D512" s="86" t="s">
        <v>1285</v>
      </c>
      <c r="E512" s="86"/>
      <c r="F512" s="86"/>
      <c r="G512" s="86"/>
      <c r="H512" s="134"/>
      <c r="I512" s="178" t="e">
        <f t="shared" si="26"/>
        <v>#DIV/0!</v>
      </c>
      <c r="J512" s="178" t="e">
        <f t="shared" si="27"/>
        <v>#DIV/0!</v>
      </c>
    </row>
    <row r="513" spans="1:10" s="110" customFormat="1" ht="15" customHeight="1">
      <c r="A513" s="111"/>
      <c r="B513" s="130">
        <v>34</v>
      </c>
      <c r="C513" s="133"/>
      <c r="D513" s="130" t="s">
        <v>1350</v>
      </c>
      <c r="E513" s="131">
        <f>SUM(E514)</f>
        <v>0</v>
      </c>
      <c r="F513" s="131">
        <f>SUM(F514)</f>
        <v>0</v>
      </c>
      <c r="G513" s="131">
        <f>SUM(G514)</f>
        <v>0</v>
      </c>
      <c r="H513" s="132">
        <f>SUM(H514)</f>
        <v>0</v>
      </c>
      <c r="I513" s="178" t="e">
        <f t="shared" si="26"/>
        <v>#DIV/0!</v>
      </c>
      <c r="J513" s="178" t="e">
        <f t="shared" si="27"/>
        <v>#DIV/0!</v>
      </c>
    </row>
    <row r="514" spans="1:10" s="110" customFormat="1" ht="15" customHeight="1">
      <c r="A514" s="111"/>
      <c r="B514" s="111"/>
      <c r="C514" s="133">
        <v>3431</v>
      </c>
      <c r="D514" s="86" t="s">
        <v>1286</v>
      </c>
      <c r="E514" s="86"/>
      <c r="F514" s="86"/>
      <c r="G514" s="86"/>
      <c r="H514" s="134"/>
      <c r="I514" s="178" t="e">
        <f t="shared" si="26"/>
        <v>#DIV/0!</v>
      </c>
      <c r="J514" s="178" t="e">
        <f t="shared" si="27"/>
        <v>#DIV/0!</v>
      </c>
    </row>
    <row r="515" spans="1:10" s="110" customFormat="1" ht="15" customHeight="1">
      <c r="A515" s="130">
        <v>4</v>
      </c>
      <c r="B515" s="111"/>
      <c r="C515" s="133"/>
      <c r="D515" s="130" t="s">
        <v>1352</v>
      </c>
      <c r="E515" s="131">
        <f>E516</f>
        <v>0</v>
      </c>
      <c r="F515" s="131">
        <f>F516</f>
        <v>0</v>
      </c>
      <c r="G515" s="131">
        <f>G516</f>
        <v>0</v>
      </c>
      <c r="H515" s="132">
        <f>H516</f>
        <v>0</v>
      </c>
      <c r="I515" s="178" t="e">
        <f t="shared" si="26"/>
        <v>#DIV/0!</v>
      </c>
      <c r="J515" s="178" t="e">
        <f t="shared" si="27"/>
        <v>#DIV/0!</v>
      </c>
    </row>
    <row r="516" spans="1:10" s="110" customFormat="1" ht="15" customHeight="1">
      <c r="A516" s="111"/>
      <c r="B516" s="130">
        <v>42</v>
      </c>
      <c r="C516" s="133"/>
      <c r="D516" s="130" t="s">
        <v>1353</v>
      </c>
      <c r="E516" s="131">
        <f>SUM(E517:E518)</f>
        <v>0</v>
      </c>
      <c r="F516" s="131">
        <f>SUM(F517:F518)</f>
        <v>0</v>
      </c>
      <c r="G516" s="131">
        <f>SUM(G517:G518)</f>
        <v>0</v>
      </c>
      <c r="H516" s="132">
        <f>SUM(H517:H518)</f>
        <v>0</v>
      </c>
      <c r="I516" s="178" t="e">
        <f t="shared" si="26"/>
        <v>#DIV/0!</v>
      </c>
      <c r="J516" s="178" t="e">
        <f t="shared" si="27"/>
        <v>#DIV/0!</v>
      </c>
    </row>
    <row r="517" spans="1:10" s="110" customFormat="1" ht="15" customHeight="1">
      <c r="A517" s="111"/>
      <c r="B517" s="111"/>
      <c r="C517" s="133">
        <v>4221</v>
      </c>
      <c r="D517" s="86" t="s">
        <v>1287</v>
      </c>
      <c r="E517" s="86"/>
      <c r="F517" s="86"/>
      <c r="G517" s="86"/>
      <c r="H517" s="134"/>
      <c r="I517" s="178" t="e">
        <f t="shared" si="26"/>
        <v>#DIV/0!</v>
      </c>
      <c r="J517" s="178" t="e">
        <f t="shared" si="27"/>
        <v>#DIV/0!</v>
      </c>
    </row>
    <row r="518" spans="1:10" s="110" customFormat="1" ht="15" customHeight="1">
      <c r="A518" s="111"/>
      <c r="B518" s="111"/>
      <c r="C518" s="133">
        <v>4262</v>
      </c>
      <c r="D518" s="86" t="s">
        <v>1421</v>
      </c>
      <c r="E518" s="86"/>
      <c r="F518" s="86"/>
      <c r="G518" s="86"/>
      <c r="H518" s="134"/>
      <c r="I518" s="178" t="e">
        <f t="shared" ref="I518:I581" si="29">H518/E518*100</f>
        <v>#DIV/0!</v>
      </c>
      <c r="J518" s="178" t="e">
        <f t="shared" ref="J518:J581" si="30">H518/F518*100</f>
        <v>#DIV/0!</v>
      </c>
    </row>
    <row r="519" spans="1:10" s="110" customFormat="1" ht="15" customHeight="1">
      <c r="A519" s="292" t="s">
        <v>1521</v>
      </c>
      <c r="B519" s="329"/>
      <c r="C519" s="329"/>
      <c r="D519" s="330"/>
      <c r="E519" s="174">
        <f>E520+E544+E562</f>
        <v>15150</v>
      </c>
      <c r="F519" s="174">
        <f>F520+F544+F562</f>
        <v>5384</v>
      </c>
      <c r="G519" s="174">
        <f>G520+G544+G562</f>
        <v>0</v>
      </c>
      <c r="H519" s="205">
        <f>H520+H544+H562</f>
        <v>200.12</v>
      </c>
      <c r="I519" s="175">
        <f t="shared" si="29"/>
        <v>1.3209240924092409</v>
      </c>
      <c r="J519" s="175">
        <f t="shared" si="30"/>
        <v>3.7169390787518575</v>
      </c>
    </row>
    <row r="520" spans="1:10" s="110" customFormat="1" ht="15" customHeight="1">
      <c r="A520" s="292" t="s">
        <v>1532</v>
      </c>
      <c r="B520" s="329"/>
      <c r="C520" s="329"/>
      <c r="D520" s="330"/>
      <c r="E520" s="90">
        <f>E521</f>
        <v>5616</v>
      </c>
      <c r="F520" s="90">
        <f>F521</f>
        <v>1720</v>
      </c>
      <c r="G520" s="90">
        <f>G521</f>
        <v>0</v>
      </c>
      <c r="H520" s="118">
        <f>H521</f>
        <v>0.12</v>
      </c>
      <c r="I520" s="176">
        <f t="shared" si="29"/>
        <v>2.136752136752137E-3</v>
      </c>
      <c r="J520" s="176">
        <f t="shared" si="30"/>
        <v>6.9767441860465115E-3</v>
      </c>
    </row>
    <row r="521" spans="1:10" s="110" customFormat="1" ht="15" customHeight="1">
      <c r="A521" s="130">
        <v>3</v>
      </c>
      <c r="B521" s="111"/>
      <c r="C521" s="55"/>
      <c r="D521" s="55" t="s">
        <v>1365</v>
      </c>
      <c r="E521" s="83">
        <f>E522+E540+E542</f>
        <v>5616</v>
      </c>
      <c r="F521" s="83">
        <f>F522+F540+F542</f>
        <v>1720</v>
      </c>
      <c r="G521" s="83">
        <f>G522+G540+G542</f>
        <v>0</v>
      </c>
      <c r="H521" s="112">
        <f>H522+H540+H542</f>
        <v>0.12</v>
      </c>
      <c r="I521" s="177">
        <f t="shared" si="29"/>
        <v>2.136752136752137E-3</v>
      </c>
      <c r="J521" s="177">
        <f t="shared" si="30"/>
        <v>6.9767441860465115E-3</v>
      </c>
    </row>
    <row r="522" spans="1:10" s="110" customFormat="1" ht="15" customHeight="1">
      <c r="A522" s="111"/>
      <c r="B522" s="130">
        <v>32</v>
      </c>
      <c r="C522" s="55"/>
      <c r="D522" s="55" t="s">
        <v>1330</v>
      </c>
      <c r="E522" s="83">
        <f>SUM(E523:E539)</f>
        <v>5526</v>
      </c>
      <c r="F522" s="83">
        <f>SUM(F523:F539)</f>
        <v>1620</v>
      </c>
      <c r="G522" s="83">
        <f>SUM(G523:G539)</f>
        <v>0</v>
      </c>
      <c r="H522" s="112">
        <f>SUM(H523:H539)</f>
        <v>0</v>
      </c>
      <c r="I522" s="177">
        <f t="shared" si="29"/>
        <v>0</v>
      </c>
      <c r="J522" s="177">
        <f t="shared" si="30"/>
        <v>0</v>
      </c>
    </row>
    <row r="523" spans="1:10" s="110" customFormat="1" ht="15" customHeight="1">
      <c r="A523" s="111"/>
      <c r="B523" s="111"/>
      <c r="C523" s="111">
        <v>3211</v>
      </c>
      <c r="D523" s="86" t="s">
        <v>1264</v>
      </c>
      <c r="E523" s="86">
        <v>10</v>
      </c>
      <c r="F523" s="86"/>
      <c r="G523" s="86"/>
      <c r="H523" s="134"/>
      <c r="I523" s="178">
        <f t="shared" si="29"/>
        <v>0</v>
      </c>
      <c r="J523" s="178" t="e">
        <f t="shared" si="30"/>
        <v>#DIV/0!</v>
      </c>
    </row>
    <row r="524" spans="1:10" s="110" customFormat="1" ht="15" customHeight="1">
      <c r="A524" s="111"/>
      <c r="B524" s="111"/>
      <c r="C524" s="111">
        <v>3213</v>
      </c>
      <c r="D524" s="86" t="s">
        <v>1266</v>
      </c>
      <c r="E524" s="86"/>
      <c r="F524" s="86"/>
      <c r="G524" s="86"/>
      <c r="H524" s="134"/>
      <c r="I524" s="178" t="e">
        <f t="shared" si="29"/>
        <v>#DIV/0!</v>
      </c>
      <c r="J524" s="178" t="e">
        <f t="shared" si="30"/>
        <v>#DIV/0!</v>
      </c>
    </row>
    <row r="525" spans="1:10" s="110" customFormat="1" ht="15" customHeight="1">
      <c r="A525" s="111"/>
      <c r="B525" s="111"/>
      <c r="C525" s="111">
        <v>3221</v>
      </c>
      <c r="D525" s="86" t="s">
        <v>1267</v>
      </c>
      <c r="E525" s="86"/>
      <c r="F525" s="86">
        <v>20</v>
      </c>
      <c r="G525" s="86"/>
      <c r="H525" s="134"/>
      <c r="I525" s="178" t="e">
        <f t="shared" si="29"/>
        <v>#DIV/0!</v>
      </c>
      <c r="J525" s="178">
        <f t="shared" si="30"/>
        <v>0</v>
      </c>
    </row>
    <row r="526" spans="1:10" s="110" customFormat="1" ht="15" customHeight="1">
      <c r="A526" s="111"/>
      <c r="B526" s="111"/>
      <c r="C526" s="111">
        <v>3222</v>
      </c>
      <c r="D526" s="86" t="s">
        <v>1268</v>
      </c>
      <c r="E526" s="86"/>
      <c r="F526" s="86"/>
      <c r="G526" s="86"/>
      <c r="H526" s="134"/>
      <c r="I526" s="178" t="e">
        <f t="shared" si="29"/>
        <v>#DIV/0!</v>
      </c>
      <c r="J526" s="178" t="e">
        <f t="shared" si="30"/>
        <v>#DIV/0!</v>
      </c>
    </row>
    <row r="527" spans="1:10" s="110" customFormat="1" ht="15" customHeight="1">
      <c r="A527" s="111"/>
      <c r="B527" s="111"/>
      <c r="C527" s="111">
        <v>3223</v>
      </c>
      <c r="D527" s="86" t="s">
        <v>1269</v>
      </c>
      <c r="E527" s="86"/>
      <c r="F527" s="86"/>
      <c r="G527" s="86"/>
      <c r="H527" s="134"/>
      <c r="I527" s="178" t="e">
        <f t="shared" si="29"/>
        <v>#DIV/0!</v>
      </c>
      <c r="J527" s="178" t="e">
        <f t="shared" si="30"/>
        <v>#DIV/0!</v>
      </c>
    </row>
    <row r="528" spans="1:10" s="110" customFormat="1" ht="15" customHeight="1">
      <c r="A528" s="111"/>
      <c r="B528" s="111"/>
      <c r="C528" s="111">
        <v>3224</v>
      </c>
      <c r="D528" s="86" t="s">
        <v>1270</v>
      </c>
      <c r="E528" s="86"/>
      <c r="F528" s="86"/>
      <c r="G528" s="86"/>
      <c r="H528" s="134"/>
      <c r="I528" s="178" t="e">
        <f t="shared" si="29"/>
        <v>#DIV/0!</v>
      </c>
      <c r="J528" s="178" t="e">
        <f t="shared" si="30"/>
        <v>#DIV/0!</v>
      </c>
    </row>
    <row r="529" spans="1:10" s="110" customFormat="1" ht="15" customHeight="1">
      <c r="A529" s="111"/>
      <c r="B529" s="111"/>
      <c r="C529" s="111">
        <v>3231</v>
      </c>
      <c r="D529" s="86" t="s">
        <v>1272</v>
      </c>
      <c r="E529" s="86"/>
      <c r="F529" s="86"/>
      <c r="G529" s="86"/>
      <c r="H529" s="134"/>
      <c r="I529" s="178" t="e">
        <f t="shared" si="29"/>
        <v>#DIV/0!</v>
      </c>
      <c r="J529" s="178" t="e">
        <f t="shared" si="30"/>
        <v>#DIV/0!</v>
      </c>
    </row>
    <row r="530" spans="1:10" s="110" customFormat="1" ht="15" customHeight="1">
      <c r="A530" s="111"/>
      <c r="B530" s="111"/>
      <c r="C530" s="111">
        <v>3232</v>
      </c>
      <c r="D530" s="86" t="s">
        <v>1273</v>
      </c>
      <c r="E530" s="86"/>
      <c r="F530" s="86"/>
      <c r="G530" s="86"/>
      <c r="H530" s="134"/>
      <c r="I530" s="178" t="e">
        <f t="shared" si="29"/>
        <v>#DIV/0!</v>
      </c>
      <c r="J530" s="178" t="e">
        <f t="shared" si="30"/>
        <v>#DIV/0!</v>
      </c>
    </row>
    <row r="531" spans="1:10" s="110" customFormat="1" ht="15" customHeight="1">
      <c r="A531" s="111"/>
      <c r="B531" s="111"/>
      <c r="C531" s="111">
        <v>3233</v>
      </c>
      <c r="D531" s="86" t="s">
        <v>1274</v>
      </c>
      <c r="E531" s="86"/>
      <c r="F531" s="86"/>
      <c r="G531" s="86"/>
      <c r="H531" s="134"/>
      <c r="I531" s="178" t="e">
        <f t="shared" si="29"/>
        <v>#DIV/0!</v>
      </c>
      <c r="J531" s="178" t="e">
        <f t="shared" si="30"/>
        <v>#DIV/0!</v>
      </c>
    </row>
    <row r="532" spans="1:10" s="110" customFormat="1" ht="15" customHeight="1">
      <c r="A532" s="111"/>
      <c r="B532" s="111"/>
      <c r="C532" s="111">
        <v>3234</v>
      </c>
      <c r="D532" s="86" t="s">
        <v>1275</v>
      </c>
      <c r="E532" s="86"/>
      <c r="F532" s="86"/>
      <c r="G532" s="86"/>
      <c r="H532" s="134"/>
      <c r="I532" s="178" t="e">
        <f t="shared" si="29"/>
        <v>#DIV/0!</v>
      </c>
      <c r="J532" s="178" t="e">
        <f t="shared" si="30"/>
        <v>#DIV/0!</v>
      </c>
    </row>
    <row r="533" spans="1:10" s="110" customFormat="1" ht="15" customHeight="1">
      <c r="A533" s="111"/>
      <c r="B533" s="111"/>
      <c r="C533" s="111">
        <v>3235</v>
      </c>
      <c r="D533" s="86" t="s">
        <v>1276</v>
      </c>
      <c r="E533" s="86">
        <v>1222</v>
      </c>
      <c r="F533" s="86">
        <v>1250</v>
      </c>
      <c r="G533" s="86"/>
      <c r="H533" s="134"/>
      <c r="I533" s="178">
        <f t="shared" si="29"/>
        <v>0</v>
      </c>
      <c r="J533" s="178">
        <f t="shared" si="30"/>
        <v>0</v>
      </c>
    </row>
    <row r="534" spans="1:10" s="110" customFormat="1" ht="15" customHeight="1">
      <c r="A534" s="111"/>
      <c r="B534" s="111"/>
      <c r="C534" s="111">
        <v>3237</v>
      </c>
      <c r="D534" s="86" t="s">
        <v>1278</v>
      </c>
      <c r="E534" s="86"/>
      <c r="F534" s="86"/>
      <c r="G534" s="86"/>
      <c r="H534" s="134"/>
      <c r="I534" s="178" t="e">
        <f t="shared" si="29"/>
        <v>#DIV/0!</v>
      </c>
      <c r="J534" s="178" t="e">
        <f t="shared" si="30"/>
        <v>#DIV/0!</v>
      </c>
    </row>
    <row r="535" spans="1:10" s="110" customFormat="1" ht="15" customHeight="1">
      <c r="A535" s="111"/>
      <c r="B535" s="111"/>
      <c r="C535" s="111">
        <v>3239</v>
      </c>
      <c r="D535" s="86" t="s">
        <v>1280</v>
      </c>
      <c r="E535" s="86">
        <v>2826</v>
      </c>
      <c r="F535" s="86"/>
      <c r="G535" s="86"/>
      <c r="H535" s="134"/>
      <c r="I535" s="178">
        <f t="shared" si="29"/>
        <v>0</v>
      </c>
      <c r="J535" s="178" t="e">
        <f t="shared" si="30"/>
        <v>#DIV/0!</v>
      </c>
    </row>
    <row r="536" spans="1:10" s="110" customFormat="1" ht="15" customHeight="1">
      <c r="A536" s="111"/>
      <c r="B536" s="111"/>
      <c r="C536" s="111">
        <v>3241</v>
      </c>
      <c r="D536" s="86" t="s">
        <v>1425</v>
      </c>
      <c r="E536" s="86">
        <v>1152</v>
      </c>
      <c r="F536" s="86"/>
      <c r="G536" s="86"/>
      <c r="H536" s="134"/>
      <c r="I536" s="178">
        <f t="shared" si="29"/>
        <v>0</v>
      </c>
      <c r="J536" s="178" t="e">
        <f t="shared" si="30"/>
        <v>#DIV/0!</v>
      </c>
    </row>
    <row r="537" spans="1:10" s="110" customFormat="1" ht="15" customHeight="1">
      <c r="A537" s="111"/>
      <c r="B537" s="111"/>
      <c r="C537" s="111">
        <v>3293</v>
      </c>
      <c r="D537" s="86" t="s">
        <v>1305</v>
      </c>
      <c r="E537" s="86"/>
      <c r="F537" s="86"/>
      <c r="G537" s="86"/>
      <c r="H537" s="134"/>
      <c r="I537" s="178" t="e">
        <f t="shared" si="29"/>
        <v>#DIV/0!</v>
      </c>
      <c r="J537" s="178" t="e">
        <f t="shared" si="30"/>
        <v>#DIV/0!</v>
      </c>
    </row>
    <row r="538" spans="1:10" s="110" customFormat="1" ht="15" customHeight="1">
      <c r="A538" s="111"/>
      <c r="B538" s="111"/>
      <c r="C538" s="111">
        <v>3295</v>
      </c>
      <c r="D538" s="86" t="s">
        <v>1284</v>
      </c>
      <c r="E538" s="86">
        <v>316</v>
      </c>
      <c r="F538" s="86">
        <v>350</v>
      </c>
      <c r="G538" s="86"/>
      <c r="H538" s="134"/>
      <c r="I538" s="178">
        <f t="shared" si="29"/>
        <v>0</v>
      </c>
      <c r="J538" s="178">
        <f t="shared" si="30"/>
        <v>0</v>
      </c>
    </row>
    <row r="539" spans="1:10" s="110" customFormat="1" ht="15" customHeight="1">
      <c r="A539" s="111"/>
      <c r="B539" s="111"/>
      <c r="C539" s="111">
        <v>3299</v>
      </c>
      <c r="D539" s="86" t="s">
        <v>1285</v>
      </c>
      <c r="E539" s="86"/>
      <c r="F539" s="86"/>
      <c r="G539" s="86"/>
      <c r="H539" s="134"/>
      <c r="I539" s="178" t="e">
        <f t="shared" si="29"/>
        <v>#DIV/0!</v>
      </c>
      <c r="J539" s="178" t="e">
        <f t="shared" si="30"/>
        <v>#DIV/0!</v>
      </c>
    </row>
    <row r="540" spans="1:10" s="110" customFormat="1" ht="15" customHeight="1">
      <c r="A540" s="111"/>
      <c r="B540" s="130">
        <v>34</v>
      </c>
      <c r="C540" s="111"/>
      <c r="D540" s="130" t="s">
        <v>1350</v>
      </c>
      <c r="E540" s="131">
        <f>E541</f>
        <v>90</v>
      </c>
      <c r="F540" s="131">
        <f>F541</f>
        <v>100</v>
      </c>
      <c r="G540" s="131">
        <f>G541</f>
        <v>0</v>
      </c>
      <c r="H540" s="132">
        <f>H541</f>
        <v>0.12</v>
      </c>
      <c r="I540" s="178">
        <f t="shared" si="29"/>
        <v>0.13333333333333333</v>
      </c>
      <c r="J540" s="178">
        <f t="shared" si="30"/>
        <v>0.12</v>
      </c>
    </row>
    <row r="541" spans="1:10" s="110" customFormat="1" ht="15" customHeight="1">
      <c r="A541" s="111"/>
      <c r="B541" s="111"/>
      <c r="C541" s="111">
        <v>3431</v>
      </c>
      <c r="D541" s="86" t="s">
        <v>1286</v>
      </c>
      <c r="E541" s="86">
        <v>90</v>
      </c>
      <c r="F541" s="86">
        <v>100</v>
      </c>
      <c r="G541" s="86"/>
      <c r="H541" s="134">
        <v>0.12</v>
      </c>
      <c r="I541" s="178">
        <f t="shared" si="29"/>
        <v>0.13333333333333333</v>
      </c>
      <c r="J541" s="178">
        <f t="shared" si="30"/>
        <v>0.12</v>
      </c>
    </row>
    <row r="542" spans="1:10" s="110" customFormat="1" ht="15" customHeight="1">
      <c r="A542" s="111"/>
      <c r="B542" s="130">
        <v>38</v>
      </c>
      <c r="C542" s="111"/>
      <c r="D542" s="130" t="s">
        <v>1359</v>
      </c>
      <c r="E542" s="131">
        <f>E543</f>
        <v>0</v>
      </c>
      <c r="F542" s="131">
        <f>F543</f>
        <v>0</v>
      </c>
      <c r="G542" s="131">
        <f>G543</f>
        <v>0</v>
      </c>
      <c r="H542" s="132">
        <f>H543</f>
        <v>0</v>
      </c>
      <c r="I542" s="178" t="e">
        <f t="shared" si="29"/>
        <v>#DIV/0!</v>
      </c>
      <c r="J542" s="178" t="e">
        <f t="shared" si="30"/>
        <v>#DIV/0!</v>
      </c>
    </row>
    <row r="543" spans="1:10" s="110" customFormat="1" ht="15" customHeight="1">
      <c r="A543" s="111"/>
      <c r="B543" s="111"/>
      <c r="C543" s="111">
        <v>3811</v>
      </c>
      <c r="D543" s="86" t="s">
        <v>1316</v>
      </c>
      <c r="E543" s="86"/>
      <c r="F543" s="86"/>
      <c r="G543" s="86"/>
      <c r="H543" s="134"/>
      <c r="I543" s="178" t="e">
        <f t="shared" si="29"/>
        <v>#DIV/0!</v>
      </c>
      <c r="J543" s="178" t="e">
        <f t="shared" si="30"/>
        <v>#DIV/0!</v>
      </c>
    </row>
    <row r="544" spans="1:10" s="110" customFormat="1" ht="15" customHeight="1">
      <c r="A544" s="292" t="s">
        <v>1531</v>
      </c>
      <c r="B544" s="329"/>
      <c r="C544" s="329"/>
      <c r="D544" s="330"/>
      <c r="E544" s="174">
        <f>E545</f>
        <v>4194</v>
      </c>
      <c r="F544" s="174">
        <f>F545</f>
        <v>164</v>
      </c>
      <c r="G544" s="174">
        <f>G545</f>
        <v>0</v>
      </c>
      <c r="H544" s="205">
        <f>H545</f>
        <v>200</v>
      </c>
      <c r="I544" s="175">
        <f t="shared" si="29"/>
        <v>4.768717215069147</v>
      </c>
      <c r="J544" s="175">
        <f t="shared" si="30"/>
        <v>121.95121951219512</v>
      </c>
    </row>
    <row r="545" spans="1:10" s="110" customFormat="1" ht="15" customHeight="1">
      <c r="A545" s="130">
        <v>3</v>
      </c>
      <c r="B545" s="111"/>
      <c r="C545" s="55"/>
      <c r="D545" s="55" t="s">
        <v>1365</v>
      </c>
      <c r="E545" s="83">
        <f>E546+E560</f>
        <v>4194</v>
      </c>
      <c r="F545" s="83">
        <f>F546+F560</f>
        <v>164</v>
      </c>
      <c r="G545" s="83">
        <f>G546+G560</f>
        <v>0</v>
      </c>
      <c r="H545" s="112">
        <f>H546+H560</f>
        <v>200</v>
      </c>
      <c r="I545" s="177">
        <f t="shared" si="29"/>
        <v>4.768717215069147</v>
      </c>
      <c r="J545" s="177">
        <f t="shared" si="30"/>
        <v>121.95121951219512</v>
      </c>
    </row>
    <row r="546" spans="1:10" s="110" customFormat="1" ht="15" customHeight="1">
      <c r="A546" s="111"/>
      <c r="B546" s="130">
        <v>32</v>
      </c>
      <c r="C546" s="55"/>
      <c r="D546" s="55" t="s">
        <v>1330</v>
      </c>
      <c r="E546" s="83">
        <f>SUM(E547:E559)</f>
        <v>4194</v>
      </c>
      <c r="F546" s="83">
        <f>SUM(F547:F559)</f>
        <v>164</v>
      </c>
      <c r="G546" s="83">
        <f>SUM(G547:G559)</f>
        <v>0</v>
      </c>
      <c r="H546" s="112">
        <f>SUM(H547:H559)</f>
        <v>200</v>
      </c>
      <c r="I546" s="177">
        <f t="shared" si="29"/>
        <v>4.768717215069147</v>
      </c>
      <c r="J546" s="177">
        <f t="shared" si="30"/>
        <v>121.95121951219512</v>
      </c>
    </row>
    <row r="547" spans="1:10" s="110" customFormat="1" ht="15" customHeight="1">
      <c r="A547" s="111"/>
      <c r="B547" s="111"/>
      <c r="C547" s="111">
        <v>3211</v>
      </c>
      <c r="D547" s="86" t="s">
        <v>1264</v>
      </c>
      <c r="E547" s="86"/>
      <c r="F547" s="86"/>
      <c r="G547" s="86"/>
      <c r="H547" s="134"/>
      <c r="I547" s="178" t="e">
        <f t="shared" si="29"/>
        <v>#DIV/0!</v>
      </c>
      <c r="J547" s="178" t="e">
        <f t="shared" si="30"/>
        <v>#DIV/0!</v>
      </c>
    </row>
    <row r="548" spans="1:10" s="110" customFormat="1" ht="15" customHeight="1">
      <c r="A548" s="111"/>
      <c r="B548" s="111"/>
      <c r="C548" s="111">
        <v>3213</v>
      </c>
      <c r="D548" s="86" t="s">
        <v>1266</v>
      </c>
      <c r="E548" s="86"/>
      <c r="F548" s="86"/>
      <c r="G548" s="86"/>
      <c r="H548" s="134"/>
      <c r="I548" s="178" t="e">
        <f t="shared" si="29"/>
        <v>#DIV/0!</v>
      </c>
      <c r="J548" s="178" t="e">
        <f t="shared" si="30"/>
        <v>#DIV/0!</v>
      </c>
    </row>
    <row r="549" spans="1:10" s="110" customFormat="1" ht="15" customHeight="1">
      <c r="A549" s="111"/>
      <c r="B549" s="111"/>
      <c r="C549" s="111">
        <v>3221</v>
      </c>
      <c r="D549" s="86" t="s">
        <v>1267</v>
      </c>
      <c r="E549" s="86"/>
      <c r="F549" s="86"/>
      <c r="G549" s="86"/>
      <c r="H549" s="134"/>
      <c r="I549" s="178" t="e">
        <f t="shared" si="29"/>
        <v>#DIV/0!</v>
      </c>
      <c r="J549" s="178" t="e">
        <f t="shared" si="30"/>
        <v>#DIV/0!</v>
      </c>
    </row>
    <row r="550" spans="1:10" s="110" customFormat="1" ht="15" customHeight="1">
      <c r="A550" s="111"/>
      <c r="B550" s="111"/>
      <c r="C550" s="111">
        <v>3222</v>
      </c>
      <c r="D550" s="86" t="s">
        <v>1268</v>
      </c>
      <c r="E550" s="86"/>
      <c r="F550" s="86"/>
      <c r="G550" s="86"/>
      <c r="H550" s="134"/>
      <c r="I550" s="178" t="e">
        <f t="shared" si="29"/>
        <v>#DIV/0!</v>
      </c>
      <c r="J550" s="178" t="e">
        <f t="shared" si="30"/>
        <v>#DIV/0!</v>
      </c>
    </row>
    <row r="551" spans="1:10" s="110" customFormat="1" ht="15" customHeight="1">
      <c r="A551" s="111"/>
      <c r="B551" s="111"/>
      <c r="C551" s="111">
        <v>3223</v>
      </c>
      <c r="D551" s="86" t="s">
        <v>1269</v>
      </c>
      <c r="E551" s="86"/>
      <c r="F551" s="86"/>
      <c r="G551" s="86"/>
      <c r="H551" s="134"/>
      <c r="I551" s="178" t="e">
        <f t="shared" si="29"/>
        <v>#DIV/0!</v>
      </c>
      <c r="J551" s="178" t="e">
        <f t="shared" si="30"/>
        <v>#DIV/0!</v>
      </c>
    </row>
    <row r="552" spans="1:10" s="110" customFormat="1" ht="15" customHeight="1">
      <c r="A552" s="111"/>
      <c r="B552" s="111"/>
      <c r="C552" s="111">
        <v>3224</v>
      </c>
      <c r="D552" s="86" t="s">
        <v>1270</v>
      </c>
      <c r="E552" s="86"/>
      <c r="F552" s="86"/>
      <c r="G552" s="86"/>
      <c r="H552" s="134"/>
      <c r="I552" s="178" t="e">
        <f t="shared" si="29"/>
        <v>#DIV/0!</v>
      </c>
      <c r="J552" s="178" t="e">
        <f t="shared" si="30"/>
        <v>#DIV/0!</v>
      </c>
    </row>
    <row r="553" spans="1:10" s="110" customFormat="1" ht="15" customHeight="1">
      <c r="A553" s="111"/>
      <c r="B553" s="111"/>
      <c r="C553" s="111">
        <v>3231</v>
      </c>
      <c r="D553" s="86" t="s">
        <v>1272</v>
      </c>
      <c r="E553" s="86"/>
      <c r="F553" s="86"/>
      <c r="G553" s="86"/>
      <c r="H553" s="134"/>
      <c r="I553" s="178" t="e">
        <f t="shared" si="29"/>
        <v>#DIV/0!</v>
      </c>
      <c r="J553" s="178" t="e">
        <f t="shared" si="30"/>
        <v>#DIV/0!</v>
      </c>
    </row>
    <row r="554" spans="1:10" s="110" customFormat="1" ht="15" customHeight="1">
      <c r="A554" s="111"/>
      <c r="B554" s="111"/>
      <c r="C554" s="111">
        <v>3233</v>
      </c>
      <c r="D554" s="86" t="s">
        <v>1274</v>
      </c>
      <c r="E554" s="86"/>
      <c r="F554" s="86"/>
      <c r="G554" s="86"/>
      <c r="H554" s="134">
        <v>200</v>
      </c>
      <c r="I554" s="178" t="e">
        <f t="shared" si="29"/>
        <v>#DIV/0!</v>
      </c>
      <c r="J554" s="178" t="e">
        <f t="shared" si="30"/>
        <v>#DIV/0!</v>
      </c>
    </row>
    <row r="555" spans="1:10" s="110" customFormat="1" ht="15" customHeight="1">
      <c r="A555" s="111"/>
      <c r="B555" s="111"/>
      <c r="C555" s="111">
        <v>3235</v>
      </c>
      <c r="D555" s="86" t="s">
        <v>1276</v>
      </c>
      <c r="E555" s="86"/>
      <c r="F555" s="86"/>
      <c r="G555" s="86"/>
      <c r="H555" s="134"/>
      <c r="I555" s="178" t="e">
        <f t="shared" si="29"/>
        <v>#DIV/0!</v>
      </c>
      <c r="J555" s="178" t="e">
        <f t="shared" si="30"/>
        <v>#DIV/0!</v>
      </c>
    </row>
    <row r="556" spans="1:10" s="110" customFormat="1" ht="15" customHeight="1">
      <c r="A556" s="111"/>
      <c r="B556" s="111"/>
      <c r="C556" s="111">
        <v>3237</v>
      </c>
      <c r="D556" s="86" t="s">
        <v>1278</v>
      </c>
      <c r="E556" s="86">
        <v>4030</v>
      </c>
      <c r="F556" s="86"/>
      <c r="G556" s="86"/>
      <c r="H556" s="134"/>
      <c r="I556" s="178">
        <f t="shared" si="29"/>
        <v>0</v>
      </c>
      <c r="J556" s="178" t="e">
        <f t="shared" si="30"/>
        <v>#DIV/0!</v>
      </c>
    </row>
    <row r="557" spans="1:10" s="110" customFormat="1" ht="15" customHeight="1">
      <c r="A557" s="111"/>
      <c r="B557" s="111"/>
      <c r="C557" s="111">
        <v>3239</v>
      </c>
      <c r="D557" s="86" t="s">
        <v>1280</v>
      </c>
      <c r="E557" s="86">
        <v>164</v>
      </c>
      <c r="F557" s="86">
        <v>164</v>
      </c>
      <c r="G557" s="86"/>
      <c r="H557" s="134"/>
      <c r="I557" s="178">
        <f t="shared" si="29"/>
        <v>0</v>
      </c>
      <c r="J557" s="178">
        <f t="shared" si="30"/>
        <v>0</v>
      </c>
    </row>
    <row r="558" spans="1:10" s="110" customFormat="1" ht="15" customHeight="1">
      <c r="A558" s="111"/>
      <c r="B558" s="111"/>
      <c r="C558" s="111">
        <v>3299</v>
      </c>
      <c r="D558" s="86" t="s">
        <v>1285</v>
      </c>
      <c r="E558" s="86"/>
      <c r="F558" s="86"/>
      <c r="G558" s="86"/>
      <c r="H558" s="134"/>
      <c r="I558" s="178" t="e">
        <f t="shared" si="29"/>
        <v>#DIV/0!</v>
      </c>
      <c r="J558" s="178" t="e">
        <f t="shared" si="30"/>
        <v>#DIV/0!</v>
      </c>
    </row>
    <row r="559" spans="1:10" s="110" customFormat="1" ht="15" customHeight="1">
      <c r="A559" s="111"/>
      <c r="B559" s="111"/>
      <c r="C559" s="111">
        <v>3241</v>
      </c>
      <c r="D559" s="86" t="s">
        <v>1425</v>
      </c>
      <c r="E559" s="86"/>
      <c r="F559" s="86"/>
      <c r="G559" s="86"/>
      <c r="H559" s="134"/>
      <c r="I559" s="178" t="e">
        <f t="shared" si="29"/>
        <v>#DIV/0!</v>
      </c>
      <c r="J559" s="178" t="e">
        <f t="shared" si="30"/>
        <v>#DIV/0!</v>
      </c>
    </row>
    <row r="560" spans="1:10" s="110" customFormat="1" ht="15" customHeight="1">
      <c r="A560" s="111"/>
      <c r="B560" s="130">
        <v>34</v>
      </c>
      <c r="C560" s="111"/>
      <c r="D560" s="130" t="s">
        <v>1350</v>
      </c>
      <c r="E560" s="131">
        <f>E561</f>
        <v>0</v>
      </c>
      <c r="F560" s="131">
        <f>F561</f>
        <v>0</v>
      </c>
      <c r="G560" s="131">
        <f>G561</f>
        <v>0</v>
      </c>
      <c r="H560" s="132">
        <f>H561</f>
        <v>0</v>
      </c>
      <c r="I560" s="178" t="e">
        <f t="shared" si="29"/>
        <v>#DIV/0!</v>
      </c>
      <c r="J560" s="178" t="e">
        <f t="shared" si="30"/>
        <v>#DIV/0!</v>
      </c>
    </row>
    <row r="561" spans="1:10" s="110" customFormat="1" ht="15" customHeight="1">
      <c r="A561" s="111"/>
      <c r="B561" s="111"/>
      <c r="C561" s="111">
        <v>3431</v>
      </c>
      <c r="D561" s="86" t="s">
        <v>1286</v>
      </c>
      <c r="E561" s="86"/>
      <c r="F561" s="86"/>
      <c r="G561" s="86"/>
      <c r="H561" s="134"/>
      <c r="I561" s="178" t="e">
        <f t="shared" si="29"/>
        <v>#DIV/0!</v>
      </c>
      <c r="J561" s="178" t="e">
        <f t="shared" si="30"/>
        <v>#DIV/0!</v>
      </c>
    </row>
    <row r="562" spans="1:10" s="110" customFormat="1" ht="15" customHeight="1">
      <c r="A562" s="292" t="s">
        <v>522</v>
      </c>
      <c r="B562" s="329"/>
      <c r="C562" s="329"/>
      <c r="D562" s="330"/>
      <c r="E562" s="174">
        <f>E563</f>
        <v>5340</v>
      </c>
      <c r="F562" s="174">
        <f t="shared" ref="F562:H563" si="31">F563</f>
        <v>3500</v>
      </c>
      <c r="G562" s="174">
        <f t="shared" si="31"/>
        <v>0</v>
      </c>
      <c r="H562" s="205">
        <f t="shared" si="31"/>
        <v>0</v>
      </c>
      <c r="I562" s="175">
        <f t="shared" si="29"/>
        <v>0</v>
      </c>
      <c r="J562" s="175">
        <f t="shared" si="30"/>
        <v>0</v>
      </c>
    </row>
    <row r="563" spans="1:10" s="110" customFormat="1" ht="15" customHeight="1">
      <c r="A563" s="130">
        <v>3</v>
      </c>
      <c r="B563" s="111"/>
      <c r="C563" s="55"/>
      <c r="D563" s="55" t="s">
        <v>1365</v>
      </c>
      <c r="E563" s="83">
        <f>E564</f>
        <v>5340</v>
      </c>
      <c r="F563" s="83">
        <f t="shared" si="31"/>
        <v>3500</v>
      </c>
      <c r="G563" s="83">
        <f t="shared" si="31"/>
        <v>0</v>
      </c>
      <c r="H563" s="112">
        <f t="shared" si="31"/>
        <v>0</v>
      </c>
      <c r="I563" s="177">
        <f t="shared" si="29"/>
        <v>0</v>
      </c>
      <c r="J563" s="177">
        <f t="shared" si="30"/>
        <v>0</v>
      </c>
    </row>
    <row r="564" spans="1:10" s="110" customFormat="1" ht="15" customHeight="1">
      <c r="A564" s="111"/>
      <c r="B564" s="130">
        <v>32</v>
      </c>
      <c r="C564" s="55"/>
      <c r="D564" s="55" t="s">
        <v>1330</v>
      </c>
      <c r="E564" s="83">
        <f>SUM(E565:E570)</f>
        <v>5340</v>
      </c>
      <c r="F564" s="83">
        <f t="shared" ref="F564:H564" si="32">SUM(F565:F570)</f>
        <v>3500</v>
      </c>
      <c r="G564" s="83">
        <f t="shared" si="32"/>
        <v>0</v>
      </c>
      <c r="H564" s="112">
        <f t="shared" si="32"/>
        <v>0</v>
      </c>
      <c r="I564" s="177">
        <f t="shared" si="29"/>
        <v>0</v>
      </c>
      <c r="J564" s="177">
        <f t="shared" si="30"/>
        <v>0</v>
      </c>
    </row>
    <row r="565" spans="1:10" s="110" customFormat="1" ht="15" customHeight="1">
      <c r="A565" s="111"/>
      <c r="B565" s="111"/>
      <c r="C565" s="111">
        <v>3211</v>
      </c>
      <c r="D565" s="86" t="s">
        <v>1264</v>
      </c>
      <c r="E565" s="86"/>
      <c r="F565" s="86"/>
      <c r="G565" s="86"/>
      <c r="H565" s="134"/>
      <c r="I565" s="178" t="e">
        <f t="shared" si="29"/>
        <v>#DIV/0!</v>
      </c>
      <c r="J565" s="178" t="e">
        <f t="shared" si="30"/>
        <v>#DIV/0!</v>
      </c>
    </row>
    <row r="566" spans="1:10" s="110" customFormat="1" ht="15" customHeight="1">
      <c r="A566" s="111"/>
      <c r="B566" s="111"/>
      <c r="C566" s="111">
        <v>3235</v>
      </c>
      <c r="D566" s="86" t="s">
        <v>1276</v>
      </c>
      <c r="E566" s="86">
        <v>2311</v>
      </c>
      <c r="F566" s="86">
        <v>1000</v>
      </c>
      <c r="G566" s="86"/>
      <c r="H566" s="134"/>
      <c r="I566" s="178">
        <f t="shared" si="29"/>
        <v>0</v>
      </c>
      <c r="J566" s="178">
        <f t="shared" si="30"/>
        <v>0</v>
      </c>
    </row>
    <row r="567" spans="1:10" s="110" customFormat="1" ht="15" customHeight="1">
      <c r="A567" s="111"/>
      <c r="B567" s="111"/>
      <c r="C567" s="111">
        <v>3239</v>
      </c>
      <c r="D567" s="86" t="s">
        <v>1280</v>
      </c>
      <c r="E567" s="86">
        <v>166</v>
      </c>
      <c r="F567" s="86">
        <v>200</v>
      </c>
      <c r="G567" s="86"/>
      <c r="H567" s="134"/>
      <c r="I567" s="178">
        <f t="shared" si="29"/>
        <v>0</v>
      </c>
      <c r="J567" s="178">
        <f t="shared" si="30"/>
        <v>0</v>
      </c>
    </row>
    <row r="568" spans="1:10" s="110" customFormat="1" ht="15" customHeight="1">
      <c r="A568" s="111"/>
      <c r="B568" s="111"/>
      <c r="C568" s="111">
        <v>3241</v>
      </c>
      <c r="D568" s="86" t="s">
        <v>1425</v>
      </c>
      <c r="E568" s="86">
        <v>315</v>
      </c>
      <c r="F568" s="86">
        <v>300</v>
      </c>
      <c r="G568" s="86"/>
      <c r="H568" s="134"/>
      <c r="I568" s="178">
        <f t="shared" si="29"/>
        <v>0</v>
      </c>
      <c r="J568" s="178">
        <f t="shared" si="30"/>
        <v>0</v>
      </c>
    </row>
    <row r="569" spans="1:10" s="110" customFormat="1" ht="15" customHeight="1">
      <c r="A569" s="111"/>
      <c r="B569" s="111"/>
      <c r="C569" s="111">
        <v>3293</v>
      </c>
      <c r="D569" s="86" t="s">
        <v>1305</v>
      </c>
      <c r="E569" s="86">
        <v>2548</v>
      </c>
      <c r="F569" s="86">
        <v>2000</v>
      </c>
      <c r="G569" s="86"/>
      <c r="H569" s="134"/>
      <c r="I569" s="178">
        <f t="shared" si="29"/>
        <v>0</v>
      </c>
      <c r="J569" s="178">
        <f t="shared" si="30"/>
        <v>0</v>
      </c>
    </row>
    <row r="570" spans="1:10" s="110" customFormat="1" ht="15" customHeight="1">
      <c r="A570" s="111"/>
      <c r="B570" s="111"/>
      <c r="C570" s="111">
        <v>3295</v>
      </c>
      <c r="D570" s="86" t="s">
        <v>1284</v>
      </c>
      <c r="E570" s="86"/>
      <c r="F570" s="86"/>
      <c r="G570" s="86"/>
      <c r="H570" s="134"/>
      <c r="I570" s="178" t="e">
        <f t="shared" si="29"/>
        <v>#DIV/0!</v>
      </c>
      <c r="J570" s="178" t="e">
        <f t="shared" si="30"/>
        <v>#DIV/0!</v>
      </c>
    </row>
    <row r="571" spans="1:10" s="110" customFormat="1" ht="15" customHeight="1">
      <c r="A571" s="292" t="s">
        <v>1533</v>
      </c>
      <c r="B571" s="329"/>
      <c r="C571" s="329"/>
      <c r="D571" s="330"/>
      <c r="E571" s="174">
        <f>E572+E577+E629+E686+E701+E749+E767+E744</f>
        <v>149708</v>
      </c>
      <c r="F571" s="174">
        <f t="shared" ref="F571:G571" si="33">F572+F577+F629+F686+F701+F749+F767+F744</f>
        <v>455789</v>
      </c>
      <c r="G571" s="174">
        <f t="shared" si="33"/>
        <v>0</v>
      </c>
      <c r="H571" s="174">
        <f>H572+H577+H629+H686+H701+H749+H767+H744</f>
        <v>230371.48</v>
      </c>
      <c r="I571" s="175">
        <f t="shared" si="29"/>
        <v>153.88054078606353</v>
      </c>
      <c r="J571" s="175">
        <f t="shared" si="30"/>
        <v>50.543448832683545</v>
      </c>
    </row>
    <row r="572" spans="1:10" s="110" customFormat="1" ht="15" customHeight="1">
      <c r="A572" s="292" t="s">
        <v>1517</v>
      </c>
      <c r="B572" s="301"/>
      <c r="C572" s="301"/>
      <c r="D572" s="302"/>
      <c r="E572" s="90">
        <f>E573+E614</f>
        <v>0</v>
      </c>
      <c r="F572" s="90">
        <f>F573+F614</f>
        <v>0</v>
      </c>
      <c r="G572" s="90">
        <f>G573+G614</f>
        <v>0</v>
      </c>
      <c r="H572" s="118">
        <f>H573+H614</f>
        <v>6390.85</v>
      </c>
      <c r="I572" s="176" t="e">
        <f t="shared" si="29"/>
        <v>#DIV/0!</v>
      </c>
      <c r="J572" s="176" t="e">
        <f t="shared" si="30"/>
        <v>#DIV/0!</v>
      </c>
    </row>
    <row r="573" spans="1:10" s="110" customFormat="1" ht="15" customHeight="1">
      <c r="A573" s="130">
        <v>3</v>
      </c>
      <c r="B573" s="111"/>
      <c r="C573" s="55"/>
      <c r="D573" s="55" t="s">
        <v>1365</v>
      </c>
      <c r="E573" s="83">
        <f>E574</f>
        <v>0</v>
      </c>
      <c r="F573" s="83">
        <f t="shared" ref="F573:H573" si="34">F574</f>
        <v>0</v>
      </c>
      <c r="G573" s="83">
        <f t="shared" si="34"/>
        <v>0</v>
      </c>
      <c r="H573" s="83">
        <f t="shared" si="34"/>
        <v>6390.85</v>
      </c>
      <c r="I573" s="177" t="e">
        <f t="shared" si="29"/>
        <v>#DIV/0!</v>
      </c>
      <c r="J573" s="177" t="e">
        <f t="shared" si="30"/>
        <v>#DIV/0!</v>
      </c>
    </row>
    <row r="574" spans="1:10" s="110" customFormat="1" ht="15" customHeight="1">
      <c r="A574" s="111"/>
      <c r="B574" s="130">
        <v>31</v>
      </c>
      <c r="C574" s="55"/>
      <c r="D574" s="55" t="s">
        <v>1327</v>
      </c>
      <c r="E574" s="83">
        <f>SUM(E575:E576)</f>
        <v>0</v>
      </c>
      <c r="F574" s="83">
        <f t="shared" ref="F574:H574" si="35">SUM(F575:F576)</f>
        <v>0</v>
      </c>
      <c r="G574" s="83">
        <f t="shared" si="35"/>
        <v>0</v>
      </c>
      <c r="H574" s="83">
        <f t="shared" si="35"/>
        <v>6390.85</v>
      </c>
      <c r="I574" s="177" t="e">
        <f t="shared" si="29"/>
        <v>#DIV/0!</v>
      </c>
      <c r="J574" s="177" t="e">
        <f t="shared" si="30"/>
        <v>#DIV/0!</v>
      </c>
    </row>
    <row r="575" spans="1:10" s="110" customFormat="1" ht="15" customHeight="1">
      <c r="A575" s="111"/>
      <c r="B575" s="111"/>
      <c r="C575" s="111">
        <v>3111</v>
      </c>
      <c r="D575" s="86" t="s">
        <v>1405</v>
      </c>
      <c r="E575" s="86"/>
      <c r="F575" s="86"/>
      <c r="G575" s="86"/>
      <c r="H575" s="134">
        <v>6369.09</v>
      </c>
      <c r="I575" s="178" t="e">
        <f t="shared" si="29"/>
        <v>#DIV/0!</v>
      </c>
      <c r="J575" s="178" t="e">
        <f t="shared" si="30"/>
        <v>#DIV/0!</v>
      </c>
    </row>
    <row r="576" spans="1:10" s="110" customFormat="1" ht="15" customHeight="1">
      <c r="A576" s="111"/>
      <c r="B576" s="111"/>
      <c r="C576" s="111">
        <v>3132</v>
      </c>
      <c r="D576" s="86" t="s">
        <v>1363</v>
      </c>
      <c r="E576" s="86"/>
      <c r="F576" s="86"/>
      <c r="G576" s="86"/>
      <c r="H576" s="134">
        <v>21.76</v>
      </c>
      <c r="I576" s="178" t="e">
        <f t="shared" si="29"/>
        <v>#DIV/0!</v>
      </c>
      <c r="J576" s="178" t="e">
        <f t="shared" si="30"/>
        <v>#DIV/0!</v>
      </c>
    </row>
    <row r="577" spans="1:10" s="110" customFormat="1" ht="15" customHeight="1">
      <c r="A577" s="292" t="s">
        <v>1263</v>
      </c>
      <c r="B577" s="301"/>
      <c r="C577" s="301"/>
      <c r="D577" s="302"/>
      <c r="E577" s="90">
        <f>E578+E621</f>
        <v>138687</v>
      </c>
      <c r="F577" s="90">
        <f>F578+F621</f>
        <v>428649</v>
      </c>
      <c r="G577" s="90">
        <f>G578+G621</f>
        <v>0</v>
      </c>
      <c r="H577" s="118">
        <f>H578+H621</f>
        <v>175113.85</v>
      </c>
      <c r="I577" s="176">
        <f t="shared" si="29"/>
        <v>126.26551154758559</v>
      </c>
      <c r="J577" s="176">
        <f t="shared" si="30"/>
        <v>40.852504030103887</v>
      </c>
    </row>
    <row r="578" spans="1:10" s="110" customFormat="1" ht="15" customHeight="1">
      <c r="A578" s="130">
        <v>3</v>
      </c>
      <c r="B578" s="111"/>
      <c r="C578" s="55"/>
      <c r="D578" s="55" t="s">
        <v>1365</v>
      </c>
      <c r="E578" s="83">
        <f>E579+E585+E610+E615+E617</f>
        <v>138687</v>
      </c>
      <c r="F578" s="83">
        <f>F579+F585+F610+F615+F617</f>
        <v>358649</v>
      </c>
      <c r="G578" s="83">
        <f>G579+G585+G610+G615+G617</f>
        <v>0</v>
      </c>
      <c r="H578" s="112">
        <f>H579+H585+H610+H615+H617</f>
        <v>175113.85</v>
      </c>
      <c r="I578" s="177">
        <f t="shared" si="29"/>
        <v>126.26551154758559</v>
      </c>
      <c r="J578" s="177">
        <f t="shared" si="30"/>
        <v>48.825969123014424</v>
      </c>
    </row>
    <row r="579" spans="1:10" s="110" customFormat="1" ht="15" customHeight="1">
      <c r="A579" s="111"/>
      <c r="B579" s="130">
        <v>31</v>
      </c>
      <c r="C579" s="55"/>
      <c r="D579" s="55" t="s">
        <v>1327</v>
      </c>
      <c r="E579" s="83">
        <f>SUM(E580:E584)</f>
        <v>104267</v>
      </c>
      <c r="F579" s="83">
        <f>SUM(F580:F584)</f>
        <v>188450</v>
      </c>
      <c r="G579" s="83">
        <f>SUM(G580:G584)</f>
        <v>0</v>
      </c>
      <c r="H579" s="112">
        <f>SUM(H580:H584)</f>
        <v>132583.34</v>
      </c>
      <c r="I579" s="177">
        <f t="shared" si="29"/>
        <v>127.15752826877151</v>
      </c>
      <c r="J579" s="177">
        <f t="shared" si="30"/>
        <v>70.354651101087811</v>
      </c>
    </row>
    <row r="580" spans="1:10" s="110" customFormat="1" ht="15" customHeight="1">
      <c r="A580" s="111"/>
      <c r="B580" s="111"/>
      <c r="C580" s="111">
        <v>3111</v>
      </c>
      <c r="D580" s="86" t="s">
        <v>1405</v>
      </c>
      <c r="E580" s="86">
        <v>49017</v>
      </c>
      <c r="F580" s="86">
        <v>30000</v>
      </c>
      <c r="G580" s="86"/>
      <c r="H580" s="134">
        <v>60642.13</v>
      </c>
      <c r="I580" s="178">
        <f t="shared" si="29"/>
        <v>123.71652691923209</v>
      </c>
      <c r="J580" s="178">
        <f t="shared" si="30"/>
        <v>202.14043333333333</v>
      </c>
    </row>
    <row r="581" spans="1:10" s="110" customFormat="1" ht="15" customHeight="1">
      <c r="A581" s="111"/>
      <c r="B581" s="111"/>
      <c r="C581" s="111">
        <v>3112</v>
      </c>
      <c r="D581" s="86" t="s">
        <v>1483</v>
      </c>
      <c r="E581" s="86"/>
      <c r="F581" s="86">
        <v>3500</v>
      </c>
      <c r="G581" s="86"/>
      <c r="H581" s="134"/>
      <c r="I581" s="178" t="e">
        <f t="shared" si="29"/>
        <v>#DIV/0!</v>
      </c>
      <c r="J581" s="178">
        <f t="shared" si="30"/>
        <v>0</v>
      </c>
    </row>
    <row r="582" spans="1:10" s="110" customFormat="1" ht="15" customHeight="1">
      <c r="A582" s="111"/>
      <c r="B582" s="111"/>
      <c r="C582" s="111">
        <v>3121</v>
      </c>
      <c r="D582" s="86" t="s">
        <v>1301</v>
      </c>
      <c r="E582" s="86">
        <v>47162</v>
      </c>
      <c r="F582" s="86">
        <v>150000</v>
      </c>
      <c r="G582" s="86"/>
      <c r="H582" s="134">
        <v>61901.74</v>
      </c>
      <c r="I582" s="178">
        <f t="shared" ref="I582:I645" si="36">H582/E582*100</f>
        <v>131.25342436707518</v>
      </c>
      <c r="J582" s="178">
        <f t="shared" ref="J582:J645" si="37">H582/F582*100</f>
        <v>41.267826666666664</v>
      </c>
    </row>
    <row r="583" spans="1:10" s="110" customFormat="1" ht="15" customHeight="1">
      <c r="A583" s="111"/>
      <c r="B583" s="111"/>
      <c r="C583" s="111">
        <v>3132</v>
      </c>
      <c r="D583" s="86" t="s">
        <v>1363</v>
      </c>
      <c r="E583" s="86">
        <v>8088</v>
      </c>
      <c r="F583" s="86">
        <v>4950</v>
      </c>
      <c r="G583" s="86"/>
      <c r="H583" s="134">
        <v>10039.469999999999</v>
      </c>
      <c r="I583" s="178">
        <f t="shared" si="36"/>
        <v>124.12796735905043</v>
      </c>
      <c r="J583" s="178">
        <f t="shared" si="37"/>
        <v>202.81757575757572</v>
      </c>
    </row>
    <row r="584" spans="1:10" s="110" customFormat="1" ht="15" customHeight="1">
      <c r="A584" s="111"/>
      <c r="B584" s="111"/>
      <c r="C584" s="111">
        <v>3133</v>
      </c>
      <c r="D584" s="86" t="s">
        <v>1406</v>
      </c>
      <c r="E584" s="86"/>
      <c r="F584" s="86"/>
      <c r="G584" s="86">
        <v>0</v>
      </c>
      <c r="H584" s="134"/>
      <c r="I584" s="178" t="e">
        <f t="shared" si="36"/>
        <v>#DIV/0!</v>
      </c>
      <c r="J584" s="178" t="e">
        <f t="shared" si="37"/>
        <v>#DIV/0!</v>
      </c>
    </row>
    <row r="585" spans="1:10" s="110" customFormat="1" ht="15" customHeight="1">
      <c r="A585" s="111"/>
      <c r="B585" s="130">
        <v>32</v>
      </c>
      <c r="C585" s="111"/>
      <c r="D585" s="130" t="s">
        <v>1330</v>
      </c>
      <c r="E585" s="131">
        <f>SUM(E586:E609)</f>
        <v>15331</v>
      </c>
      <c r="F585" s="131">
        <f>SUM(F586:F609)</f>
        <v>130199</v>
      </c>
      <c r="G585" s="131">
        <f>SUM(G586:G609)</f>
        <v>0</v>
      </c>
      <c r="H585" s="132">
        <f>SUM(H586:H609)</f>
        <v>13102.920000000002</v>
      </c>
      <c r="I585" s="178">
        <f t="shared" si="36"/>
        <v>85.466831909203592</v>
      </c>
      <c r="J585" s="178">
        <f t="shared" si="37"/>
        <v>10.063763930598547</v>
      </c>
    </row>
    <row r="586" spans="1:10" s="110" customFormat="1" ht="15" customHeight="1">
      <c r="A586" s="111"/>
      <c r="B586" s="111"/>
      <c r="C586" s="111">
        <v>3211</v>
      </c>
      <c r="D586" s="86" t="s">
        <v>1264</v>
      </c>
      <c r="E586" s="86">
        <v>1683</v>
      </c>
      <c r="F586" s="86">
        <v>1683</v>
      </c>
      <c r="G586" s="86"/>
      <c r="H586" s="134">
        <v>941.39</v>
      </c>
      <c r="I586" s="178">
        <f t="shared" si="36"/>
        <v>55.935234699940587</v>
      </c>
      <c r="J586" s="178">
        <f t="shared" si="37"/>
        <v>55.935234699940587</v>
      </c>
    </row>
    <row r="587" spans="1:10" s="110" customFormat="1" ht="15" customHeight="1">
      <c r="A587" s="111"/>
      <c r="B587" s="111"/>
      <c r="C587" s="111">
        <v>3212</v>
      </c>
      <c r="D587" s="86" t="s">
        <v>1265</v>
      </c>
      <c r="E587" s="86">
        <v>780</v>
      </c>
      <c r="F587" s="86">
        <v>819</v>
      </c>
      <c r="G587" s="86"/>
      <c r="H587" s="134">
        <v>399.07</v>
      </c>
      <c r="I587" s="178">
        <f t="shared" si="36"/>
        <v>51.162820512820517</v>
      </c>
      <c r="J587" s="178">
        <f t="shared" si="37"/>
        <v>48.726495726495727</v>
      </c>
    </row>
    <row r="588" spans="1:10" s="110" customFormat="1" ht="15" customHeight="1">
      <c r="A588" s="111"/>
      <c r="B588" s="111"/>
      <c r="C588" s="111">
        <v>3213</v>
      </c>
      <c r="D588" s="86" t="s">
        <v>1266</v>
      </c>
      <c r="E588" s="86">
        <v>995</v>
      </c>
      <c r="F588" s="86">
        <v>1000</v>
      </c>
      <c r="G588" s="86"/>
      <c r="H588" s="134"/>
      <c r="I588" s="178">
        <f t="shared" si="36"/>
        <v>0</v>
      </c>
      <c r="J588" s="178">
        <f t="shared" si="37"/>
        <v>0</v>
      </c>
    </row>
    <row r="589" spans="1:10" s="110" customFormat="1" ht="15" customHeight="1">
      <c r="A589" s="111"/>
      <c r="B589" s="111"/>
      <c r="C589" s="111">
        <v>3214</v>
      </c>
      <c r="D589" s="86" t="s">
        <v>1547</v>
      </c>
      <c r="E589" s="86"/>
      <c r="F589" s="86"/>
      <c r="G589" s="86"/>
      <c r="H589" s="134"/>
      <c r="I589" s="178" t="e">
        <f t="shared" si="36"/>
        <v>#DIV/0!</v>
      </c>
      <c r="J589" s="178" t="e">
        <f t="shared" si="37"/>
        <v>#DIV/0!</v>
      </c>
    </row>
    <row r="590" spans="1:10" s="110" customFormat="1" ht="15" customHeight="1">
      <c r="A590" s="111"/>
      <c r="B590" s="111"/>
      <c r="C590" s="111">
        <v>3221</v>
      </c>
      <c r="D590" s="86" t="s">
        <v>1267</v>
      </c>
      <c r="E590" s="86">
        <v>407</v>
      </c>
      <c r="F590" s="86">
        <v>500</v>
      </c>
      <c r="G590" s="86"/>
      <c r="H590" s="134">
        <v>371.25</v>
      </c>
      <c r="I590" s="178">
        <f t="shared" si="36"/>
        <v>91.21621621621621</v>
      </c>
      <c r="J590" s="178">
        <f t="shared" si="37"/>
        <v>74.25</v>
      </c>
    </row>
    <row r="591" spans="1:10" s="110" customFormat="1" ht="15" customHeight="1">
      <c r="A591" s="111"/>
      <c r="B591" s="111"/>
      <c r="C591" s="111">
        <v>3222</v>
      </c>
      <c r="D591" s="86" t="s">
        <v>1268</v>
      </c>
      <c r="E591" s="86">
        <v>895</v>
      </c>
      <c r="F591" s="86">
        <v>1500</v>
      </c>
      <c r="G591" s="86"/>
      <c r="H591" s="134">
        <v>1206.6400000000001</v>
      </c>
      <c r="I591" s="178">
        <f t="shared" si="36"/>
        <v>134.82011173184358</v>
      </c>
      <c r="J591" s="178">
        <f t="shared" si="37"/>
        <v>80.442666666666668</v>
      </c>
    </row>
    <row r="592" spans="1:10" s="110" customFormat="1" ht="15" customHeight="1">
      <c r="A592" s="111"/>
      <c r="B592" s="111"/>
      <c r="C592" s="111">
        <v>3223</v>
      </c>
      <c r="D592" s="86" t="s">
        <v>1269</v>
      </c>
      <c r="E592" s="86">
        <v>1408</v>
      </c>
      <c r="F592" s="86">
        <v>1500</v>
      </c>
      <c r="G592" s="86"/>
      <c r="H592" s="134">
        <v>532.55999999999995</v>
      </c>
      <c r="I592" s="178">
        <f t="shared" si="36"/>
        <v>37.823863636363633</v>
      </c>
      <c r="J592" s="178">
        <f t="shared" si="37"/>
        <v>35.503999999999998</v>
      </c>
    </row>
    <row r="593" spans="1:10" s="110" customFormat="1" ht="15" customHeight="1">
      <c r="A593" s="111"/>
      <c r="B593" s="111"/>
      <c r="C593" s="111">
        <v>3224</v>
      </c>
      <c r="D593" s="86" t="s">
        <v>1270</v>
      </c>
      <c r="E593" s="86"/>
      <c r="F593" s="86">
        <v>20000</v>
      </c>
      <c r="G593" s="86"/>
      <c r="H593" s="134"/>
      <c r="I593" s="178" t="e">
        <f t="shared" si="36"/>
        <v>#DIV/0!</v>
      </c>
      <c r="J593" s="178">
        <f t="shared" si="37"/>
        <v>0</v>
      </c>
    </row>
    <row r="594" spans="1:10" s="110" customFormat="1" ht="15" customHeight="1">
      <c r="A594" s="111"/>
      <c r="B594" s="111"/>
      <c r="C594" s="111">
        <v>3231</v>
      </c>
      <c r="D594" s="86" t="s">
        <v>1272</v>
      </c>
      <c r="E594" s="86"/>
      <c r="F594" s="86"/>
      <c r="G594" s="86"/>
      <c r="H594" s="134"/>
      <c r="I594" s="178" t="e">
        <f t="shared" si="36"/>
        <v>#DIV/0!</v>
      </c>
      <c r="J594" s="178" t="e">
        <f t="shared" si="37"/>
        <v>#DIV/0!</v>
      </c>
    </row>
    <row r="595" spans="1:10" s="110" customFormat="1" ht="15" customHeight="1">
      <c r="A595" s="111"/>
      <c r="B595" s="111"/>
      <c r="C595" s="111">
        <v>3232</v>
      </c>
      <c r="D595" s="86" t="s">
        <v>1273</v>
      </c>
      <c r="E595" s="86"/>
      <c r="F595" s="86">
        <v>22000</v>
      </c>
      <c r="G595" s="86"/>
      <c r="H595" s="134"/>
      <c r="I595" s="178" t="e">
        <f t="shared" si="36"/>
        <v>#DIV/0!</v>
      </c>
      <c r="J595" s="178">
        <f t="shared" si="37"/>
        <v>0</v>
      </c>
    </row>
    <row r="596" spans="1:10" s="110" customFormat="1" ht="15" customHeight="1">
      <c r="A596" s="111"/>
      <c r="B596" s="111"/>
      <c r="C596" s="111">
        <v>3233</v>
      </c>
      <c r="D596" s="86" t="s">
        <v>1274</v>
      </c>
      <c r="E596" s="86"/>
      <c r="F596" s="86"/>
      <c r="G596" s="86"/>
      <c r="H596" s="134"/>
      <c r="I596" s="178" t="e">
        <f t="shared" si="36"/>
        <v>#DIV/0!</v>
      </c>
      <c r="J596" s="178" t="e">
        <f t="shared" si="37"/>
        <v>#DIV/0!</v>
      </c>
    </row>
    <row r="597" spans="1:10" s="110" customFormat="1" ht="15" customHeight="1">
      <c r="A597" s="111"/>
      <c r="B597" s="111"/>
      <c r="C597" s="111">
        <v>3234</v>
      </c>
      <c r="D597" s="86" t="s">
        <v>1275</v>
      </c>
      <c r="E597" s="86"/>
      <c r="F597" s="86"/>
      <c r="G597" s="86"/>
      <c r="H597" s="134"/>
      <c r="I597" s="178" t="e">
        <f t="shared" si="36"/>
        <v>#DIV/0!</v>
      </c>
      <c r="J597" s="178" t="e">
        <f t="shared" si="37"/>
        <v>#DIV/0!</v>
      </c>
    </row>
    <row r="598" spans="1:10" s="110" customFormat="1" ht="15" customHeight="1">
      <c r="A598" s="111"/>
      <c r="B598" s="111"/>
      <c r="C598" s="111">
        <v>3235</v>
      </c>
      <c r="D598" s="86" t="s">
        <v>1276</v>
      </c>
      <c r="E598" s="86"/>
      <c r="F598" s="86"/>
      <c r="G598" s="86"/>
      <c r="H598" s="134"/>
      <c r="I598" s="178" t="e">
        <f t="shared" si="36"/>
        <v>#DIV/0!</v>
      </c>
      <c r="J598" s="178" t="e">
        <f t="shared" si="37"/>
        <v>#DIV/0!</v>
      </c>
    </row>
    <row r="599" spans="1:10" s="110" customFormat="1" ht="15" customHeight="1">
      <c r="A599" s="111"/>
      <c r="B599" s="111"/>
      <c r="C599" s="111">
        <v>3236</v>
      </c>
      <c r="D599" s="86" t="s">
        <v>1277</v>
      </c>
      <c r="E599" s="86"/>
      <c r="F599" s="86"/>
      <c r="G599" s="86"/>
      <c r="H599" s="134"/>
      <c r="I599" s="178" t="e">
        <f t="shared" si="36"/>
        <v>#DIV/0!</v>
      </c>
      <c r="J599" s="178" t="e">
        <f t="shared" si="37"/>
        <v>#DIV/0!</v>
      </c>
    </row>
    <row r="600" spans="1:10" s="110" customFormat="1" ht="15" customHeight="1">
      <c r="A600" s="111"/>
      <c r="B600" s="111"/>
      <c r="C600" s="111">
        <v>3237</v>
      </c>
      <c r="D600" s="86" t="s">
        <v>1278</v>
      </c>
      <c r="E600" s="86">
        <v>3426</v>
      </c>
      <c r="F600" s="86">
        <v>28500</v>
      </c>
      <c r="G600" s="86"/>
      <c r="H600" s="134">
        <v>5241.62</v>
      </c>
      <c r="I600" s="178">
        <f t="shared" si="36"/>
        <v>152.99532983070637</v>
      </c>
      <c r="J600" s="178">
        <f t="shared" si="37"/>
        <v>18.391649122807017</v>
      </c>
    </row>
    <row r="601" spans="1:10" s="110" customFormat="1" ht="15" customHeight="1">
      <c r="A601" s="111"/>
      <c r="B601" s="111"/>
      <c r="C601" s="111">
        <v>3238</v>
      </c>
      <c r="D601" s="86" t="s">
        <v>1279</v>
      </c>
      <c r="E601" s="86">
        <v>270</v>
      </c>
      <c r="F601" s="86">
        <v>270</v>
      </c>
      <c r="G601" s="86"/>
      <c r="H601" s="134"/>
      <c r="I601" s="178">
        <f t="shared" si="36"/>
        <v>0</v>
      </c>
      <c r="J601" s="178">
        <f t="shared" si="37"/>
        <v>0</v>
      </c>
    </row>
    <row r="602" spans="1:10" s="110" customFormat="1" ht="15" customHeight="1">
      <c r="A602" s="111"/>
      <c r="B602" s="111"/>
      <c r="C602" s="111">
        <v>3238</v>
      </c>
      <c r="D602" s="86" t="s">
        <v>1279</v>
      </c>
      <c r="E602" s="86"/>
      <c r="F602" s="86"/>
      <c r="G602" s="86"/>
      <c r="H602" s="134"/>
      <c r="I602" s="178" t="e">
        <f t="shared" si="36"/>
        <v>#DIV/0!</v>
      </c>
      <c r="J602" s="178" t="e">
        <f t="shared" si="37"/>
        <v>#DIV/0!</v>
      </c>
    </row>
    <row r="603" spans="1:10" s="110" customFormat="1" ht="15" customHeight="1">
      <c r="A603" s="111"/>
      <c r="B603" s="111"/>
      <c r="C603" s="111">
        <v>3239</v>
      </c>
      <c r="D603" s="86" t="s">
        <v>1280</v>
      </c>
      <c r="E603" s="86"/>
      <c r="F603" s="86">
        <v>20000</v>
      </c>
      <c r="G603" s="86"/>
      <c r="H603" s="134">
        <v>3315.62</v>
      </c>
      <c r="I603" s="178" t="e">
        <f t="shared" si="36"/>
        <v>#DIV/0!</v>
      </c>
      <c r="J603" s="178">
        <f t="shared" si="37"/>
        <v>16.578099999999999</v>
      </c>
    </row>
    <row r="604" spans="1:10" s="110" customFormat="1" ht="15" customHeight="1">
      <c r="A604" s="111"/>
      <c r="B604" s="111"/>
      <c r="C604" s="111">
        <v>3241</v>
      </c>
      <c r="D604" s="86" t="s">
        <v>1357</v>
      </c>
      <c r="E604" s="86"/>
      <c r="F604" s="86">
        <v>127</v>
      </c>
      <c r="G604" s="86"/>
      <c r="H604" s="134"/>
      <c r="I604" s="178" t="e">
        <f t="shared" si="36"/>
        <v>#DIV/0!</v>
      </c>
      <c r="J604" s="178">
        <f t="shared" si="37"/>
        <v>0</v>
      </c>
    </row>
    <row r="605" spans="1:10" s="110" customFormat="1" ht="15" customHeight="1">
      <c r="A605" s="111"/>
      <c r="B605" s="111"/>
      <c r="C605" s="111">
        <v>3292</v>
      </c>
      <c r="D605" s="86" t="s">
        <v>1281</v>
      </c>
      <c r="E605" s="86"/>
      <c r="F605" s="86"/>
      <c r="G605" s="86"/>
      <c r="H605" s="134"/>
      <c r="I605" s="178" t="e">
        <f t="shared" si="36"/>
        <v>#DIV/0!</v>
      </c>
      <c r="J605" s="178" t="e">
        <f t="shared" si="37"/>
        <v>#DIV/0!</v>
      </c>
    </row>
    <row r="606" spans="1:10" s="110" customFormat="1" ht="15" customHeight="1">
      <c r="A606" s="111"/>
      <c r="B606" s="111"/>
      <c r="C606" s="111">
        <v>3293</v>
      </c>
      <c r="D606" s="86" t="s">
        <v>1305</v>
      </c>
      <c r="E606" s="86">
        <v>5467</v>
      </c>
      <c r="F606" s="86">
        <v>15000</v>
      </c>
      <c r="G606" s="86"/>
      <c r="H606" s="134">
        <v>1088.6099999999999</v>
      </c>
      <c r="I606" s="178">
        <f t="shared" si="36"/>
        <v>19.912383391256629</v>
      </c>
      <c r="J606" s="178">
        <f t="shared" si="37"/>
        <v>7.2573999999999996</v>
      </c>
    </row>
    <row r="607" spans="1:10" s="110" customFormat="1" ht="15" customHeight="1">
      <c r="A607" s="111"/>
      <c r="B607" s="111"/>
      <c r="C607" s="111">
        <v>3294</v>
      </c>
      <c r="D607" s="86" t="s">
        <v>1283</v>
      </c>
      <c r="E607" s="86"/>
      <c r="F607" s="86">
        <v>1000</v>
      </c>
      <c r="G607" s="86"/>
      <c r="H607" s="134"/>
      <c r="I607" s="178" t="e">
        <f t="shared" si="36"/>
        <v>#DIV/0!</v>
      </c>
      <c r="J607" s="178">
        <f t="shared" si="37"/>
        <v>0</v>
      </c>
    </row>
    <row r="608" spans="1:10" s="110" customFormat="1" ht="15" customHeight="1">
      <c r="A608" s="111"/>
      <c r="B608" s="111"/>
      <c r="C608" s="111">
        <v>3295</v>
      </c>
      <c r="D608" s="86" t="s">
        <v>1396</v>
      </c>
      <c r="E608" s="86"/>
      <c r="F608" s="86">
        <v>1000</v>
      </c>
      <c r="G608" s="86"/>
      <c r="H608" s="134"/>
      <c r="I608" s="178" t="e">
        <f t="shared" si="36"/>
        <v>#DIV/0!</v>
      </c>
      <c r="J608" s="178">
        <f t="shared" si="37"/>
        <v>0</v>
      </c>
    </row>
    <row r="609" spans="1:10" s="110" customFormat="1" ht="15" customHeight="1">
      <c r="A609" s="111"/>
      <c r="B609" s="111"/>
      <c r="C609" s="111">
        <v>3299</v>
      </c>
      <c r="D609" s="86" t="s">
        <v>1285</v>
      </c>
      <c r="E609" s="86"/>
      <c r="F609" s="86">
        <v>15300</v>
      </c>
      <c r="G609" s="86"/>
      <c r="H609" s="134">
        <v>6.16</v>
      </c>
      <c r="I609" s="178" t="e">
        <f t="shared" si="36"/>
        <v>#DIV/0!</v>
      </c>
      <c r="J609" s="178">
        <f t="shared" si="37"/>
        <v>4.0261437908496733E-2</v>
      </c>
    </row>
    <row r="610" spans="1:10" s="110" customFormat="1" ht="15" customHeight="1">
      <c r="A610" s="111"/>
      <c r="B610" s="130">
        <v>34</v>
      </c>
      <c r="C610" s="111"/>
      <c r="D610" s="130" t="s">
        <v>1350</v>
      </c>
      <c r="E610" s="131">
        <f>SUM(E611:E614)</f>
        <v>417</v>
      </c>
      <c r="F610" s="131"/>
      <c r="G610" s="131">
        <f>SUM(G611:G614)</f>
        <v>0</v>
      </c>
      <c r="H610" s="132">
        <f>SUM(H611:H614)</f>
        <v>785.09</v>
      </c>
      <c r="I610" s="178">
        <f t="shared" si="36"/>
        <v>188.27098321342925</v>
      </c>
      <c r="J610" s="178" t="e">
        <f t="shared" si="37"/>
        <v>#DIV/0!</v>
      </c>
    </row>
    <row r="611" spans="1:10" s="110" customFormat="1" ht="15" customHeight="1">
      <c r="A611" s="111"/>
      <c r="B611" s="111"/>
      <c r="C611" s="111">
        <v>3431</v>
      </c>
      <c r="D611" s="86" t="s">
        <v>1286</v>
      </c>
      <c r="E611" s="86"/>
      <c r="F611" s="86"/>
      <c r="G611" s="86">
        <v>0</v>
      </c>
      <c r="H611" s="134">
        <v>15.74</v>
      </c>
      <c r="I611" s="178" t="e">
        <f t="shared" si="36"/>
        <v>#DIV/0!</v>
      </c>
      <c r="J611" s="178" t="e">
        <f t="shared" si="37"/>
        <v>#DIV/0!</v>
      </c>
    </row>
    <row r="612" spans="1:10" s="110" customFormat="1" ht="16.5" customHeight="1">
      <c r="A612" s="111"/>
      <c r="B612" s="111"/>
      <c r="C612" s="111">
        <v>3432</v>
      </c>
      <c r="D612" s="180" t="s">
        <v>1306</v>
      </c>
      <c r="E612" s="86">
        <v>417</v>
      </c>
      <c r="F612" s="86"/>
      <c r="G612" s="86"/>
      <c r="H612" s="134">
        <v>769.35</v>
      </c>
      <c r="I612" s="178">
        <f t="shared" si="36"/>
        <v>184.49640287769785</v>
      </c>
      <c r="J612" s="178" t="e">
        <f t="shared" si="37"/>
        <v>#DIV/0!</v>
      </c>
    </row>
    <row r="613" spans="1:10" s="110" customFormat="1" ht="15" customHeight="1">
      <c r="A613" s="111"/>
      <c r="B613" s="111"/>
      <c r="C613" s="111">
        <v>3433</v>
      </c>
      <c r="D613" s="86" t="s">
        <v>1418</v>
      </c>
      <c r="E613" s="86"/>
      <c r="F613" s="86"/>
      <c r="G613" s="86"/>
      <c r="H613" s="134"/>
      <c r="I613" s="178" t="e">
        <f t="shared" si="36"/>
        <v>#DIV/0!</v>
      </c>
      <c r="J613" s="178" t="e">
        <f t="shared" si="37"/>
        <v>#DIV/0!</v>
      </c>
    </row>
    <row r="614" spans="1:10" s="110" customFormat="1" ht="15" customHeight="1">
      <c r="A614" s="111"/>
      <c r="B614" s="111"/>
      <c r="C614" s="111">
        <v>3434</v>
      </c>
      <c r="D614" s="86" t="s">
        <v>1351</v>
      </c>
      <c r="E614" s="86"/>
      <c r="F614" s="86"/>
      <c r="G614" s="86"/>
      <c r="H614" s="134"/>
      <c r="I614" s="178" t="e">
        <f t="shared" si="36"/>
        <v>#DIV/0!</v>
      </c>
      <c r="J614" s="178" t="e">
        <f t="shared" si="37"/>
        <v>#DIV/0!</v>
      </c>
    </row>
    <row r="615" spans="1:10" s="110" customFormat="1" ht="15" customHeight="1">
      <c r="A615" s="111"/>
      <c r="B615" s="130">
        <v>36</v>
      </c>
      <c r="C615" s="111"/>
      <c r="D615" s="130" t="s">
        <v>1399</v>
      </c>
      <c r="E615" s="131">
        <f>E616</f>
        <v>14947</v>
      </c>
      <c r="F615" s="131">
        <f>F616</f>
        <v>30000</v>
      </c>
      <c r="G615" s="131">
        <f>G616</f>
        <v>0</v>
      </c>
      <c r="H615" s="132">
        <f>H616</f>
        <v>24492.5</v>
      </c>
      <c r="I615" s="178">
        <f t="shared" si="36"/>
        <v>163.86231350772732</v>
      </c>
      <c r="J615" s="178">
        <f t="shared" si="37"/>
        <v>81.641666666666666</v>
      </c>
    </row>
    <row r="616" spans="1:10" s="110" customFormat="1" ht="15" customHeight="1">
      <c r="A616" s="111"/>
      <c r="B616" s="111"/>
      <c r="C616" s="111">
        <v>3691</v>
      </c>
      <c r="D616" s="86" t="s">
        <v>1308</v>
      </c>
      <c r="E616" s="86">
        <v>14947</v>
      </c>
      <c r="F616" s="86">
        <v>30000</v>
      </c>
      <c r="G616" s="86"/>
      <c r="H616" s="134">
        <v>24492.5</v>
      </c>
      <c r="I616" s="178">
        <f t="shared" si="36"/>
        <v>163.86231350772732</v>
      </c>
      <c r="J616" s="178">
        <f t="shared" si="37"/>
        <v>81.641666666666666</v>
      </c>
    </row>
    <row r="617" spans="1:10" s="110" customFormat="1" ht="15" customHeight="1">
      <c r="A617" s="111"/>
      <c r="B617" s="130">
        <v>38</v>
      </c>
      <c r="C617" s="111"/>
      <c r="D617" s="130" t="s">
        <v>1359</v>
      </c>
      <c r="E617" s="131">
        <f>SUM(E618:E620)</f>
        <v>3725</v>
      </c>
      <c r="F617" s="131">
        <f>SUM(F618:F620)</f>
        <v>10000</v>
      </c>
      <c r="G617" s="131">
        <f>SUM(G618:G620)</f>
        <v>0</v>
      </c>
      <c r="H617" s="132">
        <f>SUM(H618:H620)</f>
        <v>4150</v>
      </c>
      <c r="I617" s="178">
        <f t="shared" si="36"/>
        <v>111.40939597315436</v>
      </c>
      <c r="J617" s="178">
        <f t="shared" si="37"/>
        <v>41.5</v>
      </c>
    </row>
    <row r="618" spans="1:10" s="110" customFormat="1" ht="15" customHeight="1">
      <c r="A618" s="111"/>
      <c r="B618" s="111"/>
      <c r="C618" s="111">
        <v>3811</v>
      </c>
      <c r="D618" s="86" t="s">
        <v>1316</v>
      </c>
      <c r="E618" s="86">
        <v>3725</v>
      </c>
      <c r="F618" s="86">
        <v>5500</v>
      </c>
      <c r="G618" s="86"/>
      <c r="H618" s="134">
        <v>4150</v>
      </c>
      <c r="I618" s="178">
        <f t="shared" si="36"/>
        <v>111.40939597315436</v>
      </c>
      <c r="J618" s="178">
        <f t="shared" si="37"/>
        <v>75.454545454545453</v>
      </c>
    </row>
    <row r="619" spans="1:10" s="110" customFormat="1" ht="15" customHeight="1">
      <c r="A619" s="111"/>
      <c r="B619" s="111"/>
      <c r="C619" s="111">
        <v>3812</v>
      </c>
      <c r="D619" s="86" t="s">
        <v>1412</v>
      </c>
      <c r="E619" s="86"/>
      <c r="F619" s="86">
        <v>4500</v>
      </c>
      <c r="G619" s="86"/>
      <c r="H619" s="134"/>
      <c r="I619" s="178" t="e">
        <f t="shared" si="36"/>
        <v>#DIV/0!</v>
      </c>
      <c r="J619" s="178">
        <f t="shared" si="37"/>
        <v>0</v>
      </c>
    </row>
    <row r="620" spans="1:10" s="110" customFormat="1" ht="15" customHeight="1">
      <c r="A620" s="111"/>
      <c r="B620" s="111"/>
      <c r="C620" s="111">
        <v>3831</v>
      </c>
      <c r="D620" s="86" t="s">
        <v>1424</v>
      </c>
      <c r="E620" s="86">
        <v>0</v>
      </c>
      <c r="F620" s="86">
        <v>0</v>
      </c>
      <c r="G620" s="86">
        <v>0</v>
      </c>
      <c r="H620" s="134"/>
      <c r="I620" s="178" t="e">
        <f t="shared" si="36"/>
        <v>#DIV/0!</v>
      </c>
      <c r="J620" s="178" t="e">
        <f t="shared" si="37"/>
        <v>#DIV/0!</v>
      </c>
    </row>
    <row r="621" spans="1:10" s="110" customFormat="1" ht="15" customHeight="1">
      <c r="A621" s="130">
        <v>4</v>
      </c>
      <c r="B621" s="111"/>
      <c r="C621" s="111"/>
      <c r="D621" s="130" t="s">
        <v>1352</v>
      </c>
      <c r="E621" s="131">
        <f>E622</f>
        <v>0</v>
      </c>
      <c r="F621" s="131">
        <f>F622</f>
        <v>70000</v>
      </c>
      <c r="G621" s="131">
        <f>G622</f>
        <v>0</v>
      </c>
      <c r="H621" s="132">
        <f>H622</f>
        <v>0</v>
      </c>
      <c r="I621" s="178" t="e">
        <f t="shared" si="36"/>
        <v>#DIV/0!</v>
      </c>
      <c r="J621" s="178">
        <f t="shared" si="37"/>
        <v>0</v>
      </c>
    </row>
    <row r="622" spans="1:10" s="110" customFormat="1" ht="15" customHeight="1">
      <c r="A622" s="111"/>
      <c r="B622" s="130">
        <v>42</v>
      </c>
      <c r="C622" s="111"/>
      <c r="D622" s="130" t="s">
        <v>1353</v>
      </c>
      <c r="E622" s="131">
        <f>SUM(E623:E628)</f>
        <v>0</v>
      </c>
      <c r="F622" s="131">
        <f>SUM(F623:F628)</f>
        <v>70000</v>
      </c>
      <c r="G622" s="131">
        <f>SUM(G623:G628)</f>
        <v>0</v>
      </c>
      <c r="H622" s="132">
        <f>SUM(H623:H628)</f>
        <v>0</v>
      </c>
      <c r="I622" s="178" t="e">
        <f t="shared" si="36"/>
        <v>#DIV/0!</v>
      </c>
      <c r="J622" s="178">
        <f t="shared" si="37"/>
        <v>0</v>
      </c>
    </row>
    <row r="623" spans="1:10" s="110" customFormat="1" ht="15" customHeight="1">
      <c r="A623" s="111"/>
      <c r="B623" s="111"/>
      <c r="C623" s="111">
        <v>4221</v>
      </c>
      <c r="D623" s="86" t="s">
        <v>1287</v>
      </c>
      <c r="E623" s="86">
        <v>0</v>
      </c>
      <c r="F623" s="86">
        <v>70000</v>
      </c>
      <c r="G623" s="86"/>
      <c r="H623" s="134"/>
      <c r="I623" s="178" t="e">
        <f t="shared" si="36"/>
        <v>#DIV/0!</v>
      </c>
      <c r="J623" s="178">
        <f t="shared" si="37"/>
        <v>0</v>
      </c>
    </row>
    <row r="624" spans="1:10" s="110" customFormat="1" ht="15" customHeight="1">
      <c r="A624" s="111"/>
      <c r="B624" s="111"/>
      <c r="C624" s="111">
        <v>4222</v>
      </c>
      <c r="D624" s="86" t="s">
        <v>1310</v>
      </c>
      <c r="E624" s="86"/>
      <c r="F624" s="86"/>
      <c r="G624" s="86"/>
      <c r="H624" s="134"/>
      <c r="I624" s="178" t="e">
        <f t="shared" si="36"/>
        <v>#DIV/0!</v>
      </c>
      <c r="J624" s="178" t="e">
        <f t="shared" si="37"/>
        <v>#DIV/0!</v>
      </c>
    </row>
    <row r="625" spans="1:10" s="110" customFormat="1" ht="15" customHeight="1">
      <c r="A625" s="111"/>
      <c r="B625" s="111"/>
      <c r="C625" s="111">
        <v>4223</v>
      </c>
      <c r="D625" s="86" t="s">
        <v>1318</v>
      </c>
      <c r="E625" s="86"/>
      <c r="F625" s="86"/>
      <c r="G625" s="86"/>
      <c r="H625" s="134"/>
      <c r="I625" s="178" t="e">
        <f t="shared" si="36"/>
        <v>#DIV/0!</v>
      </c>
      <c r="J625" s="178" t="e">
        <f t="shared" si="37"/>
        <v>#DIV/0!</v>
      </c>
    </row>
    <row r="626" spans="1:10" s="110" customFormat="1" ht="15" customHeight="1">
      <c r="A626" s="111"/>
      <c r="B626" s="111"/>
      <c r="C626" s="133" t="s">
        <v>1470</v>
      </c>
      <c r="D626" s="86" t="s">
        <v>1319</v>
      </c>
      <c r="E626" s="86"/>
      <c r="F626" s="86"/>
      <c r="G626" s="86"/>
      <c r="H626" s="134"/>
      <c r="I626" s="178" t="e">
        <f t="shared" si="36"/>
        <v>#DIV/0!</v>
      </c>
      <c r="J626" s="178" t="e">
        <f t="shared" si="37"/>
        <v>#DIV/0!</v>
      </c>
    </row>
    <row r="627" spans="1:10" s="110" customFormat="1" ht="15" customHeight="1">
      <c r="A627" s="111"/>
      <c r="B627" s="111"/>
      <c r="C627" s="133">
        <v>4262</v>
      </c>
      <c r="D627" s="86" t="s">
        <v>1421</v>
      </c>
      <c r="E627" s="86"/>
      <c r="F627" s="86"/>
      <c r="G627" s="86"/>
      <c r="H627" s="134"/>
      <c r="I627" s="178" t="e">
        <f t="shared" si="36"/>
        <v>#DIV/0!</v>
      </c>
      <c r="J627" s="178" t="e">
        <f t="shared" si="37"/>
        <v>#DIV/0!</v>
      </c>
    </row>
    <row r="628" spans="1:10" s="110" customFormat="1" ht="15" customHeight="1">
      <c r="A628" s="111"/>
      <c r="B628" s="111"/>
      <c r="C628" s="111">
        <v>4264</v>
      </c>
      <c r="D628" s="86" t="s">
        <v>1312</v>
      </c>
      <c r="E628" s="86"/>
      <c r="F628" s="86"/>
      <c r="G628" s="86"/>
      <c r="H628" s="134"/>
      <c r="I628" s="178" t="e">
        <f t="shared" si="36"/>
        <v>#DIV/0!</v>
      </c>
      <c r="J628" s="178" t="e">
        <f t="shared" si="37"/>
        <v>#DIV/0!</v>
      </c>
    </row>
    <row r="629" spans="1:10" s="110" customFormat="1" ht="15" customHeight="1">
      <c r="A629" s="292" t="s">
        <v>1262</v>
      </c>
      <c r="B629" s="329"/>
      <c r="C629" s="329"/>
      <c r="D629" s="330"/>
      <c r="E629" s="174">
        <f>E630+E671</f>
        <v>10357</v>
      </c>
      <c r="F629" s="174">
        <f>F630+F671</f>
        <v>1840</v>
      </c>
      <c r="G629" s="174">
        <f>G630+G671</f>
        <v>0</v>
      </c>
      <c r="H629" s="205">
        <f>H630+H671</f>
        <v>6239.72</v>
      </c>
      <c r="I629" s="175">
        <f t="shared" si="36"/>
        <v>60.246403398667567</v>
      </c>
      <c r="J629" s="175">
        <f t="shared" si="37"/>
        <v>339.11521739130433</v>
      </c>
    </row>
    <row r="630" spans="1:10" s="110" customFormat="1" ht="15" customHeight="1">
      <c r="A630" s="130">
        <v>3</v>
      </c>
      <c r="B630" s="111"/>
      <c r="C630" s="55"/>
      <c r="D630" s="55" t="s">
        <v>1365</v>
      </c>
      <c r="E630" s="83">
        <f>E631+E637+E660+E664+E667+E669</f>
        <v>10357</v>
      </c>
      <c r="F630" s="83">
        <f>F631+F637+F660+F664+F667+F669</f>
        <v>1840</v>
      </c>
      <c r="G630" s="83">
        <f>G631+G637+G660+G664+G667+G669</f>
        <v>0</v>
      </c>
      <c r="H630" s="112">
        <f>H631+H637+H660+H664+H667+H669</f>
        <v>6239.72</v>
      </c>
      <c r="I630" s="177">
        <f t="shared" si="36"/>
        <v>60.246403398667567</v>
      </c>
      <c r="J630" s="177">
        <f t="shared" si="37"/>
        <v>339.11521739130433</v>
      </c>
    </row>
    <row r="631" spans="1:10" s="110" customFormat="1" ht="15" customHeight="1">
      <c r="A631" s="111"/>
      <c r="B631" s="130">
        <v>31</v>
      </c>
      <c r="C631" s="55"/>
      <c r="D631" s="55" t="s">
        <v>1327</v>
      </c>
      <c r="E631" s="83">
        <f>SUM(E632:E636)</f>
        <v>26</v>
      </c>
      <c r="F631" s="83">
        <f>SUM(F632:F636)</f>
        <v>0</v>
      </c>
      <c r="G631" s="83">
        <f>SUM(G632:G636)</f>
        <v>0</v>
      </c>
      <c r="H631" s="112">
        <f>SUM(H632:H636)</f>
        <v>0</v>
      </c>
      <c r="I631" s="177">
        <f t="shared" si="36"/>
        <v>0</v>
      </c>
      <c r="J631" s="177" t="e">
        <f t="shared" si="37"/>
        <v>#DIV/0!</v>
      </c>
    </row>
    <row r="632" spans="1:10" s="110" customFormat="1" ht="15" customHeight="1">
      <c r="A632" s="111"/>
      <c r="B632" s="111"/>
      <c r="C632" s="111">
        <v>3111</v>
      </c>
      <c r="D632" s="86" t="s">
        <v>1405</v>
      </c>
      <c r="E632" s="86">
        <v>22</v>
      </c>
      <c r="F632" s="86"/>
      <c r="G632" s="86"/>
      <c r="H632" s="134"/>
      <c r="I632" s="178">
        <f t="shared" si="36"/>
        <v>0</v>
      </c>
      <c r="J632" s="178" t="e">
        <f t="shared" si="37"/>
        <v>#DIV/0!</v>
      </c>
    </row>
    <row r="633" spans="1:10" s="110" customFormat="1" ht="15" customHeight="1">
      <c r="A633" s="111"/>
      <c r="B633" s="111"/>
      <c r="C633" s="111">
        <v>3112</v>
      </c>
      <c r="D633" s="86" t="s">
        <v>1417</v>
      </c>
      <c r="E633" s="86"/>
      <c r="F633" s="86"/>
      <c r="G633" s="86"/>
      <c r="H633" s="134"/>
      <c r="I633" s="178" t="e">
        <f t="shared" si="36"/>
        <v>#DIV/0!</v>
      </c>
      <c r="J633" s="178" t="e">
        <f t="shared" si="37"/>
        <v>#DIV/0!</v>
      </c>
    </row>
    <row r="634" spans="1:10" s="110" customFormat="1" ht="15" customHeight="1">
      <c r="A634" s="111"/>
      <c r="B634" s="111"/>
      <c r="C634" s="111">
        <v>3121</v>
      </c>
      <c r="D634" s="86" t="s">
        <v>1301</v>
      </c>
      <c r="E634" s="86"/>
      <c r="F634" s="86"/>
      <c r="G634" s="86"/>
      <c r="H634" s="134"/>
      <c r="I634" s="178" t="e">
        <f t="shared" si="36"/>
        <v>#DIV/0!</v>
      </c>
      <c r="J634" s="178" t="e">
        <f t="shared" si="37"/>
        <v>#DIV/0!</v>
      </c>
    </row>
    <row r="635" spans="1:10" s="110" customFormat="1" ht="15" customHeight="1">
      <c r="A635" s="111"/>
      <c r="B635" s="111"/>
      <c r="C635" s="111">
        <v>3132</v>
      </c>
      <c r="D635" s="86" t="s">
        <v>1363</v>
      </c>
      <c r="E635" s="86">
        <v>4</v>
      </c>
      <c r="F635" s="86"/>
      <c r="G635" s="86"/>
      <c r="H635" s="134"/>
      <c r="I635" s="178">
        <f t="shared" si="36"/>
        <v>0</v>
      </c>
      <c r="J635" s="178" t="e">
        <f t="shared" si="37"/>
        <v>#DIV/0!</v>
      </c>
    </row>
    <row r="636" spans="1:10" s="110" customFormat="1" ht="15" customHeight="1">
      <c r="A636" s="111"/>
      <c r="B636" s="111"/>
      <c r="C636" s="111">
        <v>3133</v>
      </c>
      <c r="D636" s="86" t="s">
        <v>1406</v>
      </c>
      <c r="E636" s="86"/>
      <c r="F636" s="86"/>
      <c r="G636" s="86"/>
      <c r="H636" s="134"/>
      <c r="I636" s="178" t="e">
        <f t="shared" si="36"/>
        <v>#DIV/0!</v>
      </c>
      <c r="J636" s="178" t="e">
        <f t="shared" si="37"/>
        <v>#DIV/0!</v>
      </c>
    </row>
    <row r="637" spans="1:10" s="110" customFormat="1" ht="15" customHeight="1">
      <c r="A637" s="111"/>
      <c r="B637" s="130">
        <v>32</v>
      </c>
      <c r="C637" s="111"/>
      <c r="D637" s="130" t="s">
        <v>1330</v>
      </c>
      <c r="E637" s="131">
        <f>SUM(E638:E659)</f>
        <v>10331</v>
      </c>
      <c r="F637" s="131">
        <f>SUM(F638:F659)</f>
        <v>1840</v>
      </c>
      <c r="G637" s="131">
        <f>SUM(G638:G659)</f>
        <v>0</v>
      </c>
      <c r="H637" s="132">
        <f>SUM(H638:H659)</f>
        <v>6239.72</v>
      </c>
      <c r="I637" s="178">
        <f t="shared" si="36"/>
        <v>60.398025360565285</v>
      </c>
      <c r="J637" s="178">
        <f t="shared" si="37"/>
        <v>339.11521739130433</v>
      </c>
    </row>
    <row r="638" spans="1:10" s="110" customFormat="1" ht="15" customHeight="1">
      <c r="A638" s="111"/>
      <c r="B638" s="111"/>
      <c r="C638" s="111">
        <v>3211</v>
      </c>
      <c r="D638" s="86" t="s">
        <v>1264</v>
      </c>
      <c r="E638" s="86">
        <v>6141</v>
      </c>
      <c r="F638" s="86"/>
      <c r="G638" s="86"/>
      <c r="H638" s="134"/>
      <c r="I638" s="178">
        <f t="shared" si="36"/>
        <v>0</v>
      </c>
      <c r="J638" s="178" t="e">
        <f t="shared" si="37"/>
        <v>#DIV/0!</v>
      </c>
    </row>
    <row r="639" spans="1:10" s="110" customFormat="1" ht="15" customHeight="1">
      <c r="A639" s="111"/>
      <c r="B639" s="111"/>
      <c r="C639" s="111">
        <v>3212</v>
      </c>
      <c r="D639" s="86" t="s">
        <v>1265</v>
      </c>
      <c r="E639" s="86"/>
      <c r="F639" s="86"/>
      <c r="G639" s="86"/>
      <c r="H639" s="134"/>
      <c r="I639" s="178" t="e">
        <f t="shared" si="36"/>
        <v>#DIV/0!</v>
      </c>
      <c r="J639" s="178" t="e">
        <f t="shared" si="37"/>
        <v>#DIV/0!</v>
      </c>
    </row>
    <row r="640" spans="1:10" s="110" customFormat="1" ht="15" customHeight="1">
      <c r="A640" s="111"/>
      <c r="B640" s="111"/>
      <c r="C640" s="111">
        <v>3213</v>
      </c>
      <c r="D640" s="86" t="s">
        <v>1266</v>
      </c>
      <c r="E640" s="86">
        <v>400</v>
      </c>
      <c r="F640" s="86"/>
      <c r="G640" s="86"/>
      <c r="H640" s="134"/>
      <c r="I640" s="178">
        <f t="shared" si="36"/>
        <v>0</v>
      </c>
      <c r="J640" s="178" t="e">
        <f t="shared" si="37"/>
        <v>#DIV/0!</v>
      </c>
    </row>
    <row r="641" spans="1:10" s="110" customFormat="1" ht="15" customHeight="1">
      <c r="A641" s="111"/>
      <c r="B641" s="111"/>
      <c r="C641" s="111">
        <v>3221</v>
      </c>
      <c r="D641" s="86" t="s">
        <v>1267</v>
      </c>
      <c r="E641" s="86"/>
      <c r="F641" s="86"/>
      <c r="G641" s="86"/>
      <c r="H641" s="134"/>
      <c r="I641" s="178" t="e">
        <f t="shared" si="36"/>
        <v>#DIV/0!</v>
      </c>
      <c r="J641" s="178" t="e">
        <f t="shared" si="37"/>
        <v>#DIV/0!</v>
      </c>
    </row>
    <row r="642" spans="1:10" s="110" customFormat="1" ht="15" customHeight="1">
      <c r="A642" s="111"/>
      <c r="B642" s="111"/>
      <c r="C642" s="111">
        <v>3223</v>
      </c>
      <c r="D642" s="86" t="s">
        <v>1269</v>
      </c>
      <c r="E642" s="86"/>
      <c r="F642" s="86"/>
      <c r="G642" s="86"/>
      <c r="H642" s="134"/>
      <c r="I642" s="178" t="e">
        <f t="shared" si="36"/>
        <v>#DIV/0!</v>
      </c>
      <c r="J642" s="178" t="e">
        <f t="shared" si="37"/>
        <v>#DIV/0!</v>
      </c>
    </row>
    <row r="643" spans="1:10" s="110" customFormat="1" ht="15" customHeight="1">
      <c r="A643" s="111"/>
      <c r="B643" s="111"/>
      <c r="C643" s="111">
        <v>3224</v>
      </c>
      <c r="D643" s="86" t="s">
        <v>1270</v>
      </c>
      <c r="E643" s="86"/>
      <c r="F643" s="86"/>
      <c r="G643" s="86"/>
      <c r="H643" s="134"/>
      <c r="I643" s="178" t="e">
        <f t="shared" si="36"/>
        <v>#DIV/0!</v>
      </c>
      <c r="J643" s="178" t="e">
        <f t="shared" si="37"/>
        <v>#DIV/0!</v>
      </c>
    </row>
    <row r="644" spans="1:10" s="110" customFormat="1" ht="15" customHeight="1">
      <c r="A644" s="111"/>
      <c r="B644" s="111"/>
      <c r="C644" s="111">
        <v>3227</v>
      </c>
      <c r="D644" s="86" t="s">
        <v>1314</v>
      </c>
      <c r="E644" s="86"/>
      <c r="F644" s="86"/>
      <c r="G644" s="86"/>
      <c r="H644" s="134"/>
      <c r="I644" s="178" t="e">
        <f t="shared" si="36"/>
        <v>#DIV/0!</v>
      </c>
      <c r="J644" s="178" t="e">
        <f t="shared" si="37"/>
        <v>#DIV/0!</v>
      </c>
    </row>
    <row r="645" spans="1:10" s="110" customFormat="1" ht="15" customHeight="1">
      <c r="A645" s="111"/>
      <c r="B645" s="111"/>
      <c r="C645" s="111">
        <v>3231</v>
      </c>
      <c r="D645" s="86" t="s">
        <v>1272</v>
      </c>
      <c r="E645" s="86"/>
      <c r="F645" s="86"/>
      <c r="G645" s="86"/>
      <c r="H645" s="134"/>
      <c r="I645" s="178" t="e">
        <f t="shared" si="36"/>
        <v>#DIV/0!</v>
      </c>
      <c r="J645" s="178" t="e">
        <f t="shared" si="37"/>
        <v>#DIV/0!</v>
      </c>
    </row>
    <row r="646" spans="1:10" s="110" customFormat="1" ht="15" customHeight="1">
      <c r="A646" s="111"/>
      <c r="B646" s="111"/>
      <c r="C646" s="111">
        <v>3232</v>
      </c>
      <c r="D646" s="86" t="s">
        <v>1273</v>
      </c>
      <c r="E646" s="86">
        <v>626</v>
      </c>
      <c r="F646" s="86"/>
      <c r="G646" s="86"/>
      <c r="H646" s="134"/>
      <c r="I646" s="178">
        <f t="shared" ref="I646:I709" si="38">H646/E646*100</f>
        <v>0</v>
      </c>
      <c r="J646" s="178" t="e">
        <f t="shared" ref="J646:J709" si="39">H646/F646*100</f>
        <v>#DIV/0!</v>
      </c>
    </row>
    <row r="647" spans="1:10" s="110" customFormat="1" ht="15" customHeight="1">
      <c r="A647" s="111"/>
      <c r="B647" s="111"/>
      <c r="C647" s="111">
        <v>3233</v>
      </c>
      <c r="D647" s="86" t="s">
        <v>1274</v>
      </c>
      <c r="E647" s="86"/>
      <c r="F647" s="86"/>
      <c r="G647" s="86"/>
      <c r="H647" s="134"/>
      <c r="I647" s="178" t="e">
        <f t="shared" si="38"/>
        <v>#DIV/0!</v>
      </c>
      <c r="J647" s="178" t="e">
        <f t="shared" si="39"/>
        <v>#DIV/0!</v>
      </c>
    </row>
    <row r="648" spans="1:10" s="110" customFormat="1" ht="15" customHeight="1">
      <c r="A648" s="111"/>
      <c r="B648" s="111"/>
      <c r="C648" s="111">
        <v>3234</v>
      </c>
      <c r="D648" s="86" t="s">
        <v>1275</v>
      </c>
      <c r="E648" s="86"/>
      <c r="F648" s="86"/>
      <c r="G648" s="86"/>
      <c r="H648" s="134">
        <v>305.58</v>
      </c>
      <c r="I648" s="178" t="e">
        <f t="shared" si="38"/>
        <v>#DIV/0!</v>
      </c>
      <c r="J648" s="178" t="e">
        <f t="shared" si="39"/>
        <v>#DIV/0!</v>
      </c>
    </row>
    <row r="649" spans="1:10" s="110" customFormat="1" ht="15" customHeight="1">
      <c r="A649" s="111"/>
      <c r="B649" s="111"/>
      <c r="C649" s="111">
        <v>3235</v>
      </c>
      <c r="D649" s="86" t="s">
        <v>1276</v>
      </c>
      <c r="E649" s="86"/>
      <c r="F649" s="86">
        <v>1300</v>
      </c>
      <c r="G649" s="86"/>
      <c r="H649" s="134">
        <v>1647.25</v>
      </c>
      <c r="I649" s="178" t="e">
        <f t="shared" si="38"/>
        <v>#DIV/0!</v>
      </c>
      <c r="J649" s="178">
        <f t="shared" si="39"/>
        <v>126.71153846153847</v>
      </c>
    </row>
    <row r="650" spans="1:10" s="110" customFormat="1" ht="15" customHeight="1">
      <c r="A650" s="111"/>
      <c r="B650" s="111"/>
      <c r="C650" s="111">
        <v>3236</v>
      </c>
      <c r="D650" s="86" t="s">
        <v>1277</v>
      </c>
      <c r="E650" s="86"/>
      <c r="F650" s="86"/>
      <c r="G650" s="86"/>
      <c r="H650" s="134"/>
      <c r="I650" s="178" t="e">
        <f t="shared" si="38"/>
        <v>#DIV/0!</v>
      </c>
      <c r="J650" s="178" t="e">
        <f t="shared" si="39"/>
        <v>#DIV/0!</v>
      </c>
    </row>
    <row r="651" spans="1:10" s="110" customFormat="1" ht="15" customHeight="1">
      <c r="A651" s="111"/>
      <c r="B651" s="111"/>
      <c r="C651" s="111">
        <v>3237</v>
      </c>
      <c r="D651" s="86" t="s">
        <v>1278</v>
      </c>
      <c r="E651" s="86">
        <v>838</v>
      </c>
      <c r="F651" s="86">
        <v>500</v>
      </c>
      <c r="G651" s="86"/>
      <c r="H651" s="134">
        <v>1702.19</v>
      </c>
      <c r="I651" s="178">
        <f t="shared" si="38"/>
        <v>203.12529832935562</v>
      </c>
      <c r="J651" s="178">
        <f t="shared" si="39"/>
        <v>340.43800000000005</v>
      </c>
    </row>
    <row r="652" spans="1:10" s="110" customFormat="1" ht="15" customHeight="1">
      <c r="A652" s="111"/>
      <c r="B652" s="111"/>
      <c r="C652" s="111">
        <v>3238</v>
      </c>
      <c r="D652" s="86" t="s">
        <v>1279</v>
      </c>
      <c r="E652" s="86"/>
      <c r="F652" s="86"/>
      <c r="G652" s="86"/>
      <c r="H652" s="134"/>
      <c r="I652" s="178" t="e">
        <f t="shared" si="38"/>
        <v>#DIV/0!</v>
      </c>
      <c r="J652" s="178" t="e">
        <f t="shared" si="39"/>
        <v>#DIV/0!</v>
      </c>
    </row>
    <row r="653" spans="1:10" s="110" customFormat="1" ht="15" customHeight="1">
      <c r="A653" s="111"/>
      <c r="B653" s="111"/>
      <c r="C653" s="111">
        <v>3239</v>
      </c>
      <c r="D653" s="86" t="s">
        <v>1280</v>
      </c>
      <c r="E653" s="86">
        <v>86</v>
      </c>
      <c r="F653" s="86"/>
      <c r="G653" s="86"/>
      <c r="H653" s="134">
        <v>450</v>
      </c>
      <c r="I653" s="178">
        <f t="shared" si="38"/>
        <v>523.25581395348843</v>
      </c>
      <c r="J653" s="178" t="e">
        <f t="shared" si="39"/>
        <v>#DIV/0!</v>
      </c>
    </row>
    <row r="654" spans="1:10" s="110" customFormat="1" ht="15" customHeight="1">
      <c r="A654" s="111"/>
      <c r="B654" s="111"/>
      <c r="C654" s="111">
        <v>3241</v>
      </c>
      <c r="D654" s="86" t="s">
        <v>1425</v>
      </c>
      <c r="E654" s="86">
        <v>769</v>
      </c>
      <c r="F654" s="86"/>
      <c r="G654" s="86"/>
      <c r="H654" s="134"/>
      <c r="I654" s="178">
        <f t="shared" si="38"/>
        <v>0</v>
      </c>
      <c r="J654" s="178" t="e">
        <f t="shared" si="39"/>
        <v>#DIV/0!</v>
      </c>
    </row>
    <row r="655" spans="1:10" s="110" customFormat="1" ht="15" customHeight="1">
      <c r="A655" s="111"/>
      <c r="B655" s="111"/>
      <c r="C655" s="111">
        <v>3292</v>
      </c>
      <c r="D655" s="86" t="s">
        <v>1281</v>
      </c>
      <c r="E655" s="86"/>
      <c r="F655" s="86"/>
      <c r="G655" s="86"/>
      <c r="H655" s="134"/>
      <c r="I655" s="178" t="e">
        <f t="shared" si="38"/>
        <v>#DIV/0!</v>
      </c>
      <c r="J655" s="178" t="e">
        <f t="shared" si="39"/>
        <v>#DIV/0!</v>
      </c>
    </row>
    <row r="656" spans="1:10" s="110" customFormat="1" ht="15" customHeight="1">
      <c r="A656" s="111"/>
      <c r="B656" s="111"/>
      <c r="C656" s="111">
        <v>3293</v>
      </c>
      <c r="D656" s="86" t="s">
        <v>1305</v>
      </c>
      <c r="E656" s="86">
        <v>1471</v>
      </c>
      <c r="F656" s="86"/>
      <c r="G656" s="86"/>
      <c r="H656" s="134">
        <v>2134.6999999999998</v>
      </c>
      <c r="I656" s="178">
        <f t="shared" si="38"/>
        <v>145.11896668932698</v>
      </c>
      <c r="J656" s="178" t="e">
        <f t="shared" si="39"/>
        <v>#DIV/0!</v>
      </c>
    </row>
    <row r="657" spans="1:10" s="110" customFormat="1" ht="15" customHeight="1">
      <c r="A657" s="111"/>
      <c r="B657" s="111"/>
      <c r="C657" s="111">
        <v>3294</v>
      </c>
      <c r="D657" s="86" t="s">
        <v>1283</v>
      </c>
      <c r="E657" s="86"/>
      <c r="F657" s="86"/>
      <c r="G657" s="86"/>
      <c r="H657" s="134"/>
      <c r="I657" s="178" t="e">
        <f t="shared" si="38"/>
        <v>#DIV/0!</v>
      </c>
      <c r="J657" s="178" t="e">
        <f t="shared" si="39"/>
        <v>#DIV/0!</v>
      </c>
    </row>
    <row r="658" spans="1:10" s="110" customFormat="1" ht="15" customHeight="1">
      <c r="A658" s="111"/>
      <c r="B658" s="111"/>
      <c r="C658" s="111">
        <v>3295</v>
      </c>
      <c r="D658" s="86" t="s">
        <v>1284</v>
      </c>
      <c r="E658" s="86"/>
      <c r="F658" s="86"/>
      <c r="G658" s="86"/>
      <c r="H658" s="134"/>
      <c r="I658" s="178" t="e">
        <f t="shared" si="38"/>
        <v>#DIV/0!</v>
      </c>
      <c r="J658" s="178" t="e">
        <f t="shared" si="39"/>
        <v>#DIV/0!</v>
      </c>
    </row>
    <row r="659" spans="1:10" s="110" customFormat="1" ht="15" customHeight="1">
      <c r="A659" s="111"/>
      <c r="B659" s="111"/>
      <c r="C659" s="111">
        <v>3299</v>
      </c>
      <c r="D659" s="86" t="s">
        <v>1285</v>
      </c>
      <c r="E659" s="86"/>
      <c r="F659" s="86">
        <v>40</v>
      </c>
      <c r="G659" s="86"/>
      <c r="H659" s="134"/>
      <c r="I659" s="178" t="e">
        <f t="shared" si="38"/>
        <v>#DIV/0!</v>
      </c>
      <c r="J659" s="178">
        <f t="shared" si="39"/>
        <v>0</v>
      </c>
    </row>
    <row r="660" spans="1:10" s="110" customFormat="1" ht="15" customHeight="1">
      <c r="A660" s="111"/>
      <c r="B660" s="130">
        <v>34</v>
      </c>
      <c r="C660" s="111"/>
      <c r="D660" s="130" t="s">
        <v>1350</v>
      </c>
      <c r="E660" s="131">
        <f>SUM(E661:E663)</f>
        <v>0</v>
      </c>
      <c r="F660" s="131">
        <f>SUM(F661:F663)</f>
        <v>0</v>
      </c>
      <c r="G660" s="131">
        <f>SUM(G661:G663)</f>
        <v>0</v>
      </c>
      <c r="H660" s="132">
        <f>SUM(H661:H663)</f>
        <v>0</v>
      </c>
      <c r="I660" s="178" t="e">
        <f t="shared" si="38"/>
        <v>#DIV/0!</v>
      </c>
      <c r="J660" s="178" t="e">
        <f t="shared" si="39"/>
        <v>#DIV/0!</v>
      </c>
    </row>
    <row r="661" spans="1:10" s="110" customFormat="1" ht="15" customHeight="1">
      <c r="A661" s="111"/>
      <c r="B661" s="111"/>
      <c r="C661" s="111">
        <v>3431</v>
      </c>
      <c r="D661" s="86" t="s">
        <v>1286</v>
      </c>
      <c r="E661" s="86"/>
      <c r="F661" s="86"/>
      <c r="G661" s="86"/>
      <c r="H661" s="134"/>
      <c r="I661" s="178" t="e">
        <f t="shared" si="38"/>
        <v>#DIV/0!</v>
      </c>
      <c r="J661" s="178" t="e">
        <f t="shared" si="39"/>
        <v>#DIV/0!</v>
      </c>
    </row>
    <row r="662" spans="1:10" s="110" customFormat="1" ht="15.75" customHeight="1">
      <c r="A662" s="111"/>
      <c r="B662" s="111"/>
      <c r="C662" s="111">
        <v>3432</v>
      </c>
      <c r="D662" s="180" t="s">
        <v>1306</v>
      </c>
      <c r="E662" s="86"/>
      <c r="F662" s="86"/>
      <c r="G662" s="86"/>
      <c r="H662" s="134"/>
      <c r="I662" s="178" t="e">
        <f t="shared" si="38"/>
        <v>#DIV/0!</v>
      </c>
      <c r="J662" s="178" t="e">
        <f t="shared" si="39"/>
        <v>#DIV/0!</v>
      </c>
    </row>
    <row r="663" spans="1:10" s="110" customFormat="1" ht="15" customHeight="1">
      <c r="A663" s="111"/>
      <c r="B663" s="111"/>
      <c r="C663" s="111">
        <v>3434</v>
      </c>
      <c r="D663" s="180" t="s">
        <v>1351</v>
      </c>
      <c r="E663" s="86"/>
      <c r="F663" s="86"/>
      <c r="G663" s="86"/>
      <c r="H663" s="134"/>
      <c r="I663" s="178" t="e">
        <f t="shared" si="38"/>
        <v>#DIV/0!</v>
      </c>
      <c r="J663" s="178" t="e">
        <f t="shared" si="39"/>
        <v>#DIV/0!</v>
      </c>
    </row>
    <row r="664" spans="1:10" s="110" customFormat="1" ht="15" customHeight="1">
      <c r="A664" s="111"/>
      <c r="B664" s="130">
        <v>36</v>
      </c>
      <c r="C664" s="111"/>
      <c r="D664" s="130" t="s">
        <v>1399</v>
      </c>
      <c r="E664" s="131">
        <f>SUM(E665:E666)</f>
        <v>0</v>
      </c>
      <c r="F664" s="131">
        <f>SUM(F665:F666)</f>
        <v>0</v>
      </c>
      <c r="G664" s="131">
        <f>SUM(G665:G666)</f>
        <v>0</v>
      </c>
      <c r="H664" s="132">
        <f>SUM(H665:H666)</f>
        <v>0</v>
      </c>
      <c r="I664" s="178" t="e">
        <f t="shared" si="38"/>
        <v>#DIV/0!</v>
      </c>
      <c r="J664" s="178" t="e">
        <f t="shared" si="39"/>
        <v>#DIV/0!</v>
      </c>
    </row>
    <row r="665" spans="1:10" s="110" customFormat="1" ht="12" customHeight="1">
      <c r="A665" s="111"/>
      <c r="B665" s="111"/>
      <c r="C665" s="111">
        <v>3611</v>
      </c>
      <c r="D665" s="180" t="s">
        <v>1542</v>
      </c>
      <c r="E665" s="86"/>
      <c r="F665" s="86"/>
      <c r="G665" s="86"/>
      <c r="H665" s="134"/>
      <c r="I665" s="178" t="e">
        <f t="shared" si="38"/>
        <v>#DIV/0!</v>
      </c>
      <c r="J665" s="178" t="e">
        <f t="shared" si="39"/>
        <v>#DIV/0!</v>
      </c>
    </row>
    <row r="666" spans="1:10" s="110" customFormat="1" ht="15" customHeight="1">
      <c r="A666" s="111"/>
      <c r="B666" s="111"/>
      <c r="C666" s="111">
        <v>3691</v>
      </c>
      <c r="D666" s="86" t="s">
        <v>1426</v>
      </c>
      <c r="E666" s="86"/>
      <c r="F666" s="86"/>
      <c r="G666" s="86"/>
      <c r="H666" s="134"/>
      <c r="I666" s="178" t="e">
        <f t="shared" si="38"/>
        <v>#DIV/0!</v>
      </c>
      <c r="J666" s="178" t="e">
        <f t="shared" si="39"/>
        <v>#DIV/0!</v>
      </c>
    </row>
    <row r="667" spans="1:10" s="110" customFormat="1" ht="15" customHeight="1">
      <c r="A667" s="111"/>
      <c r="B667" s="130">
        <v>37</v>
      </c>
      <c r="C667" s="130"/>
      <c r="D667" s="130" t="s">
        <v>1360</v>
      </c>
      <c r="E667" s="131">
        <f>SUM(E668)</f>
        <v>0</v>
      </c>
      <c r="F667" s="131">
        <f>SUM(F668)</f>
        <v>0</v>
      </c>
      <c r="G667" s="131">
        <f>SUM(G668)</f>
        <v>0</v>
      </c>
      <c r="H667" s="132">
        <f>SUM(H668)</f>
        <v>0</v>
      </c>
      <c r="I667" s="178" t="e">
        <f t="shared" si="38"/>
        <v>#DIV/0!</v>
      </c>
      <c r="J667" s="178" t="e">
        <f t="shared" si="39"/>
        <v>#DIV/0!</v>
      </c>
    </row>
    <row r="668" spans="1:10" s="110" customFormat="1" ht="15" customHeight="1">
      <c r="A668" s="111"/>
      <c r="B668" s="111"/>
      <c r="C668" s="111">
        <v>3722</v>
      </c>
      <c r="D668" s="86" t="s">
        <v>1315</v>
      </c>
      <c r="E668" s="86"/>
      <c r="F668" s="86"/>
      <c r="G668" s="86"/>
      <c r="H668" s="134"/>
      <c r="I668" s="178" t="e">
        <f t="shared" si="38"/>
        <v>#DIV/0!</v>
      </c>
      <c r="J668" s="178" t="e">
        <f t="shared" si="39"/>
        <v>#DIV/0!</v>
      </c>
    </row>
    <row r="669" spans="1:10" s="110" customFormat="1" ht="15" customHeight="1">
      <c r="A669" s="111"/>
      <c r="B669" s="130">
        <v>38</v>
      </c>
      <c r="C669" s="111"/>
      <c r="D669" s="130" t="s">
        <v>1359</v>
      </c>
      <c r="E669" s="131">
        <f>E670</f>
        <v>0</v>
      </c>
      <c r="F669" s="131">
        <f>F670</f>
        <v>0</v>
      </c>
      <c r="G669" s="131">
        <f>G670</f>
        <v>0</v>
      </c>
      <c r="H669" s="132">
        <f>H670</f>
        <v>0</v>
      </c>
      <c r="I669" s="178" t="e">
        <f t="shared" si="38"/>
        <v>#DIV/0!</v>
      </c>
      <c r="J669" s="178" t="e">
        <f t="shared" si="39"/>
        <v>#DIV/0!</v>
      </c>
    </row>
    <row r="670" spans="1:10" s="110" customFormat="1" ht="15" customHeight="1">
      <c r="A670" s="111"/>
      <c r="B670" s="111"/>
      <c r="C670" s="111">
        <v>3811</v>
      </c>
      <c r="D670" s="86" t="s">
        <v>1316</v>
      </c>
      <c r="E670" s="86"/>
      <c r="F670" s="86"/>
      <c r="G670" s="86"/>
      <c r="H670" s="134"/>
      <c r="I670" s="178" t="e">
        <f t="shared" si="38"/>
        <v>#DIV/0!</v>
      </c>
      <c r="J670" s="178" t="e">
        <f t="shared" si="39"/>
        <v>#DIV/0!</v>
      </c>
    </row>
    <row r="671" spans="1:10" s="110" customFormat="1" ht="15" customHeight="1">
      <c r="A671" s="130">
        <v>4</v>
      </c>
      <c r="B671" s="111"/>
      <c r="C671" s="111"/>
      <c r="D671" s="130" t="s">
        <v>1352</v>
      </c>
      <c r="E671" s="131">
        <f>E672+E674+E684</f>
        <v>0</v>
      </c>
      <c r="F671" s="131">
        <f>F672+F674+F684</f>
        <v>0</v>
      </c>
      <c r="G671" s="131">
        <f>G672+G674+G684</f>
        <v>0</v>
      </c>
      <c r="H671" s="132">
        <f>H672+H674+H684</f>
        <v>0</v>
      </c>
      <c r="I671" s="178" t="e">
        <f t="shared" si="38"/>
        <v>#DIV/0!</v>
      </c>
      <c r="J671" s="178" t="e">
        <f t="shared" si="39"/>
        <v>#DIV/0!</v>
      </c>
    </row>
    <row r="672" spans="1:10" s="110" customFormat="1" ht="15" customHeight="1">
      <c r="A672" s="111"/>
      <c r="B672" s="130">
        <v>41</v>
      </c>
      <c r="C672" s="111"/>
      <c r="D672" s="130" t="s">
        <v>1362</v>
      </c>
      <c r="E672" s="131">
        <f>E673</f>
        <v>0</v>
      </c>
      <c r="F672" s="131">
        <f>F673</f>
        <v>0</v>
      </c>
      <c r="G672" s="131">
        <f>G673</f>
        <v>0</v>
      </c>
      <c r="H672" s="132">
        <f>H673</f>
        <v>0</v>
      </c>
      <c r="I672" s="178" t="e">
        <f t="shared" si="38"/>
        <v>#DIV/0!</v>
      </c>
      <c r="J672" s="178" t="e">
        <f t="shared" si="39"/>
        <v>#DIV/0!</v>
      </c>
    </row>
    <row r="673" spans="1:10" s="110" customFormat="1" ht="15" customHeight="1">
      <c r="A673" s="111"/>
      <c r="B673" s="111"/>
      <c r="C673" s="111">
        <v>4123</v>
      </c>
      <c r="D673" s="86" t="s">
        <v>1317</v>
      </c>
      <c r="E673" s="86"/>
      <c r="F673" s="86"/>
      <c r="G673" s="86"/>
      <c r="H673" s="134"/>
      <c r="I673" s="178" t="e">
        <f t="shared" si="38"/>
        <v>#DIV/0!</v>
      </c>
      <c r="J673" s="178" t="e">
        <f t="shared" si="39"/>
        <v>#DIV/0!</v>
      </c>
    </row>
    <row r="674" spans="1:10" s="110" customFormat="1" ht="15" customHeight="1">
      <c r="A674" s="111"/>
      <c r="B674" s="130">
        <v>42</v>
      </c>
      <c r="C674" s="111"/>
      <c r="D674" s="130" t="s">
        <v>1353</v>
      </c>
      <c r="E674" s="131">
        <f>SUM(E675:E683)</f>
        <v>0</v>
      </c>
      <c r="F674" s="131">
        <f>SUM(F675:F683)</f>
        <v>0</v>
      </c>
      <c r="G674" s="131">
        <f>SUM(G675:G683)</f>
        <v>0</v>
      </c>
      <c r="H674" s="132">
        <f>SUM(H675:H683)</f>
        <v>0</v>
      </c>
      <c r="I674" s="131" t="e">
        <f t="shared" si="38"/>
        <v>#DIV/0!</v>
      </c>
      <c r="J674" s="131" t="e">
        <f t="shared" si="39"/>
        <v>#DIV/0!</v>
      </c>
    </row>
    <row r="675" spans="1:10" s="110" customFormat="1" ht="15" customHeight="1">
      <c r="A675" s="111"/>
      <c r="B675" s="111"/>
      <c r="C675" s="111">
        <v>4221</v>
      </c>
      <c r="D675" s="86" t="s">
        <v>1287</v>
      </c>
      <c r="E675" s="86"/>
      <c r="F675" s="86"/>
      <c r="G675" s="86"/>
      <c r="H675" s="134"/>
      <c r="I675" s="178" t="e">
        <f t="shared" si="38"/>
        <v>#DIV/0!</v>
      </c>
      <c r="J675" s="178" t="e">
        <f t="shared" si="39"/>
        <v>#DIV/0!</v>
      </c>
    </row>
    <row r="676" spans="1:10" s="110" customFormat="1" ht="15" customHeight="1">
      <c r="A676" s="111"/>
      <c r="B676" s="111"/>
      <c r="C676" s="111">
        <v>4222</v>
      </c>
      <c r="D676" s="86" t="s">
        <v>1310</v>
      </c>
      <c r="E676" s="86"/>
      <c r="F676" s="86"/>
      <c r="G676" s="86"/>
      <c r="H676" s="134"/>
      <c r="I676" s="178" t="e">
        <f t="shared" si="38"/>
        <v>#DIV/0!</v>
      </c>
      <c r="J676" s="178" t="e">
        <f t="shared" si="39"/>
        <v>#DIV/0!</v>
      </c>
    </row>
    <row r="677" spans="1:10" s="110" customFormat="1" ht="15" customHeight="1">
      <c r="A677" s="111"/>
      <c r="B677" s="111"/>
      <c r="C677" s="111">
        <v>4223</v>
      </c>
      <c r="D677" s="86" t="s">
        <v>1318</v>
      </c>
      <c r="E677" s="86"/>
      <c r="F677" s="86"/>
      <c r="G677" s="86"/>
      <c r="H677" s="134"/>
      <c r="I677" s="178" t="e">
        <f t="shared" si="38"/>
        <v>#DIV/0!</v>
      </c>
      <c r="J677" s="178" t="e">
        <f t="shared" si="39"/>
        <v>#DIV/0!</v>
      </c>
    </row>
    <row r="678" spans="1:10" s="110" customFormat="1" ht="15" customHeight="1">
      <c r="A678" s="111"/>
      <c r="B678" s="111"/>
      <c r="C678" s="111">
        <v>4224</v>
      </c>
      <c r="D678" s="86" t="s">
        <v>1319</v>
      </c>
      <c r="E678" s="86"/>
      <c r="F678" s="86"/>
      <c r="G678" s="86"/>
      <c r="H678" s="134"/>
      <c r="I678" s="178" t="e">
        <f t="shared" si="38"/>
        <v>#DIV/0!</v>
      </c>
      <c r="J678" s="178" t="e">
        <f t="shared" si="39"/>
        <v>#DIV/0!</v>
      </c>
    </row>
    <row r="679" spans="1:10" s="110" customFormat="1" ht="15" customHeight="1">
      <c r="A679" s="111"/>
      <c r="B679" s="111"/>
      <c r="C679" s="111">
        <v>4225</v>
      </c>
      <c r="D679" s="86" t="s">
        <v>1404</v>
      </c>
      <c r="E679" s="86"/>
      <c r="F679" s="86"/>
      <c r="G679" s="86"/>
      <c r="H679" s="134"/>
      <c r="I679" s="178" t="e">
        <f t="shared" si="38"/>
        <v>#DIV/0!</v>
      </c>
      <c r="J679" s="178" t="e">
        <f t="shared" si="39"/>
        <v>#DIV/0!</v>
      </c>
    </row>
    <row r="680" spans="1:10" s="110" customFormat="1" ht="15" customHeight="1">
      <c r="A680" s="111"/>
      <c r="B680" s="111"/>
      <c r="C680" s="111">
        <v>4233</v>
      </c>
      <c r="D680" s="86" t="s">
        <v>1366</v>
      </c>
      <c r="E680" s="86"/>
      <c r="F680" s="86"/>
      <c r="G680" s="86"/>
      <c r="H680" s="134"/>
      <c r="I680" s="178" t="e">
        <f t="shared" si="38"/>
        <v>#DIV/0!</v>
      </c>
      <c r="J680" s="178" t="e">
        <f t="shared" si="39"/>
        <v>#DIV/0!</v>
      </c>
    </row>
    <row r="681" spans="1:10" s="110" customFormat="1" ht="15" customHeight="1">
      <c r="A681" s="111"/>
      <c r="B681" s="111"/>
      <c r="C681" s="111">
        <v>4241</v>
      </c>
      <c r="D681" s="86" t="s">
        <v>1325</v>
      </c>
      <c r="E681" s="86"/>
      <c r="F681" s="86"/>
      <c r="G681" s="86"/>
      <c r="H681" s="134"/>
      <c r="I681" s="178" t="e">
        <f t="shared" si="38"/>
        <v>#DIV/0!</v>
      </c>
      <c r="J681" s="178" t="e">
        <f t="shared" si="39"/>
        <v>#DIV/0!</v>
      </c>
    </row>
    <row r="682" spans="1:10" s="110" customFormat="1" ht="15" customHeight="1">
      <c r="A682" s="111"/>
      <c r="B682" s="111"/>
      <c r="C682" s="111">
        <v>4262</v>
      </c>
      <c r="D682" s="86" t="s">
        <v>1421</v>
      </c>
      <c r="E682" s="86"/>
      <c r="F682" s="86"/>
      <c r="G682" s="86"/>
      <c r="H682" s="134"/>
      <c r="I682" s="178" t="e">
        <f t="shared" si="38"/>
        <v>#DIV/0!</v>
      </c>
      <c r="J682" s="178" t="e">
        <f t="shared" si="39"/>
        <v>#DIV/0!</v>
      </c>
    </row>
    <row r="683" spans="1:10" s="110" customFormat="1" ht="15" customHeight="1">
      <c r="A683" s="111"/>
      <c r="B683" s="111"/>
      <c r="C683" s="111">
        <v>4264</v>
      </c>
      <c r="D683" s="86" t="s">
        <v>1312</v>
      </c>
      <c r="E683" s="86"/>
      <c r="F683" s="86"/>
      <c r="G683" s="86"/>
      <c r="H683" s="134"/>
      <c r="I683" s="178" t="e">
        <f t="shared" si="38"/>
        <v>#DIV/0!</v>
      </c>
      <c r="J683" s="178" t="e">
        <f t="shared" si="39"/>
        <v>#DIV/0!</v>
      </c>
    </row>
    <row r="684" spans="1:10" s="110" customFormat="1" ht="15" customHeight="1">
      <c r="A684" s="111"/>
      <c r="B684" s="130">
        <v>45</v>
      </c>
      <c r="C684" s="130"/>
      <c r="D684" s="130" t="s">
        <v>1525</v>
      </c>
      <c r="E684" s="131">
        <f>E685</f>
        <v>0</v>
      </c>
      <c r="F684" s="131">
        <f>F685</f>
        <v>0</v>
      </c>
      <c r="G684" s="131">
        <f>G685</f>
        <v>0</v>
      </c>
      <c r="H684" s="134"/>
      <c r="I684" s="178" t="e">
        <f t="shared" si="38"/>
        <v>#DIV/0!</v>
      </c>
      <c r="J684" s="178" t="e">
        <f t="shared" si="39"/>
        <v>#DIV/0!</v>
      </c>
    </row>
    <row r="685" spans="1:10" s="110" customFormat="1" ht="16.8" customHeight="1">
      <c r="A685" s="111"/>
      <c r="B685" s="111"/>
      <c r="C685" s="111">
        <v>4521</v>
      </c>
      <c r="D685" s="86" t="s">
        <v>1437</v>
      </c>
      <c r="E685" s="86"/>
      <c r="F685" s="86">
        <v>0</v>
      </c>
      <c r="G685" s="86">
        <v>0</v>
      </c>
      <c r="H685" s="134">
        <v>0</v>
      </c>
      <c r="I685" s="178" t="e">
        <f t="shared" si="38"/>
        <v>#DIV/0!</v>
      </c>
      <c r="J685" s="178" t="e">
        <f t="shared" si="39"/>
        <v>#DIV/0!</v>
      </c>
    </row>
    <row r="686" spans="1:10" s="110" customFormat="1" ht="15" customHeight="1">
      <c r="A686" s="292" t="s">
        <v>1407</v>
      </c>
      <c r="B686" s="329"/>
      <c r="C686" s="329"/>
      <c r="D686" s="330"/>
      <c r="E686" s="174">
        <f>E687+E698</f>
        <v>0</v>
      </c>
      <c r="F686" s="174">
        <f>F687+F698</f>
        <v>0</v>
      </c>
      <c r="G686" s="174">
        <f>G687+G698</f>
        <v>0</v>
      </c>
      <c r="H686" s="205">
        <f>H687+H698</f>
        <v>0</v>
      </c>
      <c r="I686" s="175" t="e">
        <f t="shared" si="38"/>
        <v>#DIV/0!</v>
      </c>
      <c r="J686" s="175" t="e">
        <f t="shared" si="39"/>
        <v>#DIV/0!</v>
      </c>
    </row>
    <row r="687" spans="1:10" s="110" customFormat="1" ht="15" customHeight="1">
      <c r="A687" s="130">
        <v>3</v>
      </c>
      <c r="B687" s="111"/>
      <c r="C687" s="55"/>
      <c r="D687" s="55" t="s">
        <v>1365</v>
      </c>
      <c r="E687" s="83">
        <f>E688+E692</f>
        <v>0</v>
      </c>
      <c r="F687" s="83">
        <f>F688+F692</f>
        <v>0</v>
      </c>
      <c r="G687" s="83">
        <f>G688+G692</f>
        <v>0</v>
      </c>
      <c r="H687" s="112">
        <f>H688+H692</f>
        <v>0</v>
      </c>
      <c r="I687" s="177" t="e">
        <f t="shared" si="38"/>
        <v>#DIV/0!</v>
      </c>
      <c r="J687" s="177" t="e">
        <f t="shared" si="39"/>
        <v>#DIV/0!</v>
      </c>
    </row>
    <row r="688" spans="1:10" s="110" customFormat="1" ht="15" customHeight="1">
      <c r="A688" s="111"/>
      <c r="B688" s="130">
        <v>31</v>
      </c>
      <c r="C688" s="55"/>
      <c r="D688" s="55" t="s">
        <v>1327</v>
      </c>
      <c r="E688" s="83">
        <f>SUM(E689:E691)</f>
        <v>0</v>
      </c>
      <c r="F688" s="83">
        <f>SUM(F689:F691)</f>
        <v>0</v>
      </c>
      <c r="G688" s="83">
        <f>SUM(G689:G691)</f>
        <v>0</v>
      </c>
      <c r="H688" s="112">
        <f>SUM(H689:H691)</f>
        <v>0</v>
      </c>
      <c r="I688" s="177" t="e">
        <f t="shared" si="38"/>
        <v>#DIV/0!</v>
      </c>
      <c r="J688" s="177" t="e">
        <f t="shared" si="39"/>
        <v>#DIV/0!</v>
      </c>
    </row>
    <row r="689" spans="1:10" s="110" customFormat="1" ht="15" customHeight="1">
      <c r="A689" s="111"/>
      <c r="B689" s="111"/>
      <c r="C689" s="111">
        <v>3111</v>
      </c>
      <c r="D689" s="86" t="s">
        <v>1405</v>
      </c>
      <c r="E689" s="86"/>
      <c r="F689" s="86"/>
      <c r="G689" s="86"/>
      <c r="H689" s="134"/>
      <c r="I689" s="178" t="e">
        <f t="shared" si="38"/>
        <v>#DIV/0!</v>
      </c>
      <c r="J689" s="178" t="e">
        <f t="shared" si="39"/>
        <v>#DIV/0!</v>
      </c>
    </row>
    <row r="690" spans="1:10" s="110" customFormat="1" ht="15" customHeight="1">
      <c r="A690" s="111"/>
      <c r="B690" s="111"/>
      <c r="C690" s="111">
        <v>3132</v>
      </c>
      <c r="D690" s="86" t="s">
        <v>1363</v>
      </c>
      <c r="E690" s="86"/>
      <c r="F690" s="86"/>
      <c r="G690" s="86"/>
      <c r="H690" s="134"/>
      <c r="I690" s="178" t="e">
        <f t="shared" si="38"/>
        <v>#DIV/0!</v>
      </c>
      <c r="J690" s="178" t="e">
        <f t="shared" si="39"/>
        <v>#DIV/0!</v>
      </c>
    </row>
    <row r="691" spans="1:10" s="110" customFormat="1" ht="15" customHeight="1">
      <c r="A691" s="111"/>
      <c r="B691" s="111"/>
      <c r="C691" s="111">
        <v>3133</v>
      </c>
      <c r="D691" s="86" t="s">
        <v>1406</v>
      </c>
      <c r="E691" s="86"/>
      <c r="F691" s="86"/>
      <c r="G691" s="86"/>
      <c r="H691" s="134"/>
      <c r="I691" s="178" t="e">
        <f t="shared" si="38"/>
        <v>#DIV/0!</v>
      </c>
      <c r="J691" s="178" t="e">
        <f t="shared" si="39"/>
        <v>#DIV/0!</v>
      </c>
    </row>
    <row r="692" spans="1:10" s="110" customFormat="1" ht="15" customHeight="1">
      <c r="A692" s="111"/>
      <c r="B692" s="130">
        <v>32</v>
      </c>
      <c r="C692" s="130"/>
      <c r="D692" s="130" t="s">
        <v>1330</v>
      </c>
      <c r="E692" s="131">
        <f>SUM(E693:E697)</f>
        <v>0</v>
      </c>
      <c r="F692" s="131">
        <f>SUM(F693:F697)</f>
        <v>0</v>
      </c>
      <c r="G692" s="131">
        <f>SUM(G693:G697)</f>
        <v>0</v>
      </c>
      <c r="H692" s="132">
        <f>SUM(H693:H697)</f>
        <v>0</v>
      </c>
      <c r="I692" s="178" t="e">
        <f t="shared" si="38"/>
        <v>#DIV/0!</v>
      </c>
      <c r="J692" s="178" t="e">
        <f t="shared" si="39"/>
        <v>#DIV/0!</v>
      </c>
    </row>
    <row r="693" spans="1:10" s="110" customFormat="1" ht="15" customHeight="1">
      <c r="A693" s="111"/>
      <c r="B693" s="111"/>
      <c r="C693" s="111">
        <v>3211</v>
      </c>
      <c r="D693" s="86" t="s">
        <v>1264</v>
      </c>
      <c r="E693" s="86"/>
      <c r="F693" s="86"/>
      <c r="G693" s="86"/>
      <c r="H693" s="134"/>
      <c r="I693" s="178" t="e">
        <f t="shared" si="38"/>
        <v>#DIV/0!</v>
      </c>
      <c r="J693" s="178" t="e">
        <f t="shared" si="39"/>
        <v>#DIV/0!</v>
      </c>
    </row>
    <row r="694" spans="1:10" s="110" customFormat="1" ht="15" customHeight="1">
      <c r="A694" s="111"/>
      <c r="B694" s="111"/>
      <c r="C694" s="111">
        <v>3222</v>
      </c>
      <c r="D694" s="86" t="s">
        <v>1268</v>
      </c>
      <c r="E694" s="86"/>
      <c r="F694" s="86"/>
      <c r="G694" s="86"/>
      <c r="H694" s="134"/>
      <c r="I694" s="178" t="e">
        <f t="shared" si="38"/>
        <v>#DIV/0!</v>
      </c>
      <c r="J694" s="178" t="e">
        <f t="shared" si="39"/>
        <v>#DIV/0!</v>
      </c>
    </row>
    <row r="695" spans="1:10" s="110" customFormat="1" ht="15" customHeight="1">
      <c r="A695" s="111"/>
      <c r="B695" s="111"/>
      <c r="C695" s="111">
        <v>3232</v>
      </c>
      <c r="D695" s="86" t="s">
        <v>1273</v>
      </c>
      <c r="E695" s="86"/>
      <c r="F695" s="86"/>
      <c r="G695" s="86"/>
      <c r="H695" s="134"/>
      <c r="I695" s="178" t="e">
        <f t="shared" si="38"/>
        <v>#DIV/0!</v>
      </c>
      <c r="J695" s="178" t="e">
        <f t="shared" si="39"/>
        <v>#DIV/0!</v>
      </c>
    </row>
    <row r="696" spans="1:10" s="110" customFormat="1" ht="15" customHeight="1">
      <c r="A696" s="111"/>
      <c r="B696" s="111"/>
      <c r="C696" s="111">
        <v>3237</v>
      </c>
      <c r="D696" s="86" t="s">
        <v>1278</v>
      </c>
      <c r="E696" s="86"/>
      <c r="F696" s="86"/>
      <c r="G696" s="86"/>
      <c r="H696" s="134"/>
      <c r="I696" s="178" t="e">
        <f t="shared" si="38"/>
        <v>#DIV/0!</v>
      </c>
      <c r="J696" s="178" t="e">
        <f t="shared" si="39"/>
        <v>#DIV/0!</v>
      </c>
    </row>
    <row r="697" spans="1:10" s="110" customFormat="1" ht="15" customHeight="1">
      <c r="A697" s="111"/>
      <c r="B697" s="111"/>
      <c r="C697" s="111">
        <v>3293</v>
      </c>
      <c r="D697" s="86" t="s">
        <v>1305</v>
      </c>
      <c r="E697" s="86"/>
      <c r="F697" s="86"/>
      <c r="G697" s="86"/>
      <c r="H697" s="134"/>
      <c r="I697" s="178" t="e">
        <f t="shared" si="38"/>
        <v>#DIV/0!</v>
      </c>
      <c r="J697" s="178" t="e">
        <f t="shared" si="39"/>
        <v>#DIV/0!</v>
      </c>
    </row>
    <row r="698" spans="1:10" s="110" customFormat="1" ht="15" customHeight="1">
      <c r="A698" s="130">
        <v>4</v>
      </c>
      <c r="B698" s="111"/>
      <c r="C698" s="111"/>
      <c r="D698" s="130" t="s">
        <v>1352</v>
      </c>
      <c r="E698" s="131">
        <f>E699</f>
        <v>0</v>
      </c>
      <c r="F698" s="131">
        <f t="shared" ref="F698:H699" si="40">F699</f>
        <v>0</v>
      </c>
      <c r="G698" s="131">
        <f t="shared" si="40"/>
        <v>0</v>
      </c>
      <c r="H698" s="132">
        <f t="shared" si="40"/>
        <v>0</v>
      </c>
      <c r="I698" s="178" t="e">
        <f t="shared" si="38"/>
        <v>#DIV/0!</v>
      </c>
      <c r="J698" s="178" t="e">
        <f t="shared" si="39"/>
        <v>#DIV/0!</v>
      </c>
    </row>
    <row r="699" spans="1:10" s="110" customFormat="1" ht="15" customHeight="1">
      <c r="A699" s="111"/>
      <c r="B699" s="130">
        <v>42</v>
      </c>
      <c r="C699" s="111"/>
      <c r="D699" s="130" t="s">
        <v>1353</v>
      </c>
      <c r="E699" s="86">
        <f>E700</f>
        <v>0</v>
      </c>
      <c r="F699" s="86">
        <f t="shared" si="40"/>
        <v>0</v>
      </c>
      <c r="G699" s="86">
        <f t="shared" si="40"/>
        <v>0</v>
      </c>
      <c r="H699" s="134">
        <f t="shared" si="40"/>
        <v>0</v>
      </c>
      <c r="I699" s="178" t="e">
        <f t="shared" si="38"/>
        <v>#DIV/0!</v>
      </c>
      <c r="J699" s="178" t="e">
        <f t="shared" si="39"/>
        <v>#DIV/0!</v>
      </c>
    </row>
    <row r="700" spans="1:10" s="110" customFormat="1" ht="15" customHeight="1">
      <c r="A700" s="111"/>
      <c r="B700" s="111"/>
      <c r="C700" s="111">
        <v>4221</v>
      </c>
      <c r="D700" s="86" t="s">
        <v>1287</v>
      </c>
      <c r="E700" s="86"/>
      <c r="F700" s="86"/>
      <c r="G700" s="86"/>
      <c r="H700" s="134"/>
      <c r="I700" s="178" t="e">
        <f t="shared" si="38"/>
        <v>#DIV/0!</v>
      </c>
      <c r="J700" s="178" t="e">
        <f t="shared" si="39"/>
        <v>#DIV/0!</v>
      </c>
    </row>
    <row r="701" spans="1:10" s="110" customFormat="1" ht="15" customHeight="1">
      <c r="A701" s="292" t="s">
        <v>1672</v>
      </c>
      <c r="B701" s="329"/>
      <c r="C701" s="329"/>
      <c r="D701" s="330"/>
      <c r="E701" s="174">
        <f>E702+E735</f>
        <v>0</v>
      </c>
      <c r="F701" s="174">
        <f>F702+F735</f>
        <v>4600</v>
      </c>
      <c r="G701" s="174">
        <f>G702+G735</f>
        <v>0</v>
      </c>
      <c r="H701" s="205">
        <f>H702+H735</f>
        <v>6412.3099999999995</v>
      </c>
      <c r="I701" s="175" t="e">
        <f t="shared" si="38"/>
        <v>#DIV/0!</v>
      </c>
      <c r="J701" s="175">
        <f t="shared" si="39"/>
        <v>139.39804347826086</v>
      </c>
    </row>
    <row r="702" spans="1:10" s="110" customFormat="1" ht="15" customHeight="1">
      <c r="A702" s="130">
        <v>3</v>
      </c>
      <c r="B702" s="111"/>
      <c r="C702" s="55"/>
      <c r="D702" s="55" t="s">
        <v>1365</v>
      </c>
      <c r="E702" s="83">
        <f>E703+E708+E726+E728+E731+E733</f>
        <v>0</v>
      </c>
      <c r="F702" s="83">
        <f>F703+F708+F726+F728+F731+F733</f>
        <v>4600</v>
      </c>
      <c r="G702" s="83">
        <f>G703+G708+G726+G728+G731+G733</f>
        <v>0</v>
      </c>
      <c r="H702" s="112">
        <f>H703+H708+H726+H728+H731+H733</f>
        <v>6412.3099999999995</v>
      </c>
      <c r="I702" s="177" t="e">
        <f t="shared" si="38"/>
        <v>#DIV/0!</v>
      </c>
      <c r="J702" s="177">
        <f t="shared" si="39"/>
        <v>139.39804347826086</v>
      </c>
    </row>
    <row r="703" spans="1:10" s="110" customFormat="1" ht="15" customHeight="1">
      <c r="A703" s="111"/>
      <c r="B703" s="130">
        <v>31</v>
      </c>
      <c r="C703" s="55"/>
      <c r="D703" s="55" t="s">
        <v>1327</v>
      </c>
      <c r="E703" s="83">
        <f>SUM(E704:E707)</f>
        <v>0</v>
      </c>
      <c r="F703" s="83">
        <f>SUM(F704:F707)</f>
        <v>0</v>
      </c>
      <c r="G703" s="83">
        <f>SUM(G704:G707)</f>
        <v>0</v>
      </c>
      <c r="H703" s="112">
        <f>SUM(H704:H707)</f>
        <v>3036.3199999999997</v>
      </c>
      <c r="I703" s="177" t="e">
        <f t="shared" si="38"/>
        <v>#DIV/0!</v>
      </c>
      <c r="J703" s="177" t="e">
        <f t="shared" si="39"/>
        <v>#DIV/0!</v>
      </c>
    </row>
    <row r="704" spans="1:10" s="110" customFormat="1" ht="15" customHeight="1">
      <c r="A704" s="111"/>
      <c r="B704" s="111"/>
      <c r="C704" s="111">
        <v>3111</v>
      </c>
      <c r="D704" s="86" t="s">
        <v>1405</v>
      </c>
      <c r="E704" s="86"/>
      <c r="F704" s="86"/>
      <c r="G704" s="86"/>
      <c r="H704" s="134">
        <v>2606.29</v>
      </c>
      <c r="I704" s="178" t="e">
        <f t="shared" si="38"/>
        <v>#DIV/0!</v>
      </c>
      <c r="J704" s="178" t="e">
        <f t="shared" si="39"/>
        <v>#DIV/0!</v>
      </c>
    </row>
    <row r="705" spans="1:10" s="110" customFormat="1" ht="15" customHeight="1">
      <c r="A705" s="111"/>
      <c r="B705" s="111"/>
      <c r="C705" s="111">
        <v>3112</v>
      </c>
      <c r="D705" s="86" t="s">
        <v>1574</v>
      </c>
      <c r="E705" s="86"/>
      <c r="F705" s="86"/>
      <c r="G705" s="86"/>
      <c r="H705" s="134"/>
      <c r="I705" s="178" t="e">
        <f t="shared" si="38"/>
        <v>#DIV/0!</v>
      </c>
      <c r="J705" s="178" t="e">
        <f t="shared" si="39"/>
        <v>#DIV/0!</v>
      </c>
    </row>
    <row r="706" spans="1:10" s="110" customFormat="1" ht="15" customHeight="1">
      <c r="A706" s="111"/>
      <c r="B706" s="111"/>
      <c r="C706" s="111">
        <v>3132</v>
      </c>
      <c r="D706" s="86" t="s">
        <v>1363</v>
      </c>
      <c r="E706" s="86"/>
      <c r="F706" s="86"/>
      <c r="G706" s="86"/>
      <c r="H706" s="134">
        <v>430.03</v>
      </c>
      <c r="I706" s="178" t="e">
        <f t="shared" si="38"/>
        <v>#DIV/0!</v>
      </c>
      <c r="J706" s="178" t="e">
        <f t="shared" si="39"/>
        <v>#DIV/0!</v>
      </c>
    </row>
    <row r="707" spans="1:10" s="110" customFormat="1" ht="15" customHeight="1">
      <c r="A707" s="111"/>
      <c r="B707" s="111"/>
      <c r="C707" s="111">
        <v>3133</v>
      </c>
      <c r="D707" s="86" t="s">
        <v>1406</v>
      </c>
      <c r="E707" s="86"/>
      <c r="F707" s="86">
        <v>0</v>
      </c>
      <c r="G707" s="86">
        <v>0</v>
      </c>
      <c r="H707" s="134"/>
      <c r="I707" s="178" t="e">
        <f t="shared" si="38"/>
        <v>#DIV/0!</v>
      </c>
      <c r="J707" s="178" t="e">
        <f t="shared" si="39"/>
        <v>#DIV/0!</v>
      </c>
    </row>
    <row r="708" spans="1:10" s="110" customFormat="1" ht="15" customHeight="1">
      <c r="A708" s="111"/>
      <c r="B708" s="130">
        <v>32</v>
      </c>
      <c r="C708" s="111"/>
      <c r="D708" s="130" t="s">
        <v>1330</v>
      </c>
      <c r="E708" s="131">
        <f>SUM(E709:E725)</f>
        <v>0</v>
      </c>
      <c r="F708" s="131">
        <f>SUM(F709:F725)</f>
        <v>4600</v>
      </c>
      <c r="G708" s="131">
        <f>SUM(G709:G725)</f>
        <v>0</v>
      </c>
      <c r="H708" s="132">
        <f>SUM(H709:H725)</f>
        <v>3375.9900000000002</v>
      </c>
      <c r="I708" s="178" t="e">
        <f t="shared" si="38"/>
        <v>#DIV/0!</v>
      </c>
      <c r="J708" s="178">
        <f t="shared" si="39"/>
        <v>73.391086956521747</v>
      </c>
    </row>
    <row r="709" spans="1:10" s="110" customFormat="1" ht="15" customHeight="1">
      <c r="A709" s="111"/>
      <c r="B709" s="111"/>
      <c r="C709" s="111">
        <v>3211</v>
      </c>
      <c r="D709" s="86" t="s">
        <v>1321</v>
      </c>
      <c r="E709" s="86"/>
      <c r="F709" s="86">
        <v>2000</v>
      </c>
      <c r="G709" s="86"/>
      <c r="H709" s="134">
        <v>2769.07</v>
      </c>
      <c r="I709" s="178" t="e">
        <f t="shared" si="38"/>
        <v>#DIV/0!</v>
      </c>
      <c r="J709" s="178">
        <f t="shared" si="39"/>
        <v>138.45350000000002</v>
      </c>
    </row>
    <row r="710" spans="1:10" s="110" customFormat="1" ht="15" customHeight="1">
      <c r="A710" s="111"/>
      <c r="B710" s="111"/>
      <c r="C710" s="111">
        <v>3212</v>
      </c>
      <c r="D710" s="86" t="s">
        <v>1265</v>
      </c>
      <c r="E710" s="86"/>
      <c r="F710" s="86">
        <v>0</v>
      </c>
      <c r="G710" s="86"/>
      <c r="H710" s="134">
        <v>92.44</v>
      </c>
      <c r="I710" s="178" t="e">
        <f t="shared" ref="I710:I773" si="41">H710/E710*100</f>
        <v>#DIV/0!</v>
      </c>
      <c r="J710" s="178" t="e">
        <f t="shared" ref="J710:J773" si="42">H710/F710*100</f>
        <v>#DIV/0!</v>
      </c>
    </row>
    <row r="711" spans="1:10" s="110" customFormat="1" ht="15" customHeight="1">
      <c r="A711" s="111"/>
      <c r="B711" s="111"/>
      <c r="C711" s="111">
        <v>3213</v>
      </c>
      <c r="D711" s="86" t="s">
        <v>1266</v>
      </c>
      <c r="E711" s="86"/>
      <c r="F711" s="86">
        <v>500</v>
      </c>
      <c r="G711" s="86"/>
      <c r="H711" s="134">
        <v>514.48</v>
      </c>
      <c r="I711" s="178" t="e">
        <f t="shared" si="41"/>
        <v>#DIV/0!</v>
      </c>
      <c r="J711" s="178">
        <f t="shared" si="42"/>
        <v>102.89600000000002</v>
      </c>
    </row>
    <row r="712" spans="1:10" s="110" customFormat="1" ht="15" customHeight="1">
      <c r="A712" s="111"/>
      <c r="B712" s="111"/>
      <c r="C712" s="111">
        <v>3221</v>
      </c>
      <c r="D712" s="86" t="s">
        <v>1267</v>
      </c>
      <c r="E712" s="86">
        <v>0</v>
      </c>
      <c r="F712" s="86">
        <v>0</v>
      </c>
      <c r="G712" s="86">
        <v>0</v>
      </c>
      <c r="H712" s="134"/>
      <c r="I712" s="178" t="e">
        <f t="shared" si="41"/>
        <v>#DIV/0!</v>
      </c>
      <c r="J712" s="178" t="e">
        <f t="shared" si="42"/>
        <v>#DIV/0!</v>
      </c>
    </row>
    <row r="713" spans="1:10" s="110" customFormat="1" ht="15" customHeight="1">
      <c r="A713" s="111"/>
      <c r="B713" s="111"/>
      <c r="C713" s="111">
        <v>3223</v>
      </c>
      <c r="D713" s="86" t="s">
        <v>1269</v>
      </c>
      <c r="E713" s="86">
        <v>0</v>
      </c>
      <c r="F713" s="86">
        <v>0</v>
      </c>
      <c r="G713" s="86">
        <v>0</v>
      </c>
      <c r="H713" s="134"/>
      <c r="I713" s="178" t="e">
        <f t="shared" si="41"/>
        <v>#DIV/0!</v>
      </c>
      <c r="J713" s="178" t="e">
        <f t="shared" si="42"/>
        <v>#DIV/0!</v>
      </c>
    </row>
    <row r="714" spans="1:10" s="110" customFormat="1" ht="15" customHeight="1">
      <c r="A714" s="111"/>
      <c r="B714" s="111"/>
      <c r="C714" s="111">
        <v>3224</v>
      </c>
      <c r="D714" s="86" t="s">
        <v>1423</v>
      </c>
      <c r="E714" s="86"/>
      <c r="F714" s="86"/>
      <c r="G714" s="86"/>
      <c r="H714" s="134"/>
      <c r="I714" s="178" t="e">
        <f t="shared" si="41"/>
        <v>#DIV/0!</v>
      </c>
      <c r="J714" s="178" t="e">
        <f t="shared" si="42"/>
        <v>#DIV/0!</v>
      </c>
    </row>
    <row r="715" spans="1:10" s="110" customFormat="1" ht="15" customHeight="1">
      <c r="A715" s="111"/>
      <c r="B715" s="111"/>
      <c r="C715" s="111">
        <v>3231</v>
      </c>
      <c r="D715" s="86" t="s">
        <v>1272</v>
      </c>
      <c r="E715" s="86"/>
      <c r="F715" s="86">
        <v>0</v>
      </c>
      <c r="G715" s="86">
        <v>0</v>
      </c>
      <c r="H715" s="134"/>
      <c r="I715" s="178" t="e">
        <f t="shared" si="41"/>
        <v>#DIV/0!</v>
      </c>
      <c r="J715" s="178" t="e">
        <f t="shared" si="42"/>
        <v>#DIV/0!</v>
      </c>
    </row>
    <row r="716" spans="1:10" s="110" customFormat="1" ht="15" customHeight="1">
      <c r="A716" s="111"/>
      <c r="B716" s="111"/>
      <c r="C716" s="111">
        <v>3232</v>
      </c>
      <c r="D716" s="86" t="s">
        <v>1273</v>
      </c>
      <c r="E716" s="86"/>
      <c r="F716" s="86">
        <v>0</v>
      </c>
      <c r="G716" s="86"/>
      <c r="H716" s="134"/>
      <c r="I716" s="178" t="e">
        <f t="shared" si="41"/>
        <v>#DIV/0!</v>
      </c>
      <c r="J716" s="178" t="e">
        <f t="shared" si="42"/>
        <v>#DIV/0!</v>
      </c>
    </row>
    <row r="717" spans="1:10" s="110" customFormat="1" ht="15" customHeight="1">
      <c r="A717" s="111"/>
      <c r="B717" s="111"/>
      <c r="C717" s="111">
        <v>3233</v>
      </c>
      <c r="D717" s="86" t="s">
        <v>1274</v>
      </c>
      <c r="E717" s="86"/>
      <c r="F717" s="86">
        <v>0</v>
      </c>
      <c r="G717" s="86"/>
      <c r="H717" s="134"/>
      <c r="I717" s="178" t="e">
        <f t="shared" si="41"/>
        <v>#DIV/0!</v>
      </c>
      <c r="J717" s="178" t="e">
        <f t="shared" si="42"/>
        <v>#DIV/0!</v>
      </c>
    </row>
    <row r="718" spans="1:10" s="110" customFormat="1" ht="15" customHeight="1">
      <c r="A718" s="111"/>
      <c r="B718" s="111"/>
      <c r="C718" s="111">
        <v>3235</v>
      </c>
      <c r="D718" s="86" t="s">
        <v>1276</v>
      </c>
      <c r="E718" s="86"/>
      <c r="F718" s="86">
        <v>0</v>
      </c>
      <c r="G718" s="86"/>
      <c r="H718" s="134"/>
      <c r="I718" s="178" t="e">
        <f t="shared" si="41"/>
        <v>#DIV/0!</v>
      </c>
      <c r="J718" s="178" t="e">
        <f t="shared" si="42"/>
        <v>#DIV/0!</v>
      </c>
    </row>
    <row r="719" spans="1:10" s="110" customFormat="1" ht="15" customHeight="1">
      <c r="A719" s="111"/>
      <c r="B719" s="111"/>
      <c r="C719" s="111">
        <v>3237</v>
      </c>
      <c r="D719" s="86" t="s">
        <v>1278</v>
      </c>
      <c r="E719" s="86"/>
      <c r="F719" s="86">
        <v>1000</v>
      </c>
      <c r="G719" s="86"/>
      <c r="H719" s="134"/>
      <c r="I719" s="178" t="e">
        <f t="shared" si="41"/>
        <v>#DIV/0!</v>
      </c>
      <c r="J719" s="178">
        <f t="shared" si="42"/>
        <v>0</v>
      </c>
    </row>
    <row r="720" spans="1:10" s="110" customFormat="1" ht="15" customHeight="1">
      <c r="A720" s="111"/>
      <c r="B720" s="111"/>
      <c r="C720" s="111">
        <v>3239</v>
      </c>
      <c r="D720" s="86" t="s">
        <v>1280</v>
      </c>
      <c r="E720" s="86"/>
      <c r="F720" s="86">
        <v>100</v>
      </c>
      <c r="G720" s="86"/>
      <c r="H720" s="134"/>
      <c r="I720" s="178" t="e">
        <f t="shared" si="41"/>
        <v>#DIV/0!</v>
      </c>
      <c r="J720" s="178">
        <f t="shared" si="42"/>
        <v>0</v>
      </c>
    </row>
    <row r="721" spans="1:10" s="110" customFormat="1" ht="15" customHeight="1">
      <c r="A721" s="111"/>
      <c r="B721" s="111"/>
      <c r="C721" s="111">
        <v>3241</v>
      </c>
      <c r="D721" s="86" t="s">
        <v>1357</v>
      </c>
      <c r="E721" s="86"/>
      <c r="F721" s="86">
        <v>1000</v>
      </c>
      <c r="G721" s="86"/>
      <c r="H721" s="134"/>
      <c r="I721" s="178" t="e">
        <f t="shared" si="41"/>
        <v>#DIV/0!</v>
      </c>
      <c r="J721" s="178">
        <f t="shared" si="42"/>
        <v>0</v>
      </c>
    </row>
    <row r="722" spans="1:10" s="110" customFormat="1" ht="15" customHeight="1">
      <c r="A722" s="111"/>
      <c r="B722" s="111"/>
      <c r="C722" s="111">
        <v>3293</v>
      </c>
      <c r="D722" s="86" t="s">
        <v>1305</v>
      </c>
      <c r="E722" s="86"/>
      <c r="F722" s="86">
        <v>0</v>
      </c>
      <c r="G722" s="86"/>
      <c r="H722" s="134"/>
      <c r="I722" s="178" t="e">
        <f t="shared" si="41"/>
        <v>#DIV/0!</v>
      </c>
      <c r="J722" s="178" t="e">
        <f t="shared" si="42"/>
        <v>#DIV/0!</v>
      </c>
    </row>
    <row r="723" spans="1:10" s="110" customFormat="1" ht="15" customHeight="1">
      <c r="A723" s="111"/>
      <c r="B723" s="111"/>
      <c r="C723" s="111">
        <v>3294</v>
      </c>
      <c r="D723" s="86" t="s">
        <v>1283</v>
      </c>
      <c r="E723" s="86"/>
      <c r="F723" s="86">
        <v>0</v>
      </c>
      <c r="G723" s="86">
        <v>0</v>
      </c>
      <c r="H723" s="134"/>
      <c r="I723" s="178" t="e">
        <f t="shared" si="41"/>
        <v>#DIV/0!</v>
      </c>
      <c r="J723" s="178" t="e">
        <f t="shared" si="42"/>
        <v>#DIV/0!</v>
      </c>
    </row>
    <row r="724" spans="1:10" s="110" customFormat="1" ht="15" customHeight="1">
      <c r="A724" s="111"/>
      <c r="B724" s="111"/>
      <c r="C724" s="111">
        <v>3295</v>
      </c>
      <c r="D724" s="86" t="s">
        <v>1284</v>
      </c>
      <c r="E724" s="86"/>
      <c r="F724" s="86">
        <v>0</v>
      </c>
      <c r="G724" s="86">
        <v>0</v>
      </c>
      <c r="H724" s="134"/>
      <c r="I724" s="178" t="e">
        <f t="shared" si="41"/>
        <v>#DIV/0!</v>
      </c>
      <c r="J724" s="178" t="e">
        <f t="shared" si="42"/>
        <v>#DIV/0!</v>
      </c>
    </row>
    <row r="725" spans="1:10" s="110" customFormat="1" ht="15" customHeight="1">
      <c r="A725" s="111"/>
      <c r="B725" s="111"/>
      <c r="C725" s="111">
        <v>3299</v>
      </c>
      <c r="D725" s="86" t="s">
        <v>1285</v>
      </c>
      <c r="E725" s="86"/>
      <c r="F725" s="86">
        <v>0</v>
      </c>
      <c r="G725" s="86">
        <v>0</v>
      </c>
      <c r="H725" s="134"/>
      <c r="I725" s="178" t="e">
        <f t="shared" si="41"/>
        <v>#DIV/0!</v>
      </c>
      <c r="J725" s="178" t="e">
        <f t="shared" si="42"/>
        <v>#DIV/0!</v>
      </c>
    </row>
    <row r="726" spans="1:10" s="110" customFormat="1" ht="15" customHeight="1">
      <c r="A726" s="111"/>
      <c r="B726" s="130">
        <v>34</v>
      </c>
      <c r="C726" s="111"/>
      <c r="D726" s="130" t="s">
        <v>1350</v>
      </c>
      <c r="E726" s="131">
        <f>E727</f>
        <v>0</v>
      </c>
      <c r="F726" s="131">
        <f>F727</f>
        <v>0</v>
      </c>
      <c r="G726" s="131">
        <f>G727</f>
        <v>0</v>
      </c>
      <c r="H726" s="132">
        <f>H727</f>
        <v>0</v>
      </c>
      <c r="I726" s="178" t="e">
        <f t="shared" si="41"/>
        <v>#DIV/0!</v>
      </c>
      <c r="J726" s="178" t="e">
        <f t="shared" si="42"/>
        <v>#DIV/0!</v>
      </c>
    </row>
    <row r="727" spans="1:10" s="110" customFormat="1" ht="15.75" customHeight="1">
      <c r="A727" s="111"/>
      <c r="B727" s="111"/>
      <c r="C727" s="111">
        <v>3432</v>
      </c>
      <c r="D727" s="180" t="s">
        <v>1306</v>
      </c>
      <c r="E727" s="86"/>
      <c r="F727" s="86">
        <v>0</v>
      </c>
      <c r="G727" s="86">
        <v>0</v>
      </c>
      <c r="H727" s="134"/>
      <c r="I727" s="178" t="e">
        <f t="shared" si="41"/>
        <v>#DIV/0!</v>
      </c>
      <c r="J727" s="178" t="e">
        <f t="shared" si="42"/>
        <v>#DIV/0!</v>
      </c>
    </row>
    <row r="728" spans="1:10" s="110" customFormat="1" ht="15.75" customHeight="1">
      <c r="A728" s="111"/>
      <c r="B728" s="130">
        <v>36</v>
      </c>
      <c r="C728" s="111"/>
      <c r="D728" s="130" t="s">
        <v>1399</v>
      </c>
      <c r="E728" s="131">
        <f>SUM(E729:E730)</f>
        <v>0</v>
      </c>
      <c r="F728" s="131">
        <f>SUM(F729:F730)</f>
        <v>0</v>
      </c>
      <c r="G728" s="131">
        <f>SUM(G729:G730)</f>
        <v>0</v>
      </c>
      <c r="H728" s="132">
        <f>SUM(H729:H730)</f>
        <v>0</v>
      </c>
      <c r="I728" s="178" t="e">
        <f t="shared" si="41"/>
        <v>#DIV/0!</v>
      </c>
      <c r="J728" s="178" t="e">
        <f t="shared" si="42"/>
        <v>#DIV/0!</v>
      </c>
    </row>
    <row r="729" spans="1:10" s="110" customFormat="1" ht="16.5" customHeight="1">
      <c r="A729" s="111"/>
      <c r="B729" s="111"/>
      <c r="C729" s="111">
        <v>3611</v>
      </c>
      <c r="D729" s="180" t="s">
        <v>1577</v>
      </c>
      <c r="E729" s="86"/>
      <c r="F729" s="86">
        <v>0</v>
      </c>
      <c r="G729" s="86">
        <v>0</v>
      </c>
      <c r="H729" s="134"/>
      <c r="I729" s="178" t="e">
        <f t="shared" si="41"/>
        <v>#DIV/0!</v>
      </c>
      <c r="J729" s="178" t="e">
        <f t="shared" si="42"/>
        <v>#DIV/0!</v>
      </c>
    </row>
    <row r="730" spans="1:10" s="110" customFormat="1" ht="16.5" customHeight="1">
      <c r="A730" s="111"/>
      <c r="B730" s="111"/>
      <c r="C730" s="111">
        <v>3691</v>
      </c>
      <c r="D730" s="180" t="s">
        <v>1426</v>
      </c>
      <c r="E730" s="86"/>
      <c r="F730" s="86">
        <v>0</v>
      </c>
      <c r="G730" s="86">
        <v>0</v>
      </c>
      <c r="H730" s="134"/>
      <c r="I730" s="178" t="e">
        <f t="shared" si="41"/>
        <v>#DIV/0!</v>
      </c>
      <c r="J730" s="178" t="e">
        <f t="shared" si="42"/>
        <v>#DIV/0!</v>
      </c>
    </row>
    <row r="731" spans="1:10" s="110" customFormat="1" ht="16.5" customHeight="1">
      <c r="A731" s="111"/>
      <c r="B731" s="130">
        <v>37</v>
      </c>
      <c r="C731" s="111"/>
      <c r="D731" s="130" t="s">
        <v>1360</v>
      </c>
      <c r="E731" s="131">
        <f>E732</f>
        <v>0</v>
      </c>
      <c r="F731" s="131">
        <f>F732</f>
        <v>0</v>
      </c>
      <c r="G731" s="131">
        <f>G732</f>
        <v>0</v>
      </c>
      <c r="H731" s="132">
        <f>H732</f>
        <v>0</v>
      </c>
      <c r="I731" s="178" t="e">
        <f t="shared" si="41"/>
        <v>#DIV/0!</v>
      </c>
      <c r="J731" s="178" t="e">
        <f t="shared" si="42"/>
        <v>#DIV/0!</v>
      </c>
    </row>
    <row r="732" spans="1:10" s="110" customFormat="1" ht="15" customHeight="1">
      <c r="A732" s="111"/>
      <c r="B732" s="111"/>
      <c r="C732" s="111">
        <v>3721</v>
      </c>
      <c r="D732" s="86" t="s">
        <v>1397</v>
      </c>
      <c r="E732" s="86"/>
      <c r="F732" s="86"/>
      <c r="G732" s="86"/>
      <c r="H732" s="134"/>
      <c r="I732" s="178" t="e">
        <f t="shared" si="41"/>
        <v>#DIV/0!</v>
      </c>
      <c r="J732" s="178" t="e">
        <f t="shared" si="42"/>
        <v>#DIV/0!</v>
      </c>
    </row>
    <row r="733" spans="1:10" s="110" customFormat="1" ht="15" customHeight="1">
      <c r="A733" s="111"/>
      <c r="B733" s="130">
        <v>38</v>
      </c>
      <c r="C733" s="111"/>
      <c r="D733" s="130" t="s">
        <v>1359</v>
      </c>
      <c r="E733" s="131">
        <f>E734</f>
        <v>0</v>
      </c>
      <c r="F733" s="131">
        <f>F734</f>
        <v>0</v>
      </c>
      <c r="G733" s="131">
        <f>G734</f>
        <v>0</v>
      </c>
      <c r="H733" s="132">
        <f>H734</f>
        <v>0</v>
      </c>
      <c r="I733" s="178" t="e">
        <f t="shared" si="41"/>
        <v>#DIV/0!</v>
      </c>
      <c r="J733" s="178" t="e">
        <f t="shared" si="42"/>
        <v>#DIV/0!</v>
      </c>
    </row>
    <row r="734" spans="1:10" s="110" customFormat="1" ht="15" customHeight="1">
      <c r="A734" s="111"/>
      <c r="B734" s="111"/>
      <c r="C734" s="111">
        <v>3811</v>
      </c>
      <c r="D734" s="86" t="s">
        <v>1316</v>
      </c>
      <c r="E734" s="86"/>
      <c r="F734" s="86"/>
      <c r="G734" s="86"/>
      <c r="H734" s="134"/>
      <c r="I734" s="178" t="e">
        <f t="shared" si="41"/>
        <v>#DIV/0!</v>
      </c>
      <c r="J734" s="178" t="e">
        <f t="shared" si="42"/>
        <v>#DIV/0!</v>
      </c>
    </row>
    <row r="735" spans="1:10" s="110" customFormat="1" ht="15" customHeight="1">
      <c r="A735" s="130">
        <v>4</v>
      </c>
      <c r="B735" s="111"/>
      <c r="C735" s="111"/>
      <c r="D735" s="130" t="s">
        <v>1352</v>
      </c>
      <c r="E735" s="131">
        <f>E736</f>
        <v>0</v>
      </c>
      <c r="F735" s="131">
        <f t="shared" ref="F735:H736" si="43">F736</f>
        <v>0</v>
      </c>
      <c r="G735" s="131">
        <f t="shared" si="43"/>
        <v>0</v>
      </c>
      <c r="H735" s="132">
        <f t="shared" si="43"/>
        <v>0</v>
      </c>
      <c r="I735" s="178" t="e">
        <f t="shared" si="41"/>
        <v>#DIV/0!</v>
      </c>
      <c r="J735" s="178" t="e">
        <f t="shared" si="42"/>
        <v>#DIV/0!</v>
      </c>
    </row>
    <row r="736" spans="1:10" s="110" customFormat="1" ht="15" customHeight="1">
      <c r="A736" s="111"/>
      <c r="B736" s="130">
        <v>41</v>
      </c>
      <c r="C736" s="111"/>
      <c r="D736" s="130" t="s">
        <v>1362</v>
      </c>
      <c r="E736" s="131">
        <f>E737</f>
        <v>0</v>
      </c>
      <c r="F736" s="131">
        <f t="shared" si="43"/>
        <v>0</v>
      </c>
      <c r="G736" s="131">
        <f t="shared" si="43"/>
        <v>0</v>
      </c>
      <c r="H736" s="132">
        <f t="shared" si="43"/>
        <v>0</v>
      </c>
      <c r="I736" s="178" t="e">
        <f t="shared" si="41"/>
        <v>#DIV/0!</v>
      </c>
      <c r="J736" s="178" t="e">
        <f t="shared" si="42"/>
        <v>#DIV/0!</v>
      </c>
    </row>
    <row r="737" spans="1:10" s="110" customFormat="1" ht="15" customHeight="1">
      <c r="A737" s="111"/>
      <c r="B737" s="111"/>
      <c r="C737" s="111">
        <v>4123</v>
      </c>
      <c r="D737" s="86" t="s">
        <v>1317</v>
      </c>
      <c r="E737" s="86"/>
      <c r="F737" s="86"/>
      <c r="G737" s="86"/>
      <c r="H737" s="134"/>
      <c r="I737" s="178" t="e">
        <f t="shared" si="41"/>
        <v>#DIV/0!</v>
      </c>
      <c r="J737" s="178" t="e">
        <f t="shared" si="42"/>
        <v>#DIV/0!</v>
      </c>
    </row>
    <row r="738" spans="1:10" s="110" customFormat="1" ht="15" customHeight="1">
      <c r="A738" s="111"/>
      <c r="B738" s="130">
        <v>42</v>
      </c>
      <c r="C738" s="111"/>
      <c r="D738" s="130" t="s">
        <v>1353</v>
      </c>
      <c r="E738" s="131">
        <f>SUM(E739:E743)</f>
        <v>0</v>
      </c>
      <c r="F738" s="131">
        <f>SUM(F739:F743)</f>
        <v>0</v>
      </c>
      <c r="G738" s="131">
        <f>SUM(G739:G743)</f>
        <v>0</v>
      </c>
      <c r="H738" s="132">
        <f>SUM(H739:H743)</f>
        <v>0</v>
      </c>
      <c r="I738" s="178" t="e">
        <f t="shared" si="41"/>
        <v>#DIV/0!</v>
      </c>
      <c r="J738" s="178" t="e">
        <f t="shared" si="42"/>
        <v>#DIV/0!</v>
      </c>
    </row>
    <row r="739" spans="1:10" s="110" customFormat="1" ht="15" customHeight="1">
      <c r="A739" s="111"/>
      <c r="B739" s="111"/>
      <c r="C739" s="111">
        <v>4221</v>
      </c>
      <c r="D739" s="86" t="s">
        <v>1287</v>
      </c>
      <c r="E739" s="86"/>
      <c r="F739" s="86"/>
      <c r="G739" s="86"/>
      <c r="H739" s="134"/>
      <c r="I739" s="178" t="e">
        <f t="shared" si="41"/>
        <v>#DIV/0!</v>
      </c>
      <c r="J739" s="178" t="e">
        <f t="shared" si="42"/>
        <v>#DIV/0!</v>
      </c>
    </row>
    <row r="740" spans="1:10" s="110" customFormat="1" ht="15" customHeight="1">
      <c r="A740" s="111"/>
      <c r="B740" s="111"/>
      <c r="C740" s="111">
        <v>4222</v>
      </c>
      <c r="D740" s="86" t="s">
        <v>1310</v>
      </c>
      <c r="E740" s="86"/>
      <c r="F740" s="86"/>
      <c r="G740" s="86"/>
      <c r="H740" s="134"/>
      <c r="I740" s="178" t="e">
        <f t="shared" si="41"/>
        <v>#DIV/0!</v>
      </c>
      <c r="J740" s="178" t="e">
        <f t="shared" si="42"/>
        <v>#DIV/0!</v>
      </c>
    </row>
    <row r="741" spans="1:10" s="110" customFormat="1" ht="15" customHeight="1">
      <c r="A741" s="111"/>
      <c r="B741" s="111"/>
      <c r="C741" s="111">
        <v>4224</v>
      </c>
      <c r="D741" s="86" t="s">
        <v>1319</v>
      </c>
      <c r="E741" s="86"/>
      <c r="F741" s="86"/>
      <c r="G741" s="86"/>
      <c r="H741" s="134"/>
      <c r="I741" s="178" t="e">
        <f t="shared" si="41"/>
        <v>#DIV/0!</v>
      </c>
      <c r="J741" s="178" t="e">
        <f t="shared" si="42"/>
        <v>#DIV/0!</v>
      </c>
    </row>
    <row r="742" spans="1:10" s="110" customFormat="1" ht="15" customHeight="1">
      <c r="A742" s="111"/>
      <c r="B742" s="111"/>
      <c r="C742" s="111">
        <v>4227</v>
      </c>
      <c r="D742" s="86" t="s">
        <v>1288</v>
      </c>
      <c r="E742" s="86"/>
      <c r="F742" s="86"/>
      <c r="G742" s="86"/>
      <c r="H742" s="134"/>
      <c r="I742" s="178" t="e">
        <f t="shared" si="41"/>
        <v>#DIV/0!</v>
      </c>
      <c r="J742" s="178" t="e">
        <f t="shared" si="42"/>
        <v>#DIV/0!</v>
      </c>
    </row>
    <row r="743" spans="1:10" s="110" customFormat="1" ht="15" customHeight="1">
      <c r="A743" s="111"/>
      <c r="B743" s="111"/>
      <c r="C743" s="111">
        <v>4241</v>
      </c>
      <c r="D743" s="86" t="s">
        <v>1311</v>
      </c>
      <c r="E743" s="86"/>
      <c r="F743" s="86"/>
      <c r="G743" s="86"/>
      <c r="H743" s="134"/>
      <c r="I743" s="178" t="e">
        <f t="shared" si="41"/>
        <v>#DIV/0!</v>
      </c>
      <c r="J743" s="178" t="e">
        <f t="shared" si="42"/>
        <v>#DIV/0!</v>
      </c>
    </row>
    <row r="744" spans="1:10" s="110" customFormat="1" ht="15" customHeight="1">
      <c r="A744" s="292" t="s">
        <v>1722</v>
      </c>
      <c r="B744" s="301"/>
      <c r="C744" s="301"/>
      <c r="D744" s="302"/>
      <c r="E744" s="90">
        <f>E745+E786</f>
        <v>0</v>
      </c>
      <c r="F744" s="90">
        <f>F745</f>
        <v>0</v>
      </c>
      <c r="G744" s="90">
        <f>G745+G786</f>
        <v>0</v>
      </c>
      <c r="H744" s="118">
        <f>H745+H786</f>
        <v>36214.75</v>
      </c>
      <c r="I744" s="176" t="e">
        <f t="shared" si="41"/>
        <v>#DIV/0!</v>
      </c>
      <c r="J744" s="176" t="e">
        <f t="shared" si="42"/>
        <v>#DIV/0!</v>
      </c>
    </row>
    <row r="745" spans="1:10" s="110" customFormat="1" ht="15" customHeight="1">
      <c r="A745" s="130">
        <v>3</v>
      </c>
      <c r="B745" s="111"/>
      <c r="C745" s="55"/>
      <c r="D745" s="55" t="s">
        <v>1365</v>
      </c>
      <c r="E745" s="83">
        <f>E746</f>
        <v>0</v>
      </c>
      <c r="F745" s="83">
        <f t="shared" ref="F745" si="44">F746</f>
        <v>0</v>
      </c>
      <c r="G745" s="83">
        <f t="shared" ref="G745" si="45">G746</f>
        <v>0</v>
      </c>
      <c r="H745" s="83">
        <f t="shared" ref="H745" si="46">H746</f>
        <v>36214.75</v>
      </c>
      <c r="I745" s="177" t="e">
        <f t="shared" si="41"/>
        <v>#DIV/0!</v>
      </c>
      <c r="J745" s="177" t="e">
        <f t="shared" si="42"/>
        <v>#DIV/0!</v>
      </c>
    </row>
    <row r="746" spans="1:10" s="110" customFormat="1" ht="15" customHeight="1">
      <c r="A746" s="111"/>
      <c r="B746" s="130">
        <v>31</v>
      </c>
      <c r="C746" s="55"/>
      <c r="D746" s="55" t="s">
        <v>1327</v>
      </c>
      <c r="E746" s="83">
        <f>SUM(E747:E748)</f>
        <v>0</v>
      </c>
      <c r="F746" s="83">
        <f t="shared" ref="F746" si="47">SUM(F747:F748)</f>
        <v>0</v>
      </c>
      <c r="G746" s="83">
        <f t="shared" ref="G746" si="48">SUM(G747:G748)</f>
        <v>0</v>
      </c>
      <c r="H746" s="83">
        <f t="shared" ref="H746" si="49">SUM(H747:H748)</f>
        <v>36214.75</v>
      </c>
      <c r="I746" s="177" t="e">
        <f t="shared" si="41"/>
        <v>#DIV/0!</v>
      </c>
      <c r="J746" s="177" t="e">
        <f t="shared" si="42"/>
        <v>#DIV/0!</v>
      </c>
    </row>
    <row r="747" spans="1:10" s="110" customFormat="1" ht="15" customHeight="1">
      <c r="A747" s="111"/>
      <c r="B747" s="111"/>
      <c r="C747" s="111">
        <v>3111</v>
      </c>
      <c r="D747" s="86" t="s">
        <v>1405</v>
      </c>
      <c r="E747" s="86"/>
      <c r="F747" s="86"/>
      <c r="G747" s="86"/>
      <c r="H747" s="134">
        <v>36091.440000000002</v>
      </c>
      <c r="I747" s="178" t="e">
        <f t="shared" si="41"/>
        <v>#DIV/0!</v>
      </c>
      <c r="J747" s="178" t="e">
        <f t="shared" si="42"/>
        <v>#DIV/0!</v>
      </c>
    </row>
    <row r="748" spans="1:10" s="110" customFormat="1" ht="15" customHeight="1">
      <c r="A748" s="111"/>
      <c r="B748" s="111"/>
      <c r="C748" s="111">
        <v>3132</v>
      </c>
      <c r="D748" s="86" t="s">
        <v>1363</v>
      </c>
      <c r="E748" s="86"/>
      <c r="F748" s="86"/>
      <c r="G748" s="86"/>
      <c r="H748" s="134">
        <v>123.31</v>
      </c>
      <c r="I748" s="178" t="e">
        <f t="shared" si="41"/>
        <v>#DIV/0!</v>
      </c>
      <c r="J748" s="178" t="e">
        <f t="shared" si="42"/>
        <v>#DIV/0!</v>
      </c>
    </row>
    <row r="749" spans="1:10" s="110" customFormat="1" ht="15" customHeight="1">
      <c r="A749" s="292" t="s">
        <v>522</v>
      </c>
      <c r="B749" s="329"/>
      <c r="C749" s="329"/>
      <c r="D749" s="330"/>
      <c r="E749" s="174">
        <f>E750+E762</f>
        <v>664</v>
      </c>
      <c r="F749" s="174">
        <f>F750+F762</f>
        <v>20000</v>
      </c>
      <c r="G749" s="174">
        <f>G750+G762</f>
        <v>0</v>
      </c>
      <c r="H749" s="205">
        <f>H750+H762</f>
        <v>0</v>
      </c>
      <c r="I749" s="175">
        <f t="shared" si="41"/>
        <v>0</v>
      </c>
      <c r="J749" s="175">
        <f t="shared" si="42"/>
        <v>0</v>
      </c>
    </row>
    <row r="750" spans="1:10" s="110" customFormat="1" ht="15" customHeight="1">
      <c r="A750" s="130">
        <v>3</v>
      </c>
      <c r="B750" s="111"/>
      <c r="C750" s="55"/>
      <c r="D750" s="55" t="s">
        <v>1365</v>
      </c>
      <c r="E750" s="83">
        <f>E751+E760</f>
        <v>664</v>
      </c>
      <c r="F750" s="83">
        <f>F751+F760</f>
        <v>0</v>
      </c>
      <c r="G750" s="83">
        <f>G751+G760</f>
        <v>0</v>
      </c>
      <c r="H750" s="112">
        <f>H751+H760</f>
        <v>0</v>
      </c>
      <c r="I750" s="177">
        <f t="shared" si="41"/>
        <v>0</v>
      </c>
      <c r="J750" s="177" t="e">
        <f t="shared" si="42"/>
        <v>#DIV/0!</v>
      </c>
    </row>
    <row r="751" spans="1:10" s="110" customFormat="1" ht="15" customHeight="1">
      <c r="A751" s="111"/>
      <c r="B751" s="130">
        <v>32</v>
      </c>
      <c r="C751" s="55"/>
      <c r="D751" s="55" t="s">
        <v>1327</v>
      </c>
      <c r="E751" s="83">
        <f>SUM(E752:E759)</f>
        <v>664</v>
      </c>
      <c r="F751" s="83">
        <f>SUM(F752:F759)</f>
        <v>0</v>
      </c>
      <c r="G751" s="83">
        <f>SUM(G752:G759)</f>
        <v>0</v>
      </c>
      <c r="H751" s="112">
        <f>SUM(H752:H759)</f>
        <v>0</v>
      </c>
      <c r="I751" s="177">
        <f t="shared" si="41"/>
        <v>0</v>
      </c>
      <c r="J751" s="177" t="e">
        <f t="shared" si="42"/>
        <v>#DIV/0!</v>
      </c>
    </row>
    <row r="752" spans="1:10" s="110" customFormat="1" ht="15" customHeight="1">
      <c r="A752" s="111"/>
      <c r="B752" s="111"/>
      <c r="C752" s="111">
        <v>3211</v>
      </c>
      <c r="D752" s="86" t="s">
        <v>1264</v>
      </c>
      <c r="E752" s="86">
        <v>664</v>
      </c>
      <c r="F752" s="86"/>
      <c r="G752" s="86"/>
      <c r="H752" s="134"/>
      <c r="I752" s="178">
        <f t="shared" si="41"/>
        <v>0</v>
      </c>
      <c r="J752" s="178" t="e">
        <f t="shared" si="42"/>
        <v>#DIV/0!</v>
      </c>
    </row>
    <row r="753" spans="1:10" s="110" customFormat="1" ht="15" customHeight="1">
      <c r="A753" s="111"/>
      <c r="B753" s="111"/>
      <c r="C753" s="111">
        <v>3224</v>
      </c>
      <c r="D753" s="86" t="s">
        <v>1423</v>
      </c>
      <c r="E753" s="86"/>
      <c r="F753" s="86"/>
      <c r="G753" s="86"/>
      <c r="H753" s="134"/>
      <c r="I753" s="178" t="e">
        <f t="shared" si="41"/>
        <v>#DIV/0!</v>
      </c>
      <c r="J753" s="178" t="e">
        <f t="shared" si="42"/>
        <v>#DIV/0!</v>
      </c>
    </row>
    <row r="754" spans="1:10" s="110" customFormat="1" ht="15" customHeight="1">
      <c r="A754" s="111"/>
      <c r="B754" s="111"/>
      <c r="C754" s="111">
        <v>3231</v>
      </c>
      <c r="D754" s="86" t="s">
        <v>1272</v>
      </c>
      <c r="E754" s="86"/>
      <c r="F754" s="86"/>
      <c r="G754" s="86"/>
      <c r="H754" s="134"/>
      <c r="I754" s="178" t="e">
        <f t="shared" si="41"/>
        <v>#DIV/0!</v>
      </c>
      <c r="J754" s="178" t="e">
        <f t="shared" si="42"/>
        <v>#DIV/0!</v>
      </c>
    </row>
    <row r="755" spans="1:10" s="110" customFormat="1" ht="15" customHeight="1">
      <c r="A755" s="111"/>
      <c r="B755" s="111"/>
      <c r="C755" s="111">
        <v>3235</v>
      </c>
      <c r="D755" s="86" t="s">
        <v>1276</v>
      </c>
      <c r="E755" s="86"/>
      <c r="F755" s="86"/>
      <c r="G755" s="86"/>
      <c r="H755" s="134"/>
      <c r="I755" s="178" t="e">
        <f t="shared" si="41"/>
        <v>#DIV/0!</v>
      </c>
      <c r="J755" s="178" t="e">
        <f t="shared" si="42"/>
        <v>#DIV/0!</v>
      </c>
    </row>
    <row r="756" spans="1:10" s="110" customFormat="1" ht="15" customHeight="1">
      <c r="A756" s="111"/>
      <c r="B756" s="111"/>
      <c r="C756" s="111">
        <v>3237</v>
      </c>
      <c r="D756" s="86" t="s">
        <v>1278</v>
      </c>
      <c r="E756" s="86"/>
      <c r="F756" s="86"/>
      <c r="G756" s="86"/>
      <c r="H756" s="134"/>
      <c r="I756" s="178" t="e">
        <f t="shared" si="41"/>
        <v>#DIV/0!</v>
      </c>
      <c r="J756" s="178" t="e">
        <f t="shared" si="42"/>
        <v>#DIV/0!</v>
      </c>
    </row>
    <row r="757" spans="1:10" s="110" customFormat="1" ht="15" customHeight="1">
      <c r="A757" s="111"/>
      <c r="B757" s="111"/>
      <c r="C757" s="111">
        <v>3239</v>
      </c>
      <c r="D757" s="86" t="s">
        <v>1280</v>
      </c>
      <c r="E757" s="86"/>
      <c r="F757" s="86"/>
      <c r="G757" s="86"/>
      <c r="H757" s="134"/>
      <c r="I757" s="178" t="e">
        <f t="shared" si="41"/>
        <v>#DIV/0!</v>
      </c>
      <c r="J757" s="178" t="e">
        <f t="shared" si="42"/>
        <v>#DIV/0!</v>
      </c>
    </row>
    <row r="758" spans="1:10" s="110" customFormat="1" ht="15" customHeight="1">
      <c r="A758" s="111"/>
      <c r="B758" s="111"/>
      <c r="C758" s="111">
        <v>3293</v>
      </c>
      <c r="D758" s="86" t="s">
        <v>1305</v>
      </c>
      <c r="E758" s="86"/>
      <c r="F758" s="86"/>
      <c r="G758" s="86"/>
      <c r="H758" s="134"/>
      <c r="I758" s="178" t="e">
        <f t="shared" si="41"/>
        <v>#DIV/0!</v>
      </c>
      <c r="J758" s="178" t="e">
        <f t="shared" si="42"/>
        <v>#DIV/0!</v>
      </c>
    </row>
    <row r="759" spans="1:10" s="110" customFormat="1" ht="15" customHeight="1">
      <c r="A759" s="111"/>
      <c r="B759" s="111"/>
      <c r="C759" s="111">
        <v>3299</v>
      </c>
      <c r="D759" s="86" t="s">
        <v>1285</v>
      </c>
      <c r="E759" s="86"/>
      <c r="F759" s="86"/>
      <c r="G759" s="86"/>
      <c r="H759" s="134"/>
      <c r="I759" s="178" t="e">
        <f t="shared" si="41"/>
        <v>#DIV/0!</v>
      </c>
      <c r="J759" s="178" t="e">
        <f t="shared" si="42"/>
        <v>#DIV/0!</v>
      </c>
    </row>
    <row r="760" spans="1:10" s="110" customFormat="1" ht="15" customHeight="1">
      <c r="A760" s="111"/>
      <c r="B760" s="130">
        <v>38</v>
      </c>
      <c r="C760" s="111"/>
      <c r="D760" s="130" t="s">
        <v>1359</v>
      </c>
      <c r="E760" s="131">
        <f>E761</f>
        <v>0</v>
      </c>
      <c r="F760" s="131">
        <f>F761</f>
        <v>0</v>
      </c>
      <c r="G760" s="131">
        <f>G761</f>
        <v>0</v>
      </c>
      <c r="H760" s="132">
        <f>H761</f>
        <v>0</v>
      </c>
      <c r="I760" s="178" t="e">
        <f t="shared" si="41"/>
        <v>#DIV/0!</v>
      </c>
      <c r="J760" s="178" t="e">
        <f t="shared" si="42"/>
        <v>#DIV/0!</v>
      </c>
    </row>
    <row r="761" spans="1:10" s="110" customFormat="1" ht="15" customHeight="1">
      <c r="A761" s="111"/>
      <c r="B761" s="111"/>
      <c r="C761" s="111">
        <v>3812</v>
      </c>
      <c r="D761" s="86" t="s">
        <v>1412</v>
      </c>
      <c r="E761" s="86"/>
      <c r="F761" s="86"/>
      <c r="G761" s="86"/>
      <c r="H761" s="134"/>
      <c r="I761" s="178" t="e">
        <f t="shared" si="41"/>
        <v>#DIV/0!</v>
      </c>
      <c r="J761" s="178" t="e">
        <f t="shared" si="42"/>
        <v>#DIV/0!</v>
      </c>
    </row>
    <row r="762" spans="1:10" s="110" customFormat="1" ht="15" customHeight="1">
      <c r="A762" s="130">
        <v>4</v>
      </c>
      <c r="B762" s="111"/>
      <c r="C762" s="111"/>
      <c r="D762" s="130" t="s">
        <v>1352</v>
      </c>
      <c r="E762" s="131">
        <f>E763</f>
        <v>0</v>
      </c>
      <c r="F762" s="131">
        <f>F763</f>
        <v>20000</v>
      </c>
      <c r="G762" s="131">
        <f>G763</f>
        <v>0</v>
      </c>
      <c r="H762" s="132">
        <f>H763</f>
        <v>0</v>
      </c>
      <c r="I762" s="178" t="e">
        <f t="shared" si="41"/>
        <v>#DIV/0!</v>
      </c>
      <c r="J762" s="178">
        <f t="shared" si="42"/>
        <v>0</v>
      </c>
    </row>
    <row r="763" spans="1:10" s="110" customFormat="1" ht="15" customHeight="1">
      <c r="A763" s="111"/>
      <c r="B763" s="130">
        <v>42</v>
      </c>
      <c r="C763" s="111"/>
      <c r="D763" s="130" t="s">
        <v>1353</v>
      </c>
      <c r="E763" s="131">
        <f>SUM(E764:E766)</f>
        <v>0</v>
      </c>
      <c r="F763" s="131">
        <f>SUM(F764:F766)</f>
        <v>20000</v>
      </c>
      <c r="G763" s="131">
        <f>SUM(G764:G766)</f>
        <v>0</v>
      </c>
      <c r="H763" s="132">
        <f>SUM(H764:H766)</f>
        <v>0</v>
      </c>
      <c r="I763" s="178" t="e">
        <f t="shared" si="41"/>
        <v>#DIV/0!</v>
      </c>
      <c r="J763" s="178">
        <f t="shared" si="42"/>
        <v>0</v>
      </c>
    </row>
    <row r="764" spans="1:10" s="110" customFormat="1" ht="15" customHeight="1">
      <c r="A764" s="111"/>
      <c r="B764" s="111"/>
      <c r="C764" s="111">
        <v>4221</v>
      </c>
      <c r="D764" s="86" t="s">
        <v>1287</v>
      </c>
      <c r="E764" s="86"/>
      <c r="F764" s="86">
        <v>20000</v>
      </c>
      <c r="G764" s="86"/>
      <c r="H764" s="134"/>
      <c r="I764" s="178" t="e">
        <f t="shared" si="41"/>
        <v>#DIV/0!</v>
      </c>
      <c r="J764" s="178">
        <f t="shared" si="42"/>
        <v>0</v>
      </c>
    </row>
    <row r="765" spans="1:10" s="110" customFormat="1" ht="15" customHeight="1">
      <c r="A765" s="111"/>
      <c r="B765" s="111"/>
      <c r="C765" s="111">
        <v>4241</v>
      </c>
      <c r="D765" s="86" t="s">
        <v>1311</v>
      </c>
      <c r="E765" s="86"/>
      <c r="F765" s="86"/>
      <c r="G765" s="86"/>
      <c r="H765" s="134"/>
      <c r="I765" s="178" t="e">
        <f t="shared" si="41"/>
        <v>#DIV/0!</v>
      </c>
      <c r="J765" s="178" t="e">
        <f t="shared" si="42"/>
        <v>#DIV/0!</v>
      </c>
    </row>
    <row r="766" spans="1:10" s="110" customFormat="1" ht="15" customHeight="1">
      <c r="A766" s="111"/>
      <c r="B766" s="111"/>
      <c r="C766" s="111">
        <v>4244</v>
      </c>
      <c r="D766" s="86" t="s">
        <v>1596</v>
      </c>
      <c r="E766" s="86"/>
      <c r="F766" s="86"/>
      <c r="G766" s="86"/>
      <c r="H766" s="134"/>
      <c r="I766" s="178" t="e">
        <f t="shared" si="41"/>
        <v>#DIV/0!</v>
      </c>
      <c r="J766" s="178" t="e">
        <f t="shared" si="42"/>
        <v>#DIV/0!</v>
      </c>
    </row>
    <row r="767" spans="1:10" s="110" customFormat="1" ht="15" customHeight="1">
      <c r="A767" s="292" t="s">
        <v>738</v>
      </c>
      <c r="B767" s="329"/>
      <c r="C767" s="329"/>
      <c r="D767" s="330"/>
      <c r="E767" s="174">
        <f>E768</f>
        <v>0</v>
      </c>
      <c r="F767" s="174">
        <f t="shared" ref="F767:H768" si="50">F768</f>
        <v>700</v>
      </c>
      <c r="G767" s="174">
        <f t="shared" si="50"/>
        <v>0</v>
      </c>
      <c r="H767" s="205">
        <f t="shared" si="50"/>
        <v>0</v>
      </c>
      <c r="I767" s="175" t="e">
        <f t="shared" si="41"/>
        <v>#DIV/0!</v>
      </c>
      <c r="J767" s="175">
        <f t="shared" si="42"/>
        <v>0</v>
      </c>
    </row>
    <row r="768" spans="1:10" s="110" customFormat="1" ht="15" customHeight="1">
      <c r="A768" s="130">
        <v>4</v>
      </c>
      <c r="B768" s="111"/>
      <c r="C768" s="55"/>
      <c r="D768" s="55" t="s">
        <v>1352</v>
      </c>
      <c r="E768" s="83">
        <f>E769</f>
        <v>0</v>
      </c>
      <c r="F768" s="83">
        <f t="shared" si="50"/>
        <v>700</v>
      </c>
      <c r="G768" s="83">
        <f t="shared" si="50"/>
        <v>0</v>
      </c>
      <c r="H768" s="112">
        <f t="shared" si="50"/>
        <v>0</v>
      </c>
      <c r="I768" s="177" t="e">
        <f t="shared" si="41"/>
        <v>#DIV/0!</v>
      </c>
      <c r="J768" s="177">
        <f t="shared" si="42"/>
        <v>0</v>
      </c>
    </row>
    <row r="769" spans="1:10" s="110" customFormat="1" ht="15" customHeight="1">
      <c r="A769" s="111"/>
      <c r="B769" s="130">
        <v>42</v>
      </c>
      <c r="C769" s="55"/>
      <c r="D769" s="55" t="s">
        <v>1353</v>
      </c>
      <c r="E769" s="83">
        <f>SUM(E770:E772)</f>
        <v>0</v>
      </c>
      <c r="F769" s="83">
        <f>SUM(F770:F772)</f>
        <v>700</v>
      </c>
      <c r="G769" s="83">
        <f>SUM(G770:G772)</f>
        <v>0</v>
      </c>
      <c r="H769" s="112">
        <f>SUM(H770:H772)</f>
        <v>0</v>
      </c>
      <c r="I769" s="177" t="e">
        <f t="shared" si="41"/>
        <v>#DIV/0!</v>
      </c>
      <c r="J769" s="177">
        <f t="shared" si="42"/>
        <v>0</v>
      </c>
    </row>
    <row r="770" spans="1:10" s="110" customFormat="1" ht="15" customHeight="1">
      <c r="A770" s="111"/>
      <c r="B770" s="111"/>
      <c r="C770" s="111">
        <v>4221</v>
      </c>
      <c r="D770" s="86" t="s">
        <v>1287</v>
      </c>
      <c r="E770" s="86"/>
      <c r="F770" s="86">
        <v>700</v>
      </c>
      <c r="G770" s="86"/>
      <c r="H770" s="134"/>
      <c r="I770" s="178" t="e">
        <f t="shared" si="41"/>
        <v>#DIV/0!</v>
      </c>
      <c r="J770" s="178">
        <f t="shared" si="42"/>
        <v>0</v>
      </c>
    </row>
    <row r="771" spans="1:10" s="110" customFormat="1" ht="15" customHeight="1">
      <c r="A771" s="111"/>
      <c r="B771" s="111"/>
      <c r="C771" s="111">
        <v>4227</v>
      </c>
      <c r="D771" s="86" t="s">
        <v>1288</v>
      </c>
      <c r="E771" s="86"/>
      <c r="F771" s="86"/>
      <c r="G771" s="86"/>
      <c r="H771" s="134"/>
      <c r="I771" s="178" t="e">
        <f t="shared" si="41"/>
        <v>#DIV/0!</v>
      </c>
      <c r="J771" s="178" t="e">
        <f t="shared" si="42"/>
        <v>#DIV/0!</v>
      </c>
    </row>
    <row r="772" spans="1:10" s="110" customFormat="1" ht="15" customHeight="1">
      <c r="A772" s="111"/>
      <c r="B772" s="111"/>
      <c r="C772" s="111">
        <v>4263</v>
      </c>
      <c r="D772" s="86" t="s">
        <v>1524</v>
      </c>
      <c r="E772" s="86"/>
      <c r="F772" s="86"/>
      <c r="G772" s="86"/>
      <c r="H772" s="134"/>
      <c r="I772" s="178" t="e">
        <f t="shared" si="41"/>
        <v>#DIV/0!</v>
      </c>
      <c r="J772" s="178" t="e">
        <f t="shared" si="42"/>
        <v>#DIV/0!</v>
      </c>
    </row>
    <row r="773" spans="1:10" s="110" customFormat="1" ht="30" customHeight="1">
      <c r="A773" s="292" t="s">
        <v>1644</v>
      </c>
      <c r="B773" s="329"/>
      <c r="C773" s="329"/>
      <c r="D773" s="330"/>
      <c r="E773" s="174">
        <f>E774+E796+E855+E885+E823</f>
        <v>20670</v>
      </c>
      <c r="F773" s="174">
        <f t="shared" ref="F773:H773" si="51">F774+F796+F855+F885+F823</f>
        <v>82937</v>
      </c>
      <c r="G773" s="174">
        <f t="shared" si="51"/>
        <v>0</v>
      </c>
      <c r="H773" s="205">
        <f t="shared" si="51"/>
        <v>54272.450000000004</v>
      </c>
      <c r="I773" s="175">
        <f t="shared" si="41"/>
        <v>262.56627963231739</v>
      </c>
      <c r="J773" s="175">
        <f t="shared" si="42"/>
        <v>65.438163907544293</v>
      </c>
    </row>
    <row r="774" spans="1:10" s="110" customFormat="1" ht="15" customHeight="1">
      <c r="A774" s="292" t="s">
        <v>1433</v>
      </c>
      <c r="B774" s="329"/>
      <c r="C774" s="329"/>
      <c r="D774" s="330"/>
      <c r="E774" s="90">
        <f>E775+E790</f>
        <v>1671</v>
      </c>
      <c r="F774" s="90">
        <f>F775+F790</f>
        <v>6787</v>
      </c>
      <c r="G774" s="90">
        <f>G775+G790</f>
        <v>0</v>
      </c>
      <c r="H774" s="118">
        <f>H775+H790</f>
        <v>2308.52</v>
      </c>
      <c r="I774" s="176">
        <f t="shared" ref="I774:I837" si="52">H774/E774*100</f>
        <v>138.15200478755236</v>
      </c>
      <c r="J774" s="176">
        <f t="shared" ref="J774:J837" si="53">H774/F774*100</f>
        <v>34.013850007367026</v>
      </c>
    </row>
    <row r="775" spans="1:10" s="110" customFormat="1" ht="15" customHeight="1">
      <c r="A775" s="130">
        <v>3</v>
      </c>
      <c r="B775" s="111"/>
      <c r="C775" s="55"/>
      <c r="D775" s="55" t="s">
        <v>1365</v>
      </c>
      <c r="E775" s="83">
        <f>E776+E788</f>
        <v>367</v>
      </c>
      <c r="F775" s="83">
        <f>F776+F788</f>
        <v>4483</v>
      </c>
      <c r="G775" s="83">
        <f>G776+G788</f>
        <v>0</v>
      </c>
      <c r="H775" s="112">
        <f>H776+H788</f>
        <v>2308.52</v>
      </c>
      <c r="I775" s="177">
        <f t="shared" si="52"/>
        <v>629.02452316076301</v>
      </c>
      <c r="J775" s="177">
        <f t="shared" si="53"/>
        <v>51.494981039482489</v>
      </c>
    </row>
    <row r="776" spans="1:10" s="110" customFormat="1" ht="15" customHeight="1">
      <c r="A776" s="111"/>
      <c r="B776" s="130">
        <v>32</v>
      </c>
      <c r="C776" s="55"/>
      <c r="D776" s="55" t="s">
        <v>1327</v>
      </c>
      <c r="E776" s="83">
        <f>SUM(E777:E787)</f>
        <v>367</v>
      </c>
      <c r="F776" s="83">
        <f>SUM(F777:F787)</f>
        <v>4483</v>
      </c>
      <c r="G776" s="83">
        <f>SUM(G777:G787)</f>
        <v>0</v>
      </c>
      <c r="H776" s="112">
        <f>SUM(H777:H787)</f>
        <v>2308.52</v>
      </c>
      <c r="I776" s="177">
        <f t="shared" si="52"/>
        <v>629.02452316076301</v>
      </c>
      <c r="J776" s="177">
        <f t="shared" si="53"/>
        <v>51.494981039482489</v>
      </c>
    </row>
    <row r="777" spans="1:10" s="110" customFormat="1" ht="15" customHeight="1">
      <c r="A777" s="111"/>
      <c r="B777" s="111"/>
      <c r="C777" s="111">
        <v>3211</v>
      </c>
      <c r="D777" s="86" t="s">
        <v>1321</v>
      </c>
      <c r="E777" s="86"/>
      <c r="F777" s="86">
        <v>1245</v>
      </c>
      <c r="G777" s="86"/>
      <c r="H777" s="134">
        <v>970.17</v>
      </c>
      <c r="I777" s="178" t="e">
        <f t="shared" si="52"/>
        <v>#DIV/0!</v>
      </c>
      <c r="J777" s="178">
        <f t="shared" si="53"/>
        <v>77.925301204819277</v>
      </c>
    </row>
    <row r="778" spans="1:10" s="110" customFormat="1" ht="15" customHeight="1">
      <c r="A778" s="111"/>
      <c r="B778" s="111"/>
      <c r="C778" s="111">
        <v>3213</v>
      </c>
      <c r="D778" s="86" t="s">
        <v>1266</v>
      </c>
      <c r="E778" s="86">
        <v>367</v>
      </c>
      <c r="F778" s="86">
        <v>691</v>
      </c>
      <c r="G778" s="86"/>
      <c r="H778" s="134">
        <v>370.54</v>
      </c>
      <c r="I778" s="178">
        <f t="shared" si="52"/>
        <v>100.96457765667574</v>
      </c>
      <c r="J778" s="178">
        <f t="shared" si="53"/>
        <v>53.623733719247468</v>
      </c>
    </row>
    <row r="779" spans="1:10" s="110" customFormat="1" ht="15" customHeight="1">
      <c r="A779" s="111"/>
      <c r="B779" s="111"/>
      <c r="C779" s="111">
        <v>3221</v>
      </c>
      <c r="D779" s="86" t="s">
        <v>1267</v>
      </c>
      <c r="E779" s="86"/>
      <c r="F779" s="86">
        <v>439</v>
      </c>
      <c r="G779" s="86"/>
      <c r="H779" s="134"/>
      <c r="I779" s="178" t="e">
        <f t="shared" si="52"/>
        <v>#DIV/0!</v>
      </c>
      <c r="J779" s="178">
        <f t="shared" si="53"/>
        <v>0</v>
      </c>
    </row>
    <row r="780" spans="1:10" s="110" customFormat="1" ht="15" customHeight="1">
      <c r="A780" s="111"/>
      <c r="B780" s="111"/>
      <c r="C780" s="111">
        <v>3222</v>
      </c>
      <c r="D780" s="86" t="s">
        <v>1268</v>
      </c>
      <c r="E780" s="86"/>
      <c r="F780" s="86"/>
      <c r="G780" s="86"/>
      <c r="H780" s="134"/>
      <c r="I780" s="178" t="e">
        <f t="shared" si="52"/>
        <v>#DIV/0!</v>
      </c>
      <c r="J780" s="178" t="e">
        <f t="shared" si="53"/>
        <v>#DIV/0!</v>
      </c>
    </row>
    <row r="781" spans="1:10" s="110" customFormat="1" ht="15" customHeight="1">
      <c r="A781" s="111"/>
      <c r="B781" s="111"/>
      <c r="C781" s="111">
        <v>3224</v>
      </c>
      <c r="D781" s="86" t="s">
        <v>1270</v>
      </c>
      <c r="E781" s="86"/>
      <c r="F781" s="86"/>
      <c r="G781" s="86"/>
      <c r="H781" s="134"/>
      <c r="I781" s="178" t="e">
        <f t="shared" si="52"/>
        <v>#DIV/0!</v>
      </c>
      <c r="J781" s="178" t="e">
        <f t="shared" si="53"/>
        <v>#DIV/0!</v>
      </c>
    </row>
    <row r="782" spans="1:10" s="110" customFormat="1" ht="15" customHeight="1">
      <c r="A782" s="111"/>
      <c r="B782" s="111"/>
      <c r="C782" s="111">
        <v>3227</v>
      </c>
      <c r="D782" s="86" t="s">
        <v>1584</v>
      </c>
      <c r="E782" s="86"/>
      <c r="F782" s="86"/>
      <c r="G782" s="86"/>
      <c r="H782" s="134"/>
      <c r="I782" s="178" t="e">
        <f t="shared" si="52"/>
        <v>#DIV/0!</v>
      </c>
      <c r="J782" s="178" t="e">
        <f t="shared" si="53"/>
        <v>#DIV/0!</v>
      </c>
    </row>
    <row r="783" spans="1:10" s="110" customFormat="1" ht="15" customHeight="1">
      <c r="A783" s="111"/>
      <c r="B783" s="111"/>
      <c r="C783" s="111">
        <v>3232</v>
      </c>
      <c r="D783" s="86" t="s">
        <v>1273</v>
      </c>
      <c r="E783" s="86"/>
      <c r="F783" s="86"/>
      <c r="G783" s="86"/>
      <c r="H783" s="134"/>
      <c r="I783" s="178" t="e">
        <f t="shared" si="52"/>
        <v>#DIV/0!</v>
      </c>
      <c r="J783" s="178" t="e">
        <f t="shared" si="53"/>
        <v>#DIV/0!</v>
      </c>
    </row>
    <row r="784" spans="1:10" s="110" customFormat="1" ht="15" customHeight="1">
      <c r="A784" s="111"/>
      <c r="B784" s="111"/>
      <c r="C784" s="111">
        <v>3235</v>
      </c>
      <c r="D784" s="86" t="s">
        <v>1276</v>
      </c>
      <c r="E784" s="86"/>
      <c r="F784" s="86">
        <v>108</v>
      </c>
      <c r="G784" s="86"/>
      <c r="H784" s="134">
        <v>872.41</v>
      </c>
      <c r="I784" s="178" t="e">
        <f t="shared" si="52"/>
        <v>#DIV/0!</v>
      </c>
      <c r="J784" s="178">
        <f t="shared" si="53"/>
        <v>807.78703703703695</v>
      </c>
    </row>
    <row r="785" spans="1:10" s="110" customFormat="1" ht="15" customHeight="1">
      <c r="A785" s="111"/>
      <c r="B785" s="111"/>
      <c r="C785" s="111">
        <v>3237</v>
      </c>
      <c r="D785" s="86" t="s">
        <v>1278</v>
      </c>
      <c r="E785" s="86"/>
      <c r="F785" s="86">
        <v>1000</v>
      </c>
      <c r="G785" s="86"/>
      <c r="H785" s="134">
        <v>95.4</v>
      </c>
      <c r="I785" s="178" t="e">
        <f t="shared" si="52"/>
        <v>#DIV/0!</v>
      </c>
      <c r="J785" s="178">
        <f t="shared" si="53"/>
        <v>9.5400000000000009</v>
      </c>
    </row>
    <row r="786" spans="1:10" s="110" customFormat="1" ht="15" customHeight="1">
      <c r="A786" s="111"/>
      <c r="B786" s="111"/>
      <c r="C786" s="111">
        <v>3239</v>
      </c>
      <c r="D786" s="86" t="s">
        <v>1280</v>
      </c>
      <c r="E786" s="86"/>
      <c r="F786" s="86">
        <v>1000</v>
      </c>
      <c r="G786" s="86"/>
      <c r="H786" s="134"/>
      <c r="I786" s="178" t="e">
        <f t="shared" si="52"/>
        <v>#DIV/0!</v>
      </c>
      <c r="J786" s="178">
        <f t="shared" si="53"/>
        <v>0</v>
      </c>
    </row>
    <row r="787" spans="1:10" s="110" customFormat="1" ht="15" customHeight="1">
      <c r="A787" s="111"/>
      <c r="B787" s="111"/>
      <c r="C787" s="111">
        <v>3241</v>
      </c>
      <c r="D787" s="86" t="s">
        <v>1425</v>
      </c>
      <c r="E787" s="86"/>
      <c r="F787" s="86"/>
      <c r="G787" s="86"/>
      <c r="H787" s="134"/>
      <c r="I787" s="178" t="e">
        <f t="shared" si="52"/>
        <v>#DIV/0!</v>
      </c>
      <c r="J787" s="178" t="e">
        <f t="shared" si="53"/>
        <v>#DIV/0!</v>
      </c>
    </row>
    <row r="788" spans="1:10" s="110" customFormat="1" ht="15" customHeight="1">
      <c r="A788" s="111"/>
      <c r="B788" s="130">
        <v>34</v>
      </c>
      <c r="C788" s="111"/>
      <c r="D788" s="130" t="s">
        <v>1350</v>
      </c>
      <c r="E788" s="131">
        <f>E789</f>
        <v>0</v>
      </c>
      <c r="F788" s="131">
        <f>F789</f>
        <v>0</v>
      </c>
      <c r="G788" s="131">
        <f>G789</f>
        <v>0</v>
      </c>
      <c r="H788" s="132">
        <f>H789</f>
        <v>0</v>
      </c>
      <c r="I788" s="178" t="e">
        <f t="shared" si="52"/>
        <v>#DIV/0!</v>
      </c>
      <c r="J788" s="178" t="e">
        <f t="shared" si="53"/>
        <v>#DIV/0!</v>
      </c>
    </row>
    <row r="789" spans="1:10" s="110" customFormat="1" ht="15" customHeight="1">
      <c r="A789" s="111"/>
      <c r="B789" s="111"/>
      <c r="C789" s="111">
        <v>3431</v>
      </c>
      <c r="D789" s="86" t="s">
        <v>1286</v>
      </c>
      <c r="E789" s="86"/>
      <c r="F789" s="86"/>
      <c r="G789" s="86"/>
      <c r="H789" s="134"/>
      <c r="I789" s="178" t="e">
        <f t="shared" si="52"/>
        <v>#DIV/0!</v>
      </c>
      <c r="J789" s="178" t="e">
        <f t="shared" si="53"/>
        <v>#DIV/0!</v>
      </c>
    </row>
    <row r="790" spans="1:10" s="110" customFormat="1" ht="15" customHeight="1">
      <c r="A790" s="130">
        <v>4</v>
      </c>
      <c r="B790" s="111"/>
      <c r="C790" s="111"/>
      <c r="D790" s="130" t="s">
        <v>1352</v>
      </c>
      <c r="E790" s="131">
        <f>E791</f>
        <v>1304</v>
      </c>
      <c r="F790" s="131">
        <f>F791</f>
        <v>2304</v>
      </c>
      <c r="G790" s="131">
        <f>G791</f>
        <v>0</v>
      </c>
      <c r="H790" s="132">
        <f>H791</f>
        <v>0</v>
      </c>
      <c r="I790" s="178">
        <f t="shared" si="52"/>
        <v>0</v>
      </c>
      <c r="J790" s="178">
        <f t="shared" si="53"/>
        <v>0</v>
      </c>
    </row>
    <row r="791" spans="1:10" s="110" customFormat="1" ht="15" customHeight="1">
      <c r="A791" s="111"/>
      <c r="B791" s="130">
        <v>42</v>
      </c>
      <c r="C791" s="111"/>
      <c r="D791" s="130" t="s">
        <v>1353</v>
      </c>
      <c r="E791" s="131">
        <f>SUM(E792:E795)</f>
        <v>1304</v>
      </c>
      <c r="F791" s="131">
        <f t="shared" ref="F791:H791" si="54">SUM(F792:F795)</f>
        <v>2304</v>
      </c>
      <c r="G791" s="131">
        <f t="shared" si="54"/>
        <v>0</v>
      </c>
      <c r="H791" s="132">
        <f t="shared" si="54"/>
        <v>0</v>
      </c>
      <c r="I791" s="178">
        <f t="shared" si="52"/>
        <v>0</v>
      </c>
      <c r="J791" s="178">
        <f t="shared" si="53"/>
        <v>0</v>
      </c>
    </row>
    <row r="792" spans="1:10" s="110" customFormat="1" ht="15" customHeight="1">
      <c r="A792" s="111"/>
      <c r="B792" s="111"/>
      <c r="C792" s="111">
        <v>4221</v>
      </c>
      <c r="D792" s="86" t="s">
        <v>1287</v>
      </c>
      <c r="E792" s="86"/>
      <c r="F792" s="86">
        <v>1000</v>
      </c>
      <c r="G792" s="86"/>
      <c r="H792" s="134"/>
      <c r="I792" s="178" t="e">
        <f t="shared" si="52"/>
        <v>#DIV/0!</v>
      </c>
      <c r="J792" s="178">
        <f t="shared" si="53"/>
        <v>0</v>
      </c>
    </row>
    <row r="793" spans="1:10" s="110" customFormat="1" ht="15" customHeight="1">
      <c r="A793" s="111"/>
      <c r="B793" s="111"/>
      <c r="C793" s="111">
        <v>4224</v>
      </c>
      <c r="D793" s="86" t="s">
        <v>1612</v>
      </c>
      <c r="E793" s="86">
        <v>1304</v>
      </c>
      <c r="F793" s="86">
        <v>1304</v>
      </c>
      <c r="G793" s="86"/>
      <c r="H793" s="134"/>
      <c r="I793" s="178">
        <f t="shared" si="52"/>
        <v>0</v>
      </c>
      <c r="J793" s="178">
        <f t="shared" si="53"/>
        <v>0</v>
      </c>
    </row>
    <row r="794" spans="1:10" s="110" customFormat="1" ht="15" customHeight="1">
      <c r="A794" s="111"/>
      <c r="B794" s="111"/>
      <c r="C794" s="111">
        <v>4227</v>
      </c>
      <c r="D794" s="86" t="s">
        <v>1288</v>
      </c>
      <c r="E794" s="86"/>
      <c r="F794" s="86"/>
      <c r="G794" s="86"/>
      <c r="H794" s="134"/>
      <c r="I794" s="178" t="e">
        <f t="shared" si="52"/>
        <v>#DIV/0!</v>
      </c>
      <c r="J794" s="178" t="e">
        <f t="shared" si="53"/>
        <v>#DIV/0!</v>
      </c>
    </row>
    <row r="795" spans="1:10" s="110" customFormat="1" ht="15" customHeight="1">
      <c r="A795" s="111"/>
      <c r="B795" s="111"/>
      <c r="C795" s="111">
        <v>4241</v>
      </c>
      <c r="D795" s="86" t="s">
        <v>1311</v>
      </c>
      <c r="E795" s="86"/>
      <c r="F795" s="86"/>
      <c r="G795" s="86"/>
      <c r="H795" s="134"/>
      <c r="I795" s="178" t="e">
        <f t="shared" si="52"/>
        <v>#DIV/0!</v>
      </c>
      <c r="J795" s="178" t="e">
        <f t="shared" si="53"/>
        <v>#DIV/0!</v>
      </c>
    </row>
    <row r="796" spans="1:10" s="110" customFormat="1" ht="27.75" customHeight="1">
      <c r="A796" s="292" t="s">
        <v>1434</v>
      </c>
      <c r="B796" s="329"/>
      <c r="C796" s="329"/>
      <c r="D796" s="330"/>
      <c r="E796" s="174">
        <f>E797+E816</f>
        <v>3407</v>
      </c>
      <c r="F796" s="174">
        <f>F797+F816</f>
        <v>16450</v>
      </c>
      <c r="G796" s="174">
        <f>G797+G816</f>
        <v>0</v>
      </c>
      <c r="H796" s="205">
        <f>H797+H816</f>
        <v>8713.76</v>
      </c>
      <c r="I796" s="175">
        <f t="shared" si="52"/>
        <v>255.76049310243616</v>
      </c>
      <c r="J796" s="175">
        <f t="shared" si="53"/>
        <v>52.971185410334343</v>
      </c>
    </row>
    <row r="797" spans="1:10" s="110" customFormat="1" ht="22.2" customHeight="1">
      <c r="A797" s="130">
        <v>3</v>
      </c>
      <c r="B797" s="111"/>
      <c r="C797" s="55"/>
      <c r="D797" s="55" t="s">
        <v>1365</v>
      </c>
      <c r="E797" s="83">
        <f>E798+E814</f>
        <v>3407</v>
      </c>
      <c r="F797" s="83">
        <f>F798+F814</f>
        <v>10950</v>
      </c>
      <c r="G797" s="83">
        <f>G798+G814</f>
        <v>0</v>
      </c>
      <c r="H797" s="112">
        <f>H798+H814</f>
        <v>4399.74</v>
      </c>
      <c r="I797" s="177">
        <f t="shared" si="52"/>
        <v>129.13824479013795</v>
      </c>
      <c r="J797" s="177">
        <f t="shared" si="53"/>
        <v>40.180273972602734</v>
      </c>
    </row>
    <row r="798" spans="1:10" s="110" customFormat="1" ht="19.8" customHeight="1">
      <c r="A798" s="111"/>
      <c r="B798" s="130">
        <v>32</v>
      </c>
      <c r="C798" s="55"/>
      <c r="D798" s="55" t="s">
        <v>1330</v>
      </c>
      <c r="E798" s="83">
        <f>SUM(E799:E813)</f>
        <v>3407</v>
      </c>
      <c r="F798" s="83">
        <f>SUM(F799:F813)</f>
        <v>10950</v>
      </c>
      <c r="G798" s="83">
        <f>SUM(G799:G813)</f>
        <v>0</v>
      </c>
      <c r="H798" s="112">
        <f>SUM(H799:H813)</f>
        <v>4399.74</v>
      </c>
      <c r="I798" s="177">
        <f t="shared" si="52"/>
        <v>129.13824479013795</v>
      </c>
      <c r="J798" s="177">
        <f t="shared" si="53"/>
        <v>40.180273972602734</v>
      </c>
    </row>
    <row r="799" spans="1:10" s="110" customFormat="1" ht="15" customHeight="1">
      <c r="A799" s="111"/>
      <c r="B799" s="111"/>
      <c r="C799" s="111">
        <v>3211</v>
      </c>
      <c r="D799" s="86" t="s">
        <v>1264</v>
      </c>
      <c r="E799" s="86">
        <v>1139</v>
      </c>
      <c r="F799" s="86">
        <v>3000</v>
      </c>
      <c r="G799" s="86"/>
      <c r="H799" s="134">
        <v>2912.15</v>
      </c>
      <c r="I799" s="178">
        <f t="shared" si="52"/>
        <v>255.67603160667255</v>
      </c>
      <c r="J799" s="178">
        <f t="shared" si="53"/>
        <v>97.071666666666673</v>
      </c>
    </row>
    <row r="800" spans="1:10" s="110" customFormat="1" ht="15" customHeight="1">
      <c r="A800" s="111"/>
      <c r="B800" s="111"/>
      <c r="C800" s="111">
        <v>3213</v>
      </c>
      <c r="D800" s="86" t="s">
        <v>1266</v>
      </c>
      <c r="E800" s="86"/>
      <c r="F800" s="86">
        <v>1000</v>
      </c>
      <c r="G800" s="86"/>
      <c r="H800" s="134">
        <v>1031.3399999999999</v>
      </c>
      <c r="I800" s="178" t="e">
        <f t="shared" si="52"/>
        <v>#DIV/0!</v>
      </c>
      <c r="J800" s="178">
        <f t="shared" si="53"/>
        <v>103.13399999999999</v>
      </c>
    </row>
    <row r="801" spans="1:10" s="110" customFormat="1" ht="15" customHeight="1">
      <c r="A801" s="111"/>
      <c r="B801" s="111"/>
      <c r="C801" s="111">
        <v>3221</v>
      </c>
      <c r="D801" s="86" t="s">
        <v>1267</v>
      </c>
      <c r="E801" s="86"/>
      <c r="F801" s="86"/>
      <c r="G801" s="86">
        <v>0</v>
      </c>
      <c r="H801" s="134"/>
      <c r="I801" s="178" t="e">
        <f t="shared" si="52"/>
        <v>#DIV/0!</v>
      </c>
      <c r="J801" s="178" t="e">
        <f t="shared" si="53"/>
        <v>#DIV/0!</v>
      </c>
    </row>
    <row r="802" spans="1:10" s="110" customFormat="1" ht="15" customHeight="1">
      <c r="A802" s="111"/>
      <c r="B802" s="111"/>
      <c r="C802" s="111">
        <v>3222</v>
      </c>
      <c r="D802" s="86" t="s">
        <v>1268</v>
      </c>
      <c r="E802" s="86"/>
      <c r="F802" s="86">
        <v>500</v>
      </c>
      <c r="G802" s="86"/>
      <c r="H802" s="134">
        <v>250</v>
      </c>
      <c r="I802" s="178" t="e">
        <f t="shared" si="52"/>
        <v>#DIV/0!</v>
      </c>
      <c r="J802" s="178">
        <f t="shared" si="53"/>
        <v>50</v>
      </c>
    </row>
    <row r="803" spans="1:10" s="110" customFormat="1" ht="15" customHeight="1">
      <c r="A803" s="111"/>
      <c r="B803" s="111"/>
      <c r="C803" s="111">
        <v>3224</v>
      </c>
      <c r="D803" s="86" t="s">
        <v>1423</v>
      </c>
      <c r="E803" s="86"/>
      <c r="F803" s="86">
        <v>300</v>
      </c>
      <c r="G803" s="86"/>
      <c r="H803" s="134">
        <v>206.25</v>
      </c>
      <c r="I803" s="178" t="e">
        <f t="shared" si="52"/>
        <v>#DIV/0!</v>
      </c>
      <c r="J803" s="178">
        <f t="shared" si="53"/>
        <v>68.75</v>
      </c>
    </row>
    <row r="804" spans="1:10" s="110" customFormat="1" ht="15" customHeight="1">
      <c r="A804" s="111"/>
      <c r="B804" s="111"/>
      <c r="C804" s="111">
        <v>3227</v>
      </c>
      <c r="D804" s="86" t="s">
        <v>1584</v>
      </c>
      <c r="E804" s="86"/>
      <c r="F804" s="86"/>
      <c r="G804" s="86"/>
      <c r="H804" s="134"/>
      <c r="I804" s="178" t="e">
        <f t="shared" si="52"/>
        <v>#DIV/0!</v>
      </c>
      <c r="J804" s="178" t="e">
        <f t="shared" si="53"/>
        <v>#DIV/0!</v>
      </c>
    </row>
    <row r="805" spans="1:10" s="110" customFormat="1" ht="15" customHeight="1">
      <c r="A805" s="111"/>
      <c r="B805" s="111"/>
      <c r="C805" s="111">
        <v>3232</v>
      </c>
      <c r="D805" s="86" t="s">
        <v>1273</v>
      </c>
      <c r="E805" s="86"/>
      <c r="F805" s="86"/>
      <c r="G805" s="86"/>
      <c r="H805" s="134"/>
      <c r="I805" s="178" t="e">
        <f t="shared" si="52"/>
        <v>#DIV/0!</v>
      </c>
      <c r="J805" s="178" t="e">
        <f t="shared" si="53"/>
        <v>#DIV/0!</v>
      </c>
    </row>
    <row r="806" spans="1:10" s="110" customFormat="1" ht="15" customHeight="1">
      <c r="A806" s="111"/>
      <c r="B806" s="111"/>
      <c r="C806" s="111">
        <v>3233</v>
      </c>
      <c r="D806" s="86" t="s">
        <v>1274</v>
      </c>
      <c r="E806" s="86">
        <v>551</v>
      </c>
      <c r="F806" s="86">
        <v>700</v>
      </c>
      <c r="G806" s="86"/>
      <c r="H806" s="134"/>
      <c r="I806" s="178">
        <f t="shared" si="52"/>
        <v>0</v>
      </c>
      <c r="J806" s="178">
        <f t="shared" si="53"/>
        <v>0</v>
      </c>
    </row>
    <row r="807" spans="1:10" s="110" customFormat="1" ht="15" customHeight="1">
      <c r="A807" s="111"/>
      <c r="B807" s="111"/>
      <c r="C807" s="111">
        <v>3235</v>
      </c>
      <c r="D807" s="86" t="s">
        <v>1276</v>
      </c>
      <c r="E807" s="86">
        <v>5</v>
      </c>
      <c r="F807" s="86">
        <v>50</v>
      </c>
      <c r="G807" s="86"/>
      <c r="H807" s="134"/>
      <c r="I807" s="178">
        <f t="shared" si="52"/>
        <v>0</v>
      </c>
      <c r="J807" s="178">
        <f t="shared" si="53"/>
        <v>0</v>
      </c>
    </row>
    <row r="808" spans="1:10" s="110" customFormat="1" ht="15" customHeight="1">
      <c r="A808" s="111"/>
      <c r="B808" s="111"/>
      <c r="C808" s="111">
        <v>3237</v>
      </c>
      <c r="D808" s="86" t="s">
        <v>1278</v>
      </c>
      <c r="E808" s="86">
        <v>1712</v>
      </c>
      <c r="F808" s="86">
        <v>3500</v>
      </c>
      <c r="G808" s="86"/>
      <c r="H808" s="134"/>
      <c r="I808" s="178">
        <f t="shared" si="52"/>
        <v>0</v>
      </c>
      <c r="J808" s="178">
        <f t="shared" si="53"/>
        <v>0</v>
      </c>
    </row>
    <row r="809" spans="1:10" s="110" customFormat="1" ht="15" customHeight="1">
      <c r="A809" s="111"/>
      <c r="B809" s="111"/>
      <c r="C809" s="111">
        <v>3239</v>
      </c>
      <c r="D809" s="86" t="s">
        <v>1280</v>
      </c>
      <c r="E809" s="86"/>
      <c r="F809" s="86">
        <v>400</v>
      </c>
      <c r="G809" s="86"/>
      <c r="H809" s="134"/>
      <c r="I809" s="178" t="e">
        <f t="shared" si="52"/>
        <v>#DIV/0!</v>
      </c>
      <c r="J809" s="178">
        <f t="shared" si="53"/>
        <v>0</v>
      </c>
    </row>
    <row r="810" spans="1:10" s="110" customFormat="1" ht="15" customHeight="1">
      <c r="A810" s="111"/>
      <c r="B810" s="111"/>
      <c r="C810" s="111">
        <v>3241</v>
      </c>
      <c r="D810" s="86" t="s">
        <v>1425</v>
      </c>
      <c r="E810" s="86"/>
      <c r="F810" s="86">
        <v>0</v>
      </c>
      <c r="G810" s="86"/>
      <c r="H810" s="134"/>
      <c r="I810" s="178" t="e">
        <f t="shared" si="52"/>
        <v>#DIV/0!</v>
      </c>
      <c r="J810" s="178" t="e">
        <f t="shared" si="53"/>
        <v>#DIV/0!</v>
      </c>
    </row>
    <row r="811" spans="1:10" s="110" customFormat="1" ht="15" customHeight="1">
      <c r="A811" s="111"/>
      <c r="B811" s="111"/>
      <c r="C811" s="111">
        <v>3292</v>
      </c>
      <c r="D811" s="86" t="s">
        <v>1281</v>
      </c>
      <c r="E811" s="86"/>
      <c r="F811" s="86">
        <v>0</v>
      </c>
      <c r="G811" s="86"/>
      <c r="H811" s="134"/>
      <c r="I811" s="178" t="e">
        <f t="shared" si="52"/>
        <v>#DIV/0!</v>
      </c>
      <c r="J811" s="178" t="e">
        <f t="shared" si="53"/>
        <v>#DIV/0!</v>
      </c>
    </row>
    <row r="812" spans="1:10" s="110" customFormat="1" ht="15" customHeight="1">
      <c r="A812" s="111"/>
      <c r="B812" s="111"/>
      <c r="C812" s="111">
        <v>3293</v>
      </c>
      <c r="D812" s="86" t="s">
        <v>1305</v>
      </c>
      <c r="E812" s="86"/>
      <c r="F812" s="86">
        <v>500</v>
      </c>
      <c r="G812" s="86"/>
      <c r="H812" s="134"/>
      <c r="I812" s="178" t="e">
        <f t="shared" si="52"/>
        <v>#DIV/0!</v>
      </c>
      <c r="J812" s="178">
        <f t="shared" si="53"/>
        <v>0</v>
      </c>
    </row>
    <row r="813" spans="1:10" s="110" customFormat="1" ht="15" customHeight="1">
      <c r="A813" s="111"/>
      <c r="B813" s="111"/>
      <c r="C813" s="111">
        <v>3294</v>
      </c>
      <c r="D813" s="86" t="s">
        <v>1283</v>
      </c>
      <c r="E813" s="86"/>
      <c r="F813" s="86">
        <v>1000</v>
      </c>
      <c r="G813" s="86">
        <v>0</v>
      </c>
      <c r="H813" s="134"/>
      <c r="I813" s="178" t="e">
        <f t="shared" si="52"/>
        <v>#DIV/0!</v>
      </c>
      <c r="J813" s="178">
        <f t="shared" si="53"/>
        <v>0</v>
      </c>
    </row>
    <row r="814" spans="1:10" s="110" customFormat="1" ht="15" customHeight="1">
      <c r="A814" s="111"/>
      <c r="B814" s="130">
        <v>34</v>
      </c>
      <c r="C814" s="111"/>
      <c r="D814" s="130" t="s">
        <v>1350</v>
      </c>
      <c r="E814" s="131">
        <f>E815</f>
        <v>0</v>
      </c>
      <c r="F814" s="86">
        <f>F815</f>
        <v>0</v>
      </c>
      <c r="G814" s="131">
        <f>G815</f>
        <v>0</v>
      </c>
      <c r="H814" s="132">
        <f>H815</f>
        <v>0</v>
      </c>
      <c r="I814" s="178" t="e">
        <f t="shared" si="52"/>
        <v>#DIV/0!</v>
      </c>
      <c r="J814" s="178" t="e">
        <f t="shared" si="53"/>
        <v>#DIV/0!</v>
      </c>
    </row>
    <row r="815" spans="1:10" s="110" customFormat="1" ht="14.25" customHeight="1">
      <c r="A815" s="111"/>
      <c r="B815" s="111"/>
      <c r="C815" s="111">
        <v>3432</v>
      </c>
      <c r="D815" s="180" t="s">
        <v>1306</v>
      </c>
      <c r="E815" s="86"/>
      <c r="F815" s="86">
        <v>0</v>
      </c>
      <c r="G815" s="86">
        <v>0</v>
      </c>
      <c r="H815" s="134"/>
      <c r="I815" s="178" t="e">
        <f t="shared" si="52"/>
        <v>#DIV/0!</v>
      </c>
      <c r="J815" s="178" t="e">
        <f t="shared" si="53"/>
        <v>#DIV/0!</v>
      </c>
    </row>
    <row r="816" spans="1:10" s="110" customFormat="1" ht="14.25" customHeight="1">
      <c r="A816" s="130">
        <v>4</v>
      </c>
      <c r="B816" s="111"/>
      <c r="C816" s="111"/>
      <c r="D816" s="130" t="s">
        <v>1352</v>
      </c>
      <c r="E816" s="131">
        <f>E817</f>
        <v>0</v>
      </c>
      <c r="F816" s="131">
        <f>F817</f>
        <v>5500</v>
      </c>
      <c r="G816" s="131">
        <f>G817</f>
        <v>0</v>
      </c>
      <c r="H816" s="132">
        <f>H817</f>
        <v>4314.0200000000004</v>
      </c>
      <c r="I816" s="178" t="e">
        <f t="shared" si="52"/>
        <v>#DIV/0!</v>
      </c>
      <c r="J816" s="178">
        <f t="shared" si="53"/>
        <v>78.436727272727282</v>
      </c>
    </row>
    <row r="817" spans="1:10" s="110" customFormat="1" ht="14.25" customHeight="1">
      <c r="A817" s="111"/>
      <c r="B817" s="130">
        <v>42</v>
      </c>
      <c r="C817" s="111"/>
      <c r="D817" s="130" t="s">
        <v>1353</v>
      </c>
      <c r="E817" s="131">
        <f>SUM(E818:E822)</f>
        <v>0</v>
      </c>
      <c r="F817" s="131">
        <f>SUM(F818:F822)</f>
        <v>5500</v>
      </c>
      <c r="G817" s="131">
        <f>SUM(G818:G822)</f>
        <v>0</v>
      </c>
      <c r="H817" s="132">
        <f>SUM(H818:H822)</f>
        <v>4314.0200000000004</v>
      </c>
      <c r="I817" s="178" t="e">
        <f t="shared" si="52"/>
        <v>#DIV/0!</v>
      </c>
      <c r="J817" s="178">
        <f t="shared" si="53"/>
        <v>78.436727272727282</v>
      </c>
    </row>
    <row r="818" spans="1:10" s="110" customFormat="1" ht="15" customHeight="1">
      <c r="A818" s="111"/>
      <c r="B818" s="111"/>
      <c r="C818" s="111">
        <v>4221</v>
      </c>
      <c r="D818" s="86" t="s">
        <v>1287</v>
      </c>
      <c r="E818" s="86"/>
      <c r="F818" s="86">
        <v>5000</v>
      </c>
      <c r="G818" s="86"/>
      <c r="H818" s="134">
        <v>4314.0200000000004</v>
      </c>
      <c r="I818" s="178" t="e">
        <f t="shared" si="52"/>
        <v>#DIV/0!</v>
      </c>
      <c r="J818" s="178">
        <f t="shared" si="53"/>
        <v>86.280400000000014</v>
      </c>
    </row>
    <row r="819" spans="1:10" s="110" customFormat="1" ht="15" customHeight="1">
      <c r="A819" s="111"/>
      <c r="B819" s="111"/>
      <c r="C819" s="111">
        <v>4222</v>
      </c>
      <c r="D819" s="86" t="s">
        <v>1310</v>
      </c>
      <c r="E819" s="86"/>
      <c r="F819" s="86">
        <v>0</v>
      </c>
      <c r="G819" s="86"/>
      <c r="H819" s="134"/>
      <c r="I819" s="178" t="e">
        <f t="shared" si="52"/>
        <v>#DIV/0!</v>
      </c>
      <c r="J819" s="178" t="e">
        <f t="shared" si="53"/>
        <v>#DIV/0!</v>
      </c>
    </row>
    <row r="820" spans="1:10" s="110" customFormat="1" ht="15" customHeight="1">
      <c r="A820" s="111"/>
      <c r="B820" s="111"/>
      <c r="C820" s="111">
        <v>4224</v>
      </c>
      <c r="D820" s="86" t="s">
        <v>1319</v>
      </c>
      <c r="E820" s="86"/>
      <c r="F820" s="86">
        <v>500</v>
      </c>
      <c r="G820" s="86"/>
      <c r="H820" s="134"/>
      <c r="I820" s="178" t="e">
        <f t="shared" si="52"/>
        <v>#DIV/0!</v>
      </c>
      <c r="J820" s="178">
        <f t="shared" si="53"/>
        <v>0</v>
      </c>
    </row>
    <row r="821" spans="1:10" s="110" customFormat="1" ht="15" customHeight="1">
      <c r="A821" s="111"/>
      <c r="B821" s="111"/>
      <c r="C821" s="111">
        <v>4227</v>
      </c>
      <c r="D821" s="86" t="s">
        <v>1288</v>
      </c>
      <c r="E821" s="86"/>
      <c r="F821" s="86"/>
      <c r="G821" s="86"/>
      <c r="H821" s="134"/>
      <c r="I821" s="178" t="e">
        <f t="shared" si="52"/>
        <v>#DIV/0!</v>
      </c>
      <c r="J821" s="178" t="e">
        <f t="shared" si="53"/>
        <v>#DIV/0!</v>
      </c>
    </row>
    <row r="822" spans="1:10" s="110" customFormat="1" ht="15" customHeight="1">
      <c r="A822" s="111"/>
      <c r="B822" s="111"/>
      <c r="C822" s="111">
        <v>4241</v>
      </c>
      <c r="D822" s="86" t="s">
        <v>1325</v>
      </c>
      <c r="E822" s="86"/>
      <c r="F822" s="86"/>
      <c r="G822" s="86"/>
      <c r="H822" s="134"/>
      <c r="I822" s="178" t="e">
        <f t="shared" si="52"/>
        <v>#DIV/0!</v>
      </c>
      <c r="J822" s="178" t="e">
        <f t="shared" si="53"/>
        <v>#DIV/0!</v>
      </c>
    </row>
    <row r="823" spans="1:10" s="110" customFormat="1" ht="24" customHeight="1">
      <c r="A823" s="292" t="s">
        <v>1667</v>
      </c>
      <c r="B823" s="329"/>
      <c r="C823" s="329"/>
      <c r="D823" s="330"/>
      <c r="E823" s="174">
        <f>E824+E846</f>
        <v>895</v>
      </c>
      <c r="F823" s="174">
        <f>F824+F846</f>
        <v>52350</v>
      </c>
      <c r="G823" s="174">
        <f>G824+G846</f>
        <v>0</v>
      </c>
      <c r="H823" s="205">
        <f>H824+H846</f>
        <v>29856.620000000003</v>
      </c>
      <c r="I823" s="175">
        <f t="shared" si="52"/>
        <v>3335.935195530727</v>
      </c>
      <c r="J823" s="175">
        <f t="shared" si="53"/>
        <v>57.032702960840496</v>
      </c>
    </row>
    <row r="824" spans="1:10" s="110" customFormat="1" ht="24" customHeight="1">
      <c r="A824" s="130">
        <v>3</v>
      </c>
      <c r="B824" s="111"/>
      <c r="C824" s="55"/>
      <c r="D824" s="55" t="s">
        <v>1365</v>
      </c>
      <c r="E824" s="83">
        <f>E825+E827+E844</f>
        <v>895</v>
      </c>
      <c r="F824" s="83">
        <f>F825+F827+F844</f>
        <v>22350</v>
      </c>
      <c r="G824" s="83">
        <f>G825+G827+G844</f>
        <v>0</v>
      </c>
      <c r="H824" s="112">
        <f>H825+H827+H844</f>
        <v>26842.500000000004</v>
      </c>
      <c r="I824" s="177">
        <f t="shared" si="52"/>
        <v>2999.162011173185</v>
      </c>
      <c r="J824" s="177">
        <f t="shared" si="53"/>
        <v>120.10067114093961</v>
      </c>
    </row>
    <row r="825" spans="1:10" s="110" customFormat="1" ht="24" customHeight="1">
      <c r="A825" s="111"/>
      <c r="B825" s="130">
        <v>31</v>
      </c>
      <c r="C825" s="55"/>
      <c r="D825" s="55" t="s">
        <v>1327</v>
      </c>
      <c r="E825" s="83">
        <f>E826</f>
        <v>0</v>
      </c>
      <c r="F825" s="83">
        <f>F826</f>
        <v>0</v>
      </c>
      <c r="G825" s="83">
        <f>G826</f>
        <v>0</v>
      </c>
      <c r="H825" s="112">
        <f>H826</f>
        <v>0</v>
      </c>
      <c r="I825" s="177" t="e">
        <f t="shared" si="52"/>
        <v>#DIV/0!</v>
      </c>
      <c r="J825" s="177" t="e">
        <f t="shared" si="53"/>
        <v>#DIV/0!</v>
      </c>
    </row>
    <row r="826" spans="1:10" s="110" customFormat="1" ht="15" customHeight="1">
      <c r="A826" s="111"/>
      <c r="B826" s="111"/>
      <c r="C826" s="111">
        <v>3112</v>
      </c>
      <c r="D826" s="86" t="s">
        <v>1483</v>
      </c>
      <c r="E826" s="86"/>
      <c r="F826" s="86"/>
      <c r="G826" s="86"/>
      <c r="H826" s="134"/>
      <c r="I826" s="178" t="e">
        <f t="shared" si="52"/>
        <v>#DIV/0!</v>
      </c>
      <c r="J826" s="178" t="e">
        <f t="shared" si="53"/>
        <v>#DIV/0!</v>
      </c>
    </row>
    <row r="827" spans="1:10" s="110" customFormat="1" ht="15" customHeight="1">
      <c r="A827" s="111"/>
      <c r="B827" s="130">
        <v>32</v>
      </c>
      <c r="C827" s="111"/>
      <c r="D827" s="130" t="s">
        <v>1330</v>
      </c>
      <c r="E827" s="131">
        <f>SUM(E828:E843)</f>
        <v>895</v>
      </c>
      <c r="F827" s="131">
        <f>SUM(F828:F843)</f>
        <v>22350</v>
      </c>
      <c r="G827" s="131">
        <f>SUM(G828:G843)</f>
        <v>0</v>
      </c>
      <c r="H827" s="132">
        <f>SUM(H828:H843)</f>
        <v>26842.500000000004</v>
      </c>
      <c r="I827" s="178">
        <f t="shared" si="52"/>
        <v>2999.162011173185</v>
      </c>
      <c r="J827" s="178">
        <f t="shared" si="53"/>
        <v>120.10067114093961</v>
      </c>
    </row>
    <row r="828" spans="1:10" s="110" customFormat="1" ht="15" customHeight="1">
      <c r="A828" s="111"/>
      <c r="B828" s="111"/>
      <c r="C828" s="111">
        <v>3211</v>
      </c>
      <c r="D828" s="86" t="s">
        <v>1264</v>
      </c>
      <c r="E828" s="86"/>
      <c r="F828" s="86">
        <v>5000</v>
      </c>
      <c r="G828" s="86"/>
      <c r="H828" s="134">
        <v>15918.19</v>
      </c>
      <c r="I828" s="178" t="e">
        <f t="shared" si="52"/>
        <v>#DIV/0!</v>
      </c>
      <c r="J828" s="178">
        <f t="shared" si="53"/>
        <v>318.36380000000003</v>
      </c>
    </row>
    <row r="829" spans="1:10" s="110" customFormat="1" ht="15" customHeight="1">
      <c r="A829" s="111"/>
      <c r="B829" s="111"/>
      <c r="C829" s="111">
        <v>3213</v>
      </c>
      <c r="D829" s="86" t="s">
        <v>1266</v>
      </c>
      <c r="E829" s="86"/>
      <c r="F829" s="86">
        <v>600</v>
      </c>
      <c r="G829" s="86"/>
      <c r="H829" s="134">
        <v>4598.96</v>
      </c>
      <c r="I829" s="178" t="e">
        <f t="shared" si="52"/>
        <v>#DIV/0!</v>
      </c>
      <c r="J829" s="178">
        <f t="shared" si="53"/>
        <v>766.49333333333334</v>
      </c>
    </row>
    <row r="830" spans="1:10" s="110" customFormat="1" ht="15" customHeight="1">
      <c r="A830" s="111"/>
      <c r="B830" s="111"/>
      <c r="C830" s="111">
        <v>3221</v>
      </c>
      <c r="D830" s="86" t="s">
        <v>1267</v>
      </c>
      <c r="E830" s="86"/>
      <c r="F830" s="86"/>
      <c r="G830" s="86"/>
      <c r="H830" s="134"/>
      <c r="I830" s="178" t="e">
        <f t="shared" si="52"/>
        <v>#DIV/0!</v>
      </c>
      <c r="J830" s="178" t="e">
        <f t="shared" si="53"/>
        <v>#DIV/0!</v>
      </c>
    </row>
    <row r="831" spans="1:10" s="110" customFormat="1" ht="15" customHeight="1">
      <c r="A831" s="111"/>
      <c r="B831" s="111"/>
      <c r="C831" s="111">
        <v>3222</v>
      </c>
      <c r="D831" s="86" t="s">
        <v>1268</v>
      </c>
      <c r="E831" s="86"/>
      <c r="F831" s="86">
        <v>1000</v>
      </c>
      <c r="G831" s="86"/>
      <c r="H831" s="134">
        <v>552.55999999999995</v>
      </c>
      <c r="I831" s="178" t="e">
        <f t="shared" si="52"/>
        <v>#DIV/0!</v>
      </c>
      <c r="J831" s="178">
        <f t="shared" si="53"/>
        <v>55.255999999999993</v>
      </c>
    </row>
    <row r="832" spans="1:10" s="110" customFormat="1" ht="15" customHeight="1">
      <c r="A832" s="111"/>
      <c r="B832" s="111"/>
      <c r="C832" s="111">
        <v>3223</v>
      </c>
      <c r="D832" s="86" t="s">
        <v>1269</v>
      </c>
      <c r="E832" s="86"/>
      <c r="F832" s="86"/>
      <c r="G832" s="86"/>
      <c r="H832" s="134"/>
      <c r="I832" s="178" t="e">
        <f t="shared" si="52"/>
        <v>#DIV/0!</v>
      </c>
      <c r="J832" s="178" t="e">
        <f t="shared" si="53"/>
        <v>#DIV/0!</v>
      </c>
    </row>
    <row r="833" spans="1:10" s="110" customFormat="1" ht="15" customHeight="1">
      <c r="A833" s="111"/>
      <c r="B833" s="111"/>
      <c r="C833" s="111">
        <v>3224</v>
      </c>
      <c r="D833" s="86" t="s">
        <v>1270</v>
      </c>
      <c r="E833" s="86">
        <v>712</v>
      </c>
      <c r="F833" s="86">
        <v>10000</v>
      </c>
      <c r="G833" s="86"/>
      <c r="H833" s="134">
        <v>75</v>
      </c>
      <c r="I833" s="178">
        <f t="shared" si="52"/>
        <v>10.533707865168539</v>
      </c>
      <c r="J833" s="178">
        <f t="shared" si="53"/>
        <v>0.75</v>
      </c>
    </row>
    <row r="834" spans="1:10" s="110" customFormat="1" ht="15" customHeight="1">
      <c r="A834" s="111"/>
      <c r="B834" s="111"/>
      <c r="C834" s="111">
        <v>3231</v>
      </c>
      <c r="D834" s="86" t="s">
        <v>1272</v>
      </c>
      <c r="E834" s="86"/>
      <c r="F834" s="86">
        <v>50</v>
      </c>
      <c r="G834" s="86"/>
      <c r="H834" s="134"/>
      <c r="I834" s="178" t="e">
        <f t="shared" si="52"/>
        <v>#DIV/0!</v>
      </c>
      <c r="J834" s="178">
        <f t="shared" si="53"/>
        <v>0</v>
      </c>
    </row>
    <row r="835" spans="1:10" s="110" customFormat="1" ht="15" customHeight="1">
      <c r="A835" s="111"/>
      <c r="B835" s="111"/>
      <c r="C835" s="111">
        <v>3232</v>
      </c>
      <c r="D835" s="86" t="s">
        <v>1273</v>
      </c>
      <c r="E835" s="86"/>
      <c r="F835" s="86"/>
      <c r="G835" s="86"/>
      <c r="H835" s="134">
        <v>701.7</v>
      </c>
      <c r="I835" s="178" t="e">
        <f t="shared" si="52"/>
        <v>#DIV/0!</v>
      </c>
      <c r="J835" s="178" t="e">
        <f t="shared" si="53"/>
        <v>#DIV/0!</v>
      </c>
    </row>
    <row r="836" spans="1:10" s="110" customFormat="1" ht="15" customHeight="1">
      <c r="A836" s="111"/>
      <c r="B836" s="111"/>
      <c r="C836" s="111">
        <v>3235</v>
      </c>
      <c r="D836" s="86" t="s">
        <v>1276</v>
      </c>
      <c r="E836" s="86">
        <v>183</v>
      </c>
      <c r="F836" s="86">
        <v>700</v>
      </c>
      <c r="G836" s="86"/>
      <c r="H836" s="134">
        <v>3307.6</v>
      </c>
      <c r="I836" s="178">
        <f t="shared" si="52"/>
        <v>1807.4316939890712</v>
      </c>
      <c r="J836" s="178">
        <f t="shared" si="53"/>
        <v>472.51428571428573</v>
      </c>
    </row>
    <row r="837" spans="1:10" s="110" customFormat="1" ht="15" customHeight="1">
      <c r="A837" s="111"/>
      <c r="B837" s="111"/>
      <c r="C837" s="111">
        <v>3237</v>
      </c>
      <c r="D837" s="86" t="s">
        <v>1303</v>
      </c>
      <c r="E837" s="86"/>
      <c r="F837" s="86">
        <v>5000</v>
      </c>
      <c r="G837" s="86"/>
      <c r="H837" s="134">
        <v>1555.72</v>
      </c>
      <c r="I837" s="178" t="e">
        <f t="shared" si="52"/>
        <v>#DIV/0!</v>
      </c>
      <c r="J837" s="178">
        <f t="shared" si="53"/>
        <v>31.114400000000003</v>
      </c>
    </row>
    <row r="838" spans="1:10" s="110" customFormat="1" ht="15" customHeight="1">
      <c r="A838" s="111"/>
      <c r="B838" s="111"/>
      <c r="C838" s="111">
        <v>3239</v>
      </c>
      <c r="D838" s="86" t="s">
        <v>1487</v>
      </c>
      <c r="E838" s="86"/>
      <c r="F838" s="86"/>
      <c r="G838" s="86"/>
      <c r="H838" s="134"/>
      <c r="I838" s="178" t="e">
        <f t="shared" ref="I838:I901" si="55">H838/E838*100</f>
        <v>#DIV/0!</v>
      </c>
      <c r="J838" s="178" t="e">
        <f t="shared" ref="J838:J901" si="56">H838/F838*100</f>
        <v>#DIV/0!</v>
      </c>
    </row>
    <row r="839" spans="1:10" s="110" customFormat="1" ht="15" customHeight="1">
      <c r="A839" s="111"/>
      <c r="B839" s="111"/>
      <c r="C839" s="111">
        <v>3241</v>
      </c>
      <c r="D839" s="86" t="s">
        <v>1515</v>
      </c>
      <c r="E839" s="86"/>
      <c r="F839" s="86"/>
      <c r="G839" s="86"/>
      <c r="H839" s="134"/>
      <c r="I839" s="178" t="e">
        <f t="shared" si="55"/>
        <v>#DIV/0!</v>
      </c>
      <c r="J839" s="178" t="e">
        <f t="shared" si="56"/>
        <v>#DIV/0!</v>
      </c>
    </row>
    <row r="840" spans="1:10" s="110" customFormat="1" ht="15" customHeight="1">
      <c r="A840" s="111"/>
      <c r="B840" s="111"/>
      <c r="C840" s="111">
        <v>3293</v>
      </c>
      <c r="D840" s="86" t="s">
        <v>1305</v>
      </c>
      <c r="E840" s="86"/>
      <c r="F840" s="86"/>
      <c r="G840" s="86"/>
      <c r="H840" s="134">
        <v>132.77000000000001</v>
      </c>
      <c r="I840" s="178" t="e">
        <f t="shared" si="55"/>
        <v>#DIV/0!</v>
      </c>
      <c r="J840" s="178" t="e">
        <f t="shared" si="56"/>
        <v>#DIV/0!</v>
      </c>
    </row>
    <row r="841" spans="1:10" s="110" customFormat="1" ht="15" customHeight="1">
      <c r="A841" s="111"/>
      <c r="B841" s="111"/>
      <c r="C841" s="111">
        <v>3294</v>
      </c>
      <c r="D841" s="86" t="s">
        <v>1283</v>
      </c>
      <c r="E841" s="86"/>
      <c r="F841" s="86"/>
      <c r="G841" s="86"/>
      <c r="H841" s="134"/>
      <c r="I841" s="178" t="e">
        <f t="shared" si="55"/>
        <v>#DIV/0!</v>
      </c>
      <c r="J841" s="178" t="e">
        <f t="shared" si="56"/>
        <v>#DIV/0!</v>
      </c>
    </row>
    <row r="842" spans="1:10" s="110" customFormat="1" ht="15" customHeight="1">
      <c r="A842" s="111"/>
      <c r="B842" s="111"/>
      <c r="C842" s="111">
        <v>3295</v>
      </c>
      <c r="D842" s="86" t="s">
        <v>1284</v>
      </c>
      <c r="E842" s="86"/>
      <c r="F842" s="86"/>
      <c r="G842" s="86"/>
      <c r="H842" s="134"/>
      <c r="I842" s="178" t="e">
        <f t="shared" si="55"/>
        <v>#DIV/0!</v>
      </c>
      <c r="J842" s="178" t="e">
        <f t="shared" si="56"/>
        <v>#DIV/0!</v>
      </c>
    </row>
    <row r="843" spans="1:10" s="110" customFormat="1" ht="15" customHeight="1">
      <c r="A843" s="111"/>
      <c r="B843" s="111"/>
      <c r="C843" s="111">
        <v>3299</v>
      </c>
      <c r="D843" s="86" t="s">
        <v>1285</v>
      </c>
      <c r="E843" s="86"/>
      <c r="F843" s="86"/>
      <c r="G843" s="86"/>
      <c r="H843" s="134"/>
      <c r="I843" s="178" t="e">
        <f t="shared" si="55"/>
        <v>#DIV/0!</v>
      </c>
      <c r="J843" s="178" t="e">
        <f t="shared" si="56"/>
        <v>#DIV/0!</v>
      </c>
    </row>
    <row r="844" spans="1:10" s="110" customFormat="1" ht="15" customHeight="1">
      <c r="A844" s="111"/>
      <c r="B844" s="130">
        <v>34</v>
      </c>
      <c r="C844" s="111"/>
      <c r="D844" s="130" t="s">
        <v>1350</v>
      </c>
      <c r="E844" s="131">
        <f>E845</f>
        <v>0</v>
      </c>
      <c r="F844" s="131">
        <f>F845</f>
        <v>0</v>
      </c>
      <c r="G844" s="131">
        <f>G845</f>
        <v>0</v>
      </c>
      <c r="H844" s="132">
        <f>H845</f>
        <v>0</v>
      </c>
      <c r="I844" s="178" t="e">
        <f t="shared" si="55"/>
        <v>#DIV/0!</v>
      </c>
      <c r="J844" s="178" t="e">
        <f t="shared" si="56"/>
        <v>#DIV/0!</v>
      </c>
    </row>
    <row r="845" spans="1:10" s="110" customFormat="1" ht="21.75" customHeight="1">
      <c r="A845" s="111"/>
      <c r="B845" s="111"/>
      <c r="C845" s="111">
        <v>3432</v>
      </c>
      <c r="D845" s="180" t="s">
        <v>1306</v>
      </c>
      <c r="E845" s="86"/>
      <c r="F845" s="86"/>
      <c r="G845" s="86"/>
      <c r="H845" s="134"/>
      <c r="I845" s="178" t="e">
        <f t="shared" si="55"/>
        <v>#DIV/0!</v>
      </c>
      <c r="J845" s="178" t="e">
        <f t="shared" si="56"/>
        <v>#DIV/0!</v>
      </c>
    </row>
    <row r="846" spans="1:10" s="110" customFormat="1" ht="21.75" customHeight="1">
      <c r="A846" s="130">
        <v>4</v>
      </c>
      <c r="B846" s="130"/>
      <c r="C846" s="111"/>
      <c r="D846" s="130" t="s">
        <v>1352</v>
      </c>
      <c r="E846" s="131">
        <f>E849+E847</f>
        <v>0</v>
      </c>
      <c r="F846" s="131">
        <f t="shared" ref="F846:H846" si="57">F849+F847</f>
        <v>30000</v>
      </c>
      <c r="G846" s="131">
        <f t="shared" si="57"/>
        <v>0</v>
      </c>
      <c r="H846" s="131">
        <f t="shared" si="57"/>
        <v>3014.12</v>
      </c>
      <c r="I846" s="178" t="e">
        <f t="shared" si="55"/>
        <v>#DIV/0!</v>
      </c>
      <c r="J846" s="178">
        <f t="shared" si="56"/>
        <v>10.047066666666666</v>
      </c>
    </row>
    <row r="847" spans="1:10" s="110" customFormat="1" ht="21.75" customHeight="1">
      <c r="A847" s="111"/>
      <c r="B847" s="130">
        <v>41</v>
      </c>
      <c r="C847" s="111"/>
      <c r="D847" s="130" t="s">
        <v>1362</v>
      </c>
      <c r="E847" s="131">
        <f>E848</f>
        <v>0</v>
      </c>
      <c r="F847" s="131">
        <f t="shared" ref="F847:H847" si="58">F848</f>
        <v>0</v>
      </c>
      <c r="G847" s="131">
        <f t="shared" si="58"/>
        <v>0</v>
      </c>
      <c r="H847" s="131">
        <f t="shared" si="58"/>
        <v>500</v>
      </c>
      <c r="I847" s="178" t="e">
        <f t="shared" si="55"/>
        <v>#DIV/0!</v>
      </c>
      <c r="J847" s="178" t="e">
        <f t="shared" si="56"/>
        <v>#DIV/0!</v>
      </c>
    </row>
    <row r="848" spans="1:10" s="110" customFormat="1" ht="15" customHeight="1">
      <c r="A848" s="111"/>
      <c r="B848" s="111"/>
      <c r="C848" s="111">
        <v>4123</v>
      </c>
      <c r="D848" s="86" t="s">
        <v>1317</v>
      </c>
      <c r="E848" s="86"/>
      <c r="F848" s="86"/>
      <c r="G848" s="86"/>
      <c r="H848" s="134">
        <v>500</v>
      </c>
      <c r="I848" s="178" t="e">
        <f t="shared" si="55"/>
        <v>#DIV/0!</v>
      </c>
      <c r="J848" s="178" t="e">
        <f t="shared" si="56"/>
        <v>#DIV/0!</v>
      </c>
    </row>
    <row r="849" spans="1:10" s="110" customFormat="1" ht="21.75" customHeight="1">
      <c r="A849" s="111"/>
      <c r="B849" s="130">
        <v>42</v>
      </c>
      <c r="C849" s="111"/>
      <c r="D849" s="130" t="s">
        <v>1353</v>
      </c>
      <c r="E849" s="131">
        <f>SUM(E850:E854)</f>
        <v>0</v>
      </c>
      <c r="F849" s="131">
        <f>SUM(F850:F854)</f>
        <v>30000</v>
      </c>
      <c r="G849" s="131">
        <f>SUM(G850:G854)</f>
        <v>0</v>
      </c>
      <c r="H849" s="132">
        <f>SUM(H850:H854)</f>
        <v>2514.12</v>
      </c>
      <c r="I849" s="178" t="e">
        <f t="shared" si="55"/>
        <v>#DIV/0!</v>
      </c>
      <c r="J849" s="178">
        <f t="shared" si="56"/>
        <v>8.3803999999999981</v>
      </c>
    </row>
    <row r="850" spans="1:10" s="110" customFormat="1" ht="15" customHeight="1">
      <c r="A850" s="111"/>
      <c r="B850" s="111"/>
      <c r="C850" s="111">
        <v>4221</v>
      </c>
      <c r="D850" s="86" t="s">
        <v>1287</v>
      </c>
      <c r="E850" s="86"/>
      <c r="F850" s="86">
        <v>10000</v>
      </c>
      <c r="G850" s="86"/>
      <c r="H850" s="134"/>
      <c r="I850" s="178" t="e">
        <f t="shared" si="55"/>
        <v>#DIV/0!</v>
      </c>
      <c r="J850" s="178">
        <f t="shared" si="56"/>
        <v>0</v>
      </c>
    </row>
    <row r="851" spans="1:10" s="110" customFormat="1" ht="15" customHeight="1">
      <c r="A851" s="111"/>
      <c r="B851" s="111"/>
      <c r="C851" s="111">
        <v>4224</v>
      </c>
      <c r="D851" s="86" t="s">
        <v>1319</v>
      </c>
      <c r="E851" s="86"/>
      <c r="F851" s="86">
        <v>20000</v>
      </c>
      <c r="G851" s="86"/>
      <c r="H851" s="134">
        <v>2102</v>
      </c>
      <c r="I851" s="178" t="e">
        <f t="shared" si="55"/>
        <v>#DIV/0!</v>
      </c>
      <c r="J851" s="178">
        <f t="shared" si="56"/>
        <v>10.51</v>
      </c>
    </row>
    <row r="852" spans="1:10" s="110" customFormat="1" ht="15" customHeight="1">
      <c r="A852" s="111"/>
      <c r="B852" s="111"/>
      <c r="C852" s="111">
        <v>4225</v>
      </c>
      <c r="D852" s="86" t="s">
        <v>1436</v>
      </c>
      <c r="E852" s="86"/>
      <c r="F852" s="86"/>
      <c r="G852" s="86"/>
      <c r="H852" s="134">
        <v>412.12</v>
      </c>
      <c r="I852" s="178" t="e">
        <f t="shared" si="55"/>
        <v>#DIV/0!</v>
      </c>
      <c r="J852" s="178" t="e">
        <f t="shared" si="56"/>
        <v>#DIV/0!</v>
      </c>
    </row>
    <row r="853" spans="1:10" s="110" customFormat="1" ht="15" customHeight="1">
      <c r="A853" s="111"/>
      <c r="B853" s="111"/>
      <c r="C853" s="111">
        <v>4227</v>
      </c>
      <c r="D853" s="86" t="s">
        <v>1288</v>
      </c>
      <c r="E853" s="86"/>
      <c r="F853" s="86"/>
      <c r="G853" s="86"/>
      <c r="H853" s="134"/>
      <c r="I853" s="178" t="e">
        <f t="shared" si="55"/>
        <v>#DIV/0!</v>
      </c>
      <c r="J853" s="178" t="e">
        <f t="shared" si="56"/>
        <v>#DIV/0!</v>
      </c>
    </row>
    <row r="854" spans="1:10" s="110" customFormat="1" ht="15" customHeight="1">
      <c r="A854" s="111"/>
      <c r="B854" s="111"/>
      <c r="C854" s="111">
        <v>4241</v>
      </c>
      <c r="D854" s="86" t="s">
        <v>1325</v>
      </c>
      <c r="E854" s="86"/>
      <c r="F854" s="86"/>
      <c r="G854" s="86"/>
      <c r="H854" s="134"/>
      <c r="I854" s="178" t="e">
        <f t="shared" si="55"/>
        <v>#DIV/0!</v>
      </c>
      <c r="J854" s="178" t="e">
        <f t="shared" si="56"/>
        <v>#DIV/0!</v>
      </c>
    </row>
    <row r="855" spans="1:10" s="110" customFormat="1" ht="24" customHeight="1">
      <c r="A855" s="292" t="s">
        <v>1668</v>
      </c>
      <c r="B855" s="329"/>
      <c r="C855" s="329"/>
      <c r="D855" s="330"/>
      <c r="E855" s="174">
        <f>E856+E878</f>
        <v>14697</v>
      </c>
      <c r="F855" s="174">
        <f>F856+F878</f>
        <v>7350</v>
      </c>
      <c r="G855" s="174">
        <f>G856+G878</f>
        <v>0</v>
      </c>
      <c r="H855" s="205">
        <f>H856+H878</f>
        <v>13393.55</v>
      </c>
      <c r="I855" s="175">
        <f t="shared" si="55"/>
        <v>91.131183234673742</v>
      </c>
      <c r="J855" s="175">
        <f t="shared" si="56"/>
        <v>182.22517006802721</v>
      </c>
    </row>
    <row r="856" spans="1:10" s="110" customFormat="1" ht="24" customHeight="1">
      <c r="A856" s="130">
        <v>3</v>
      </c>
      <c r="B856" s="111"/>
      <c r="C856" s="55"/>
      <c r="D856" s="55" t="s">
        <v>1365</v>
      </c>
      <c r="E856" s="83">
        <f>E857+E859+E876</f>
        <v>11859</v>
      </c>
      <c r="F856" s="83">
        <f>F857+F859+F876</f>
        <v>7350</v>
      </c>
      <c r="G856" s="83">
        <f>G857+G859+G876</f>
        <v>0</v>
      </c>
      <c r="H856" s="112">
        <f>H857+H859+H876</f>
        <v>10983.17</v>
      </c>
      <c r="I856" s="177">
        <f t="shared" si="55"/>
        <v>92.614638671051523</v>
      </c>
      <c r="J856" s="177">
        <f t="shared" si="56"/>
        <v>149.4308843537415</v>
      </c>
    </row>
    <row r="857" spans="1:10" s="110" customFormat="1" ht="24" customHeight="1">
      <c r="A857" s="111"/>
      <c r="B857" s="130">
        <v>31</v>
      </c>
      <c r="C857" s="55"/>
      <c r="D857" s="55" t="s">
        <v>1327</v>
      </c>
      <c r="E857" s="83">
        <f>E858</f>
        <v>564</v>
      </c>
      <c r="F857" s="83">
        <f>F858</f>
        <v>600</v>
      </c>
      <c r="G857" s="83">
        <f>G858</f>
        <v>0</v>
      </c>
      <c r="H857" s="112">
        <f>H858</f>
        <v>0</v>
      </c>
      <c r="I857" s="177">
        <f t="shared" si="55"/>
        <v>0</v>
      </c>
      <c r="J857" s="177">
        <f t="shared" si="56"/>
        <v>0</v>
      </c>
    </row>
    <row r="858" spans="1:10" s="110" customFormat="1" ht="15" customHeight="1">
      <c r="A858" s="111"/>
      <c r="B858" s="111"/>
      <c r="C858" s="111">
        <v>3112</v>
      </c>
      <c r="D858" s="86" t="s">
        <v>1483</v>
      </c>
      <c r="E858" s="86">
        <v>564</v>
      </c>
      <c r="F858" s="86">
        <v>600</v>
      </c>
      <c r="G858" s="86"/>
      <c r="H858" s="134"/>
      <c r="I858" s="178">
        <f t="shared" si="55"/>
        <v>0</v>
      </c>
      <c r="J858" s="178">
        <f t="shared" si="56"/>
        <v>0</v>
      </c>
    </row>
    <row r="859" spans="1:10" s="110" customFormat="1" ht="15" customHeight="1">
      <c r="A859" s="111"/>
      <c r="B859" s="130">
        <v>32</v>
      </c>
      <c r="C859" s="111"/>
      <c r="D859" s="130" t="s">
        <v>1330</v>
      </c>
      <c r="E859" s="131">
        <f>SUM(E860:E875)</f>
        <v>11295</v>
      </c>
      <c r="F859" s="131">
        <f>SUM(F860:F875)</f>
        <v>6750</v>
      </c>
      <c r="G859" s="131">
        <f>SUM(G860:G875)</f>
        <v>0</v>
      </c>
      <c r="H859" s="132">
        <f>SUM(H860:H875)</f>
        <v>10983.17</v>
      </c>
      <c r="I859" s="178">
        <f t="shared" si="55"/>
        <v>97.239220894200969</v>
      </c>
      <c r="J859" s="178">
        <f t="shared" si="56"/>
        <v>162.71362962962962</v>
      </c>
    </row>
    <row r="860" spans="1:10" s="110" customFormat="1" ht="15" customHeight="1">
      <c r="A860" s="111"/>
      <c r="B860" s="111"/>
      <c r="C860" s="111">
        <v>3211</v>
      </c>
      <c r="D860" s="86" t="s">
        <v>1264</v>
      </c>
      <c r="E860" s="86">
        <v>4192</v>
      </c>
      <c r="F860" s="86">
        <v>2000</v>
      </c>
      <c r="G860" s="86"/>
      <c r="H860" s="134">
        <v>2207.7800000000002</v>
      </c>
      <c r="I860" s="178">
        <f t="shared" si="55"/>
        <v>52.666507633587791</v>
      </c>
      <c r="J860" s="178">
        <f t="shared" si="56"/>
        <v>110.38900000000001</v>
      </c>
    </row>
    <row r="861" spans="1:10" s="110" customFormat="1" ht="15" customHeight="1">
      <c r="A861" s="111"/>
      <c r="B861" s="111"/>
      <c r="C861" s="111">
        <v>3213</v>
      </c>
      <c r="D861" s="86" t="s">
        <v>1266</v>
      </c>
      <c r="E861" s="86">
        <v>1309</v>
      </c>
      <c r="F861" s="86">
        <v>1800</v>
      </c>
      <c r="G861" s="86"/>
      <c r="H861" s="134">
        <v>429.46</v>
      </c>
      <c r="I861" s="178">
        <f t="shared" si="55"/>
        <v>32.808250572956453</v>
      </c>
      <c r="J861" s="178">
        <f t="shared" si="56"/>
        <v>23.858888888888888</v>
      </c>
    </row>
    <row r="862" spans="1:10" s="110" customFormat="1" ht="15" customHeight="1">
      <c r="A862" s="111"/>
      <c r="B862" s="111"/>
      <c r="C862" s="111">
        <v>3221</v>
      </c>
      <c r="D862" s="86" t="s">
        <v>1267</v>
      </c>
      <c r="E862" s="86">
        <v>32</v>
      </c>
      <c r="F862" s="86">
        <v>50</v>
      </c>
      <c r="G862" s="86"/>
      <c r="H862" s="134"/>
      <c r="I862" s="178">
        <f t="shared" si="55"/>
        <v>0</v>
      </c>
      <c r="J862" s="178">
        <f t="shared" si="56"/>
        <v>0</v>
      </c>
    </row>
    <row r="863" spans="1:10" s="110" customFormat="1" ht="15" customHeight="1">
      <c r="A863" s="111"/>
      <c r="B863" s="111"/>
      <c r="C863" s="111">
        <v>3222</v>
      </c>
      <c r="D863" s="86" t="s">
        <v>1268</v>
      </c>
      <c r="E863" s="86">
        <v>304</v>
      </c>
      <c r="F863" s="86"/>
      <c r="G863" s="86"/>
      <c r="H863" s="134">
        <v>7791.29</v>
      </c>
      <c r="I863" s="178">
        <f t="shared" si="55"/>
        <v>2562.9243421052633</v>
      </c>
      <c r="J863" s="178" t="e">
        <f t="shared" si="56"/>
        <v>#DIV/0!</v>
      </c>
    </row>
    <row r="864" spans="1:10" s="110" customFormat="1" ht="15" customHeight="1">
      <c r="A864" s="111"/>
      <c r="B864" s="111"/>
      <c r="C864" s="111">
        <v>3223</v>
      </c>
      <c r="D864" s="86" t="s">
        <v>1269</v>
      </c>
      <c r="E864" s="86"/>
      <c r="F864" s="86"/>
      <c r="G864" s="86"/>
      <c r="H864" s="134"/>
      <c r="I864" s="178" t="e">
        <f t="shared" si="55"/>
        <v>#DIV/0!</v>
      </c>
      <c r="J864" s="178" t="e">
        <f t="shared" si="56"/>
        <v>#DIV/0!</v>
      </c>
    </row>
    <row r="865" spans="1:10" s="110" customFormat="1" ht="15" customHeight="1">
      <c r="A865" s="111"/>
      <c r="B865" s="111"/>
      <c r="C865" s="111">
        <v>3224</v>
      </c>
      <c r="D865" s="86" t="s">
        <v>1270</v>
      </c>
      <c r="E865" s="86">
        <v>639</v>
      </c>
      <c r="F865" s="86">
        <v>400</v>
      </c>
      <c r="G865" s="86"/>
      <c r="H865" s="134">
        <v>18.579999999999998</v>
      </c>
      <c r="I865" s="178">
        <f t="shared" si="55"/>
        <v>2.9076682316118934</v>
      </c>
      <c r="J865" s="178">
        <f t="shared" si="56"/>
        <v>4.6449999999999996</v>
      </c>
    </row>
    <row r="866" spans="1:10" s="110" customFormat="1" ht="15" customHeight="1">
      <c r="A866" s="111"/>
      <c r="B866" s="111"/>
      <c r="C866" s="111">
        <v>3231</v>
      </c>
      <c r="D866" s="86" t="s">
        <v>1272</v>
      </c>
      <c r="E866" s="86"/>
      <c r="F866" s="86"/>
      <c r="G866" s="86"/>
      <c r="H866" s="134"/>
      <c r="I866" s="178" t="e">
        <f t="shared" si="55"/>
        <v>#DIV/0!</v>
      </c>
      <c r="J866" s="178" t="e">
        <f t="shared" si="56"/>
        <v>#DIV/0!</v>
      </c>
    </row>
    <row r="867" spans="1:10" s="110" customFormat="1" ht="15" customHeight="1">
      <c r="A867" s="111"/>
      <c r="B867" s="111"/>
      <c r="C867" s="111">
        <v>3232</v>
      </c>
      <c r="D867" s="86" t="s">
        <v>1273</v>
      </c>
      <c r="E867" s="86">
        <v>1223</v>
      </c>
      <c r="F867" s="86">
        <v>1300</v>
      </c>
      <c r="G867" s="86"/>
      <c r="H867" s="134"/>
      <c r="I867" s="178">
        <f t="shared" si="55"/>
        <v>0</v>
      </c>
      <c r="J867" s="178">
        <f t="shared" si="56"/>
        <v>0</v>
      </c>
    </row>
    <row r="868" spans="1:10" s="110" customFormat="1" ht="15" customHeight="1">
      <c r="A868" s="111"/>
      <c r="B868" s="111"/>
      <c r="C868" s="111">
        <v>3235</v>
      </c>
      <c r="D868" s="86" t="s">
        <v>1276</v>
      </c>
      <c r="E868" s="86">
        <v>107</v>
      </c>
      <c r="F868" s="86">
        <v>200</v>
      </c>
      <c r="G868" s="86"/>
      <c r="H868" s="134">
        <v>269.41000000000003</v>
      </c>
      <c r="I868" s="178">
        <f t="shared" si="55"/>
        <v>251.78504672897199</v>
      </c>
      <c r="J868" s="178">
        <f t="shared" si="56"/>
        <v>134.70500000000001</v>
      </c>
    </row>
    <row r="869" spans="1:10" s="110" customFormat="1" ht="15" customHeight="1">
      <c r="A869" s="111"/>
      <c r="B869" s="111"/>
      <c r="C869" s="111">
        <v>3237</v>
      </c>
      <c r="D869" s="86" t="s">
        <v>1303</v>
      </c>
      <c r="E869" s="86">
        <v>614</v>
      </c>
      <c r="F869" s="86">
        <v>1000</v>
      </c>
      <c r="G869" s="86"/>
      <c r="H869" s="134"/>
      <c r="I869" s="178">
        <f t="shared" si="55"/>
        <v>0</v>
      </c>
      <c r="J869" s="178">
        <f t="shared" si="56"/>
        <v>0</v>
      </c>
    </row>
    <row r="870" spans="1:10" s="110" customFormat="1" ht="15" customHeight="1">
      <c r="A870" s="111"/>
      <c r="B870" s="111"/>
      <c r="C870" s="111">
        <v>3239</v>
      </c>
      <c r="D870" s="86" t="s">
        <v>1487</v>
      </c>
      <c r="E870" s="86">
        <v>1528</v>
      </c>
      <c r="F870" s="86"/>
      <c r="G870" s="86"/>
      <c r="H870" s="134"/>
      <c r="I870" s="178">
        <f t="shared" si="55"/>
        <v>0</v>
      </c>
      <c r="J870" s="178" t="e">
        <f t="shared" si="56"/>
        <v>#DIV/0!</v>
      </c>
    </row>
    <row r="871" spans="1:10" s="110" customFormat="1" ht="15" customHeight="1">
      <c r="A871" s="111"/>
      <c r="B871" s="111"/>
      <c r="C871" s="111">
        <v>3241</v>
      </c>
      <c r="D871" s="86" t="s">
        <v>1515</v>
      </c>
      <c r="E871" s="86">
        <v>1347</v>
      </c>
      <c r="F871" s="86"/>
      <c r="G871" s="86"/>
      <c r="H871" s="134">
        <v>29.85</v>
      </c>
      <c r="I871" s="178">
        <f t="shared" si="55"/>
        <v>2.2160356347438754</v>
      </c>
      <c r="J871" s="178" t="e">
        <f t="shared" si="56"/>
        <v>#DIV/0!</v>
      </c>
    </row>
    <row r="872" spans="1:10" s="110" customFormat="1" ht="15" customHeight="1">
      <c r="A872" s="111"/>
      <c r="B872" s="111"/>
      <c r="C872" s="111">
        <v>3293</v>
      </c>
      <c r="D872" s="86" t="s">
        <v>1305</v>
      </c>
      <c r="E872" s="86"/>
      <c r="F872" s="86"/>
      <c r="G872" s="86"/>
      <c r="H872" s="134">
        <v>236.8</v>
      </c>
      <c r="I872" s="178" t="e">
        <f t="shared" si="55"/>
        <v>#DIV/0!</v>
      </c>
      <c r="J872" s="178" t="e">
        <f t="shared" si="56"/>
        <v>#DIV/0!</v>
      </c>
    </row>
    <row r="873" spans="1:10" s="110" customFormat="1" ht="15" customHeight="1">
      <c r="A873" s="111"/>
      <c r="B873" s="111"/>
      <c r="C873" s="111">
        <v>3294</v>
      </c>
      <c r="D873" s="86" t="s">
        <v>1283</v>
      </c>
      <c r="E873" s="86"/>
      <c r="F873" s="86"/>
      <c r="G873" s="86"/>
      <c r="H873" s="134"/>
      <c r="I873" s="178" t="e">
        <f t="shared" si="55"/>
        <v>#DIV/0!</v>
      </c>
      <c r="J873" s="178" t="e">
        <f t="shared" si="56"/>
        <v>#DIV/0!</v>
      </c>
    </row>
    <row r="874" spans="1:10" s="110" customFormat="1" ht="15" customHeight="1">
      <c r="A874" s="111"/>
      <c r="B874" s="111"/>
      <c r="C874" s="111">
        <v>3295</v>
      </c>
      <c r="D874" s="86" t="s">
        <v>1284</v>
      </c>
      <c r="E874" s="86"/>
      <c r="F874" s="86"/>
      <c r="G874" s="86"/>
      <c r="H874" s="134"/>
      <c r="I874" s="178" t="e">
        <f t="shared" si="55"/>
        <v>#DIV/0!</v>
      </c>
      <c r="J874" s="178" t="e">
        <f t="shared" si="56"/>
        <v>#DIV/0!</v>
      </c>
    </row>
    <row r="875" spans="1:10" s="110" customFormat="1" ht="15" customHeight="1">
      <c r="A875" s="111"/>
      <c r="B875" s="111"/>
      <c r="C875" s="111">
        <v>3299</v>
      </c>
      <c r="D875" s="86" t="s">
        <v>1285</v>
      </c>
      <c r="E875" s="86"/>
      <c r="F875" s="86"/>
      <c r="G875" s="86"/>
      <c r="H875" s="134"/>
      <c r="I875" s="178" t="e">
        <f t="shared" si="55"/>
        <v>#DIV/0!</v>
      </c>
      <c r="J875" s="178" t="e">
        <f t="shared" si="56"/>
        <v>#DIV/0!</v>
      </c>
    </row>
    <row r="876" spans="1:10" s="110" customFormat="1" ht="15" customHeight="1">
      <c r="A876" s="111"/>
      <c r="B876" s="130">
        <v>34</v>
      </c>
      <c r="C876" s="111"/>
      <c r="D876" s="130" t="s">
        <v>1350</v>
      </c>
      <c r="E876" s="131">
        <f>E877</f>
        <v>0</v>
      </c>
      <c r="F876" s="131">
        <f>F877</f>
        <v>0</v>
      </c>
      <c r="G876" s="131">
        <f>G877</f>
        <v>0</v>
      </c>
      <c r="H876" s="132">
        <f>H877</f>
        <v>0</v>
      </c>
      <c r="I876" s="178" t="e">
        <f t="shared" si="55"/>
        <v>#DIV/0!</v>
      </c>
      <c r="J876" s="178" t="e">
        <f t="shared" si="56"/>
        <v>#DIV/0!</v>
      </c>
    </row>
    <row r="877" spans="1:10" s="110" customFormat="1" ht="21.75" customHeight="1">
      <c r="A877" s="111"/>
      <c r="B877" s="111"/>
      <c r="C877" s="111">
        <v>3432</v>
      </c>
      <c r="D877" s="180" t="s">
        <v>1306</v>
      </c>
      <c r="E877" s="86"/>
      <c r="F877" s="86"/>
      <c r="G877" s="86"/>
      <c r="H877" s="134"/>
      <c r="I877" s="178" t="e">
        <f t="shared" si="55"/>
        <v>#DIV/0!</v>
      </c>
      <c r="J877" s="178" t="e">
        <f t="shared" si="56"/>
        <v>#DIV/0!</v>
      </c>
    </row>
    <row r="878" spans="1:10" s="110" customFormat="1" ht="21.75" customHeight="1">
      <c r="A878" s="130">
        <v>4</v>
      </c>
      <c r="B878" s="130"/>
      <c r="C878" s="111"/>
      <c r="D878" s="130" t="s">
        <v>1352</v>
      </c>
      <c r="E878" s="131">
        <f>E879</f>
        <v>2838</v>
      </c>
      <c r="F878" s="131">
        <f>F879</f>
        <v>0</v>
      </c>
      <c r="G878" s="131">
        <f>G879</f>
        <v>0</v>
      </c>
      <c r="H878" s="132">
        <f>H879</f>
        <v>2410.38</v>
      </c>
      <c r="I878" s="178">
        <f t="shared" si="55"/>
        <v>84.932346723044404</v>
      </c>
      <c r="J878" s="178" t="e">
        <f t="shared" si="56"/>
        <v>#DIV/0!</v>
      </c>
    </row>
    <row r="879" spans="1:10" s="110" customFormat="1" ht="21.75" customHeight="1">
      <c r="A879" s="111"/>
      <c r="B879" s="130">
        <v>42</v>
      </c>
      <c r="C879" s="111"/>
      <c r="D879" s="130" t="s">
        <v>1353</v>
      </c>
      <c r="E879" s="131">
        <f>SUM(E880:E884)</f>
        <v>2838</v>
      </c>
      <c r="F879" s="131">
        <f>SUM(F880:F884)</f>
        <v>0</v>
      </c>
      <c r="G879" s="131">
        <f>SUM(G880:G884)</f>
        <v>0</v>
      </c>
      <c r="H879" s="132">
        <f>SUM(H880:H884)</f>
        <v>2410.38</v>
      </c>
      <c r="I879" s="178">
        <f t="shared" si="55"/>
        <v>84.932346723044404</v>
      </c>
      <c r="J879" s="178" t="e">
        <f t="shared" si="56"/>
        <v>#DIV/0!</v>
      </c>
    </row>
    <row r="880" spans="1:10" s="110" customFormat="1" ht="15" customHeight="1">
      <c r="A880" s="111"/>
      <c r="B880" s="111"/>
      <c r="C880" s="111">
        <v>4221</v>
      </c>
      <c r="D880" s="86" t="s">
        <v>1287</v>
      </c>
      <c r="E880" s="86"/>
      <c r="F880" s="86"/>
      <c r="G880" s="86"/>
      <c r="H880" s="134"/>
      <c r="I880" s="178" t="e">
        <f t="shared" si="55"/>
        <v>#DIV/0!</v>
      </c>
      <c r="J880" s="178" t="e">
        <f t="shared" si="56"/>
        <v>#DIV/0!</v>
      </c>
    </row>
    <row r="881" spans="1:10" s="110" customFormat="1" ht="15" customHeight="1">
      <c r="A881" s="111"/>
      <c r="B881" s="111"/>
      <c r="C881" s="111">
        <v>4224</v>
      </c>
      <c r="D881" s="86" t="s">
        <v>1319</v>
      </c>
      <c r="E881" s="86">
        <v>2838</v>
      </c>
      <c r="F881" s="86"/>
      <c r="G881" s="86"/>
      <c r="H881" s="134"/>
      <c r="I881" s="178">
        <f t="shared" si="55"/>
        <v>0</v>
      </c>
      <c r="J881" s="178" t="e">
        <f t="shared" si="56"/>
        <v>#DIV/0!</v>
      </c>
    </row>
    <row r="882" spans="1:10" s="110" customFormat="1" ht="15" customHeight="1">
      <c r="A882" s="111"/>
      <c r="B882" s="111"/>
      <c r="C882" s="111">
        <v>4225</v>
      </c>
      <c r="D882" s="86" t="s">
        <v>1436</v>
      </c>
      <c r="E882" s="86"/>
      <c r="F882" s="86"/>
      <c r="G882" s="86"/>
      <c r="H882" s="134">
        <v>2410.38</v>
      </c>
      <c r="I882" s="178" t="e">
        <f t="shared" si="55"/>
        <v>#DIV/0!</v>
      </c>
      <c r="J882" s="178" t="e">
        <f t="shared" si="56"/>
        <v>#DIV/0!</v>
      </c>
    </row>
    <row r="883" spans="1:10" s="110" customFormat="1" ht="15" customHeight="1">
      <c r="A883" s="111"/>
      <c r="B883" s="111"/>
      <c r="C883" s="111">
        <v>4227</v>
      </c>
      <c r="D883" s="86" t="s">
        <v>1288</v>
      </c>
      <c r="E883" s="86"/>
      <c r="F883" s="86"/>
      <c r="G883" s="86"/>
      <c r="H883" s="134"/>
      <c r="I883" s="178" t="e">
        <f t="shared" si="55"/>
        <v>#DIV/0!</v>
      </c>
      <c r="J883" s="178" t="e">
        <f t="shared" si="56"/>
        <v>#DIV/0!</v>
      </c>
    </row>
    <row r="884" spans="1:10" s="110" customFormat="1" ht="15" customHeight="1">
      <c r="A884" s="111"/>
      <c r="B884" s="111"/>
      <c r="C884" s="111">
        <v>4241</v>
      </c>
      <c r="D884" s="86" t="s">
        <v>1325</v>
      </c>
      <c r="E884" s="86"/>
      <c r="F884" s="86"/>
      <c r="G884" s="86"/>
      <c r="H884" s="134"/>
      <c r="I884" s="178" t="e">
        <f t="shared" si="55"/>
        <v>#DIV/0!</v>
      </c>
      <c r="J884" s="178" t="e">
        <f t="shared" si="56"/>
        <v>#DIV/0!</v>
      </c>
    </row>
    <row r="885" spans="1:10" s="110" customFormat="1" ht="15" customHeight="1">
      <c r="A885" s="292" t="s">
        <v>1522</v>
      </c>
      <c r="B885" s="329"/>
      <c r="C885" s="329"/>
      <c r="D885" s="330"/>
      <c r="E885" s="174">
        <f>E886</f>
        <v>0</v>
      </c>
      <c r="F885" s="174">
        <f>F886</f>
        <v>0</v>
      </c>
      <c r="G885" s="174">
        <f>G886</f>
        <v>0</v>
      </c>
      <c r="H885" s="205">
        <f t="shared" ref="F885:H886" si="59">H886</f>
        <v>0</v>
      </c>
      <c r="I885" s="175" t="e">
        <f t="shared" si="55"/>
        <v>#DIV/0!</v>
      </c>
      <c r="J885" s="175" t="e">
        <f t="shared" si="56"/>
        <v>#DIV/0!</v>
      </c>
    </row>
    <row r="886" spans="1:10" s="110" customFormat="1" ht="15" customHeight="1">
      <c r="A886" s="130">
        <v>3</v>
      </c>
      <c r="B886" s="111"/>
      <c r="C886" s="55"/>
      <c r="D886" s="55" t="s">
        <v>1365</v>
      </c>
      <c r="E886" s="83">
        <f>E887</f>
        <v>0</v>
      </c>
      <c r="F886" s="83">
        <f t="shared" si="59"/>
        <v>0</v>
      </c>
      <c r="G886" s="83">
        <f t="shared" si="59"/>
        <v>0</v>
      </c>
      <c r="H886" s="112">
        <f t="shared" si="59"/>
        <v>0</v>
      </c>
      <c r="I886" s="177" t="e">
        <f t="shared" si="55"/>
        <v>#DIV/0!</v>
      </c>
      <c r="J886" s="177" t="e">
        <f t="shared" si="56"/>
        <v>#DIV/0!</v>
      </c>
    </row>
    <row r="887" spans="1:10" s="110" customFormat="1" ht="15" customHeight="1">
      <c r="A887" s="111"/>
      <c r="B887" s="130">
        <v>32</v>
      </c>
      <c r="C887" s="55"/>
      <c r="D887" s="55" t="s">
        <v>1330</v>
      </c>
      <c r="E887" s="83">
        <f>SUM(E888:E889)</f>
        <v>0</v>
      </c>
      <c r="F887" s="83">
        <f>SUM(F888:F889)</f>
        <v>0</v>
      </c>
      <c r="G887" s="83">
        <f>SUM(G888:G889)</f>
        <v>0</v>
      </c>
      <c r="H887" s="112">
        <f>SUM(H888:H889)</f>
        <v>0</v>
      </c>
      <c r="I887" s="177" t="e">
        <f t="shared" si="55"/>
        <v>#DIV/0!</v>
      </c>
      <c r="J887" s="177" t="e">
        <f t="shared" si="56"/>
        <v>#DIV/0!</v>
      </c>
    </row>
    <row r="888" spans="1:10" s="110" customFormat="1" ht="15" customHeight="1">
      <c r="A888" s="111"/>
      <c r="B888" s="111"/>
      <c r="C888" s="111">
        <v>3239</v>
      </c>
      <c r="D888" s="86" t="s">
        <v>1280</v>
      </c>
      <c r="E888" s="86"/>
      <c r="F888" s="86"/>
      <c r="G888" s="86"/>
      <c r="H888" s="134"/>
      <c r="I888" s="178" t="e">
        <f t="shared" si="55"/>
        <v>#DIV/0!</v>
      </c>
      <c r="J888" s="178" t="e">
        <f t="shared" si="56"/>
        <v>#DIV/0!</v>
      </c>
    </row>
    <row r="889" spans="1:10" s="110" customFormat="1" ht="15" customHeight="1">
      <c r="A889" s="111"/>
      <c r="B889" s="111"/>
      <c r="C889" s="111">
        <v>3293</v>
      </c>
      <c r="D889" s="86" t="s">
        <v>1305</v>
      </c>
      <c r="E889" s="86"/>
      <c r="F889" s="86"/>
      <c r="G889" s="86"/>
      <c r="H889" s="134"/>
      <c r="I889" s="178" t="e">
        <f t="shared" si="55"/>
        <v>#DIV/0!</v>
      </c>
      <c r="J889" s="178" t="e">
        <f t="shared" si="56"/>
        <v>#DIV/0!</v>
      </c>
    </row>
    <row r="890" spans="1:10" s="110" customFormat="1" ht="30" customHeight="1">
      <c r="A890" s="292" t="s">
        <v>1540</v>
      </c>
      <c r="B890" s="329"/>
      <c r="C890" s="329"/>
      <c r="D890" s="330"/>
      <c r="E890" s="174">
        <f>E891</f>
        <v>16358</v>
      </c>
      <c r="F890" s="174">
        <f>F891</f>
        <v>6100</v>
      </c>
      <c r="G890" s="174">
        <f>G891</f>
        <v>0</v>
      </c>
      <c r="H890" s="205">
        <f>H891</f>
        <v>1035</v>
      </c>
      <c r="I890" s="175">
        <f t="shared" si="55"/>
        <v>6.3271793617801695</v>
      </c>
      <c r="J890" s="175">
        <f t="shared" si="56"/>
        <v>16.967213114754099</v>
      </c>
    </row>
    <row r="891" spans="1:10" s="110" customFormat="1" ht="15" customHeight="1">
      <c r="A891" s="292" t="s">
        <v>1571</v>
      </c>
      <c r="B891" s="329"/>
      <c r="C891" s="329"/>
      <c r="D891" s="330"/>
      <c r="E891" s="90">
        <f>E892+E908</f>
        <v>16358</v>
      </c>
      <c r="F891" s="90">
        <f>F892+F908</f>
        <v>6100</v>
      </c>
      <c r="G891" s="90">
        <f>G892+G908</f>
        <v>0</v>
      </c>
      <c r="H891" s="118">
        <f>H892+H908</f>
        <v>1035</v>
      </c>
      <c r="I891" s="176">
        <f t="shared" si="55"/>
        <v>6.3271793617801695</v>
      </c>
      <c r="J891" s="176">
        <f t="shared" si="56"/>
        <v>16.967213114754099</v>
      </c>
    </row>
    <row r="892" spans="1:10" s="110" customFormat="1" ht="15" customHeight="1">
      <c r="A892" s="130">
        <v>3</v>
      </c>
      <c r="B892" s="111"/>
      <c r="C892" s="55"/>
      <c r="D892" s="55" t="s">
        <v>1365</v>
      </c>
      <c r="E892" s="83">
        <f>E893+E897</f>
        <v>16358</v>
      </c>
      <c r="F892" s="83">
        <f>F893+F897</f>
        <v>6100</v>
      </c>
      <c r="G892" s="83">
        <f>G893+G897</f>
        <v>0</v>
      </c>
      <c r="H892" s="112">
        <f>H893+H897</f>
        <v>1035</v>
      </c>
      <c r="I892" s="177">
        <f t="shared" si="55"/>
        <v>6.3271793617801695</v>
      </c>
      <c r="J892" s="177">
        <f t="shared" si="56"/>
        <v>16.967213114754099</v>
      </c>
    </row>
    <row r="893" spans="1:10" s="110" customFormat="1" ht="15" customHeight="1">
      <c r="A893" s="111"/>
      <c r="B893" s="130">
        <v>31</v>
      </c>
      <c r="C893" s="55"/>
      <c r="D893" s="55" t="s">
        <v>1327</v>
      </c>
      <c r="E893" s="83">
        <f>SUM(E894:E896)</f>
        <v>13683</v>
      </c>
      <c r="F893" s="83">
        <f>SUM(F894:F896)</f>
        <v>0</v>
      </c>
      <c r="G893" s="83">
        <f>SUM(G894:G896)</f>
        <v>0</v>
      </c>
      <c r="H893" s="112">
        <f>SUM(H894:H896)</f>
        <v>0</v>
      </c>
      <c r="I893" s="177">
        <f t="shared" si="55"/>
        <v>0</v>
      </c>
      <c r="J893" s="177" t="e">
        <f t="shared" si="56"/>
        <v>#DIV/0!</v>
      </c>
    </row>
    <row r="894" spans="1:10" s="110" customFormat="1" ht="15" customHeight="1">
      <c r="A894" s="111"/>
      <c r="B894" s="111"/>
      <c r="C894" s="111">
        <v>3111</v>
      </c>
      <c r="D894" s="86" t="s">
        <v>1405</v>
      </c>
      <c r="E894" s="86">
        <v>11488</v>
      </c>
      <c r="F894" s="86"/>
      <c r="G894" s="86"/>
      <c r="H894" s="134"/>
      <c r="I894" s="178">
        <f t="shared" si="55"/>
        <v>0</v>
      </c>
      <c r="J894" s="178" t="e">
        <f t="shared" si="56"/>
        <v>#DIV/0!</v>
      </c>
    </row>
    <row r="895" spans="1:10" s="110" customFormat="1" ht="15" customHeight="1">
      <c r="A895" s="111"/>
      <c r="B895" s="111"/>
      <c r="C895" s="111">
        <v>3121</v>
      </c>
      <c r="D895" s="86" t="s">
        <v>1301</v>
      </c>
      <c r="E895" s="86">
        <v>300</v>
      </c>
      <c r="F895" s="86"/>
      <c r="G895" s="86"/>
      <c r="H895" s="134"/>
      <c r="I895" s="178">
        <f t="shared" si="55"/>
        <v>0</v>
      </c>
      <c r="J895" s="178" t="e">
        <f t="shared" si="56"/>
        <v>#DIV/0!</v>
      </c>
    </row>
    <row r="896" spans="1:10" s="110" customFormat="1" ht="15" customHeight="1">
      <c r="A896" s="111"/>
      <c r="B896" s="111"/>
      <c r="C896" s="111">
        <v>3132</v>
      </c>
      <c r="D896" s="86" t="s">
        <v>1363</v>
      </c>
      <c r="E896" s="86">
        <v>1895</v>
      </c>
      <c r="F896" s="86"/>
      <c r="G896" s="86"/>
      <c r="H896" s="134"/>
      <c r="I896" s="178">
        <f t="shared" si="55"/>
        <v>0</v>
      </c>
      <c r="J896" s="178" t="e">
        <f t="shared" si="56"/>
        <v>#DIV/0!</v>
      </c>
    </row>
    <row r="897" spans="1:10" s="110" customFormat="1" ht="15" customHeight="1">
      <c r="A897" s="111"/>
      <c r="B897" s="130">
        <v>32</v>
      </c>
      <c r="C897" s="111"/>
      <c r="D897" s="130" t="s">
        <v>1330</v>
      </c>
      <c r="E897" s="131">
        <f>SUM(E898:E907)</f>
        <v>2675</v>
      </c>
      <c r="F897" s="131">
        <f t="shared" ref="F897:H897" si="60">SUM(F898:F907)</f>
        <v>6100</v>
      </c>
      <c r="G897" s="131">
        <f t="shared" si="60"/>
        <v>0</v>
      </c>
      <c r="H897" s="132">
        <f t="shared" si="60"/>
        <v>1035</v>
      </c>
      <c r="I897" s="178">
        <f t="shared" si="55"/>
        <v>38.691588785046726</v>
      </c>
      <c r="J897" s="178">
        <f t="shared" si="56"/>
        <v>16.967213114754099</v>
      </c>
    </row>
    <row r="898" spans="1:10" s="110" customFormat="1" ht="15" customHeight="1">
      <c r="A898" s="111"/>
      <c r="B898" s="111"/>
      <c r="C898" s="111">
        <v>3211</v>
      </c>
      <c r="D898" s="86" t="s">
        <v>1321</v>
      </c>
      <c r="E898" s="86"/>
      <c r="F898" s="86">
        <v>1000</v>
      </c>
      <c r="G898" s="86"/>
      <c r="H898" s="134">
        <v>1035</v>
      </c>
      <c r="I898" s="178" t="e">
        <f t="shared" si="55"/>
        <v>#DIV/0!</v>
      </c>
      <c r="J898" s="178">
        <f t="shared" si="56"/>
        <v>103.49999999999999</v>
      </c>
    </row>
    <row r="899" spans="1:10" s="110" customFormat="1" ht="15" customHeight="1">
      <c r="A899" s="111"/>
      <c r="B899" s="111"/>
      <c r="C899" s="111">
        <v>3212</v>
      </c>
      <c r="D899" s="86" t="s">
        <v>1265</v>
      </c>
      <c r="E899" s="86">
        <v>1239</v>
      </c>
      <c r="F899" s="86"/>
      <c r="G899" s="86"/>
      <c r="H899" s="134"/>
      <c r="I899" s="178">
        <f t="shared" si="55"/>
        <v>0</v>
      </c>
      <c r="J899" s="178" t="e">
        <f t="shared" si="56"/>
        <v>#DIV/0!</v>
      </c>
    </row>
    <row r="900" spans="1:10" s="110" customFormat="1" ht="15" customHeight="1">
      <c r="A900" s="111"/>
      <c r="B900" s="111"/>
      <c r="C900" s="111">
        <v>3213</v>
      </c>
      <c r="D900" s="86" t="s">
        <v>1266</v>
      </c>
      <c r="E900" s="86"/>
      <c r="F900" s="86"/>
      <c r="G900" s="86"/>
      <c r="H900" s="134"/>
      <c r="I900" s="178" t="e">
        <f t="shared" si="55"/>
        <v>#DIV/0!</v>
      </c>
      <c r="J900" s="178" t="e">
        <f t="shared" si="56"/>
        <v>#DIV/0!</v>
      </c>
    </row>
    <row r="901" spans="1:10" s="110" customFormat="1" ht="15" customHeight="1">
      <c r="A901" s="111"/>
      <c r="B901" s="111"/>
      <c r="C901" s="111">
        <v>3221</v>
      </c>
      <c r="D901" s="86" t="s">
        <v>1267</v>
      </c>
      <c r="E901" s="86"/>
      <c r="F901" s="86"/>
      <c r="G901" s="86">
        <v>0</v>
      </c>
      <c r="H901" s="134"/>
      <c r="I901" s="178" t="e">
        <f t="shared" si="55"/>
        <v>#DIV/0!</v>
      </c>
      <c r="J901" s="178" t="e">
        <f t="shared" si="56"/>
        <v>#DIV/0!</v>
      </c>
    </row>
    <row r="902" spans="1:10" s="110" customFormat="1" ht="15" customHeight="1">
      <c r="A902" s="111"/>
      <c r="B902" s="111"/>
      <c r="C902" s="111">
        <v>3233</v>
      </c>
      <c r="D902" s="86" t="s">
        <v>1274</v>
      </c>
      <c r="E902" s="86">
        <v>731</v>
      </c>
      <c r="F902" s="86">
        <v>800</v>
      </c>
      <c r="G902" s="86"/>
      <c r="H902" s="134"/>
      <c r="I902" s="178">
        <f t="shared" ref="I902:I965" si="61">H902/E902*100</f>
        <v>0</v>
      </c>
      <c r="J902" s="178">
        <f t="shared" ref="J902:J965" si="62">H902/F902*100</f>
        <v>0</v>
      </c>
    </row>
    <row r="903" spans="1:10" s="110" customFormat="1" ht="15" customHeight="1">
      <c r="A903" s="111"/>
      <c r="B903" s="111"/>
      <c r="C903" s="111">
        <v>3235</v>
      </c>
      <c r="D903" s="86" t="s">
        <v>1276</v>
      </c>
      <c r="E903" s="86"/>
      <c r="F903" s="86"/>
      <c r="G903" s="86"/>
      <c r="H903" s="134"/>
      <c r="I903" s="178" t="e">
        <f t="shared" si="61"/>
        <v>#DIV/0!</v>
      </c>
      <c r="J903" s="178" t="e">
        <f t="shared" si="62"/>
        <v>#DIV/0!</v>
      </c>
    </row>
    <row r="904" spans="1:10" s="110" customFormat="1" ht="15" customHeight="1">
      <c r="A904" s="111"/>
      <c r="B904" s="111"/>
      <c r="C904" s="111">
        <v>3237</v>
      </c>
      <c r="D904" s="86" t="s">
        <v>1278</v>
      </c>
      <c r="E904" s="86"/>
      <c r="F904" s="86">
        <v>1400</v>
      </c>
      <c r="G904" s="86"/>
      <c r="H904" s="134"/>
      <c r="I904" s="178" t="e">
        <f t="shared" si="61"/>
        <v>#DIV/0!</v>
      </c>
      <c r="J904" s="178">
        <f t="shared" si="62"/>
        <v>0</v>
      </c>
    </row>
    <row r="905" spans="1:10" s="110" customFormat="1" ht="15" customHeight="1">
      <c r="A905" s="111"/>
      <c r="B905" s="111"/>
      <c r="C905" s="111">
        <v>3239</v>
      </c>
      <c r="D905" s="86" t="s">
        <v>1280</v>
      </c>
      <c r="E905" s="86"/>
      <c r="F905" s="86">
        <v>0</v>
      </c>
      <c r="G905" s="86"/>
      <c r="H905" s="134"/>
      <c r="I905" s="178" t="e">
        <f t="shared" si="61"/>
        <v>#DIV/0!</v>
      </c>
      <c r="J905" s="178" t="e">
        <f t="shared" si="62"/>
        <v>#DIV/0!</v>
      </c>
    </row>
    <row r="906" spans="1:10" s="110" customFormat="1" ht="15" customHeight="1">
      <c r="A906" s="111"/>
      <c r="B906" s="111"/>
      <c r="C906" s="111">
        <v>3241</v>
      </c>
      <c r="D906" s="86" t="s">
        <v>1425</v>
      </c>
      <c r="E906" s="86">
        <v>563</v>
      </c>
      <c r="F906" s="86">
        <v>2500</v>
      </c>
      <c r="G906" s="86"/>
      <c r="H906" s="134"/>
      <c r="I906" s="178">
        <f t="shared" si="61"/>
        <v>0</v>
      </c>
      <c r="J906" s="178">
        <f t="shared" si="62"/>
        <v>0</v>
      </c>
    </row>
    <row r="907" spans="1:10" s="110" customFormat="1" ht="15" customHeight="1">
      <c r="A907" s="111"/>
      <c r="B907" s="111"/>
      <c r="C907" s="111">
        <v>3293</v>
      </c>
      <c r="D907" s="86" t="s">
        <v>1305</v>
      </c>
      <c r="E907" s="86">
        <v>142</v>
      </c>
      <c r="F907" s="86">
        <v>400</v>
      </c>
      <c r="G907" s="86"/>
      <c r="H907" s="134"/>
      <c r="I907" s="178">
        <f t="shared" si="61"/>
        <v>0</v>
      </c>
      <c r="J907" s="178">
        <f t="shared" si="62"/>
        <v>0</v>
      </c>
    </row>
    <row r="908" spans="1:10" s="110" customFormat="1" ht="15" customHeight="1">
      <c r="A908" s="130">
        <v>4</v>
      </c>
      <c r="B908" s="111"/>
      <c r="C908" s="111"/>
      <c r="D908" s="130" t="s">
        <v>1352</v>
      </c>
      <c r="E908" s="131">
        <f>E909</f>
        <v>0</v>
      </c>
      <c r="F908" s="131">
        <f>F909</f>
        <v>0</v>
      </c>
      <c r="G908" s="131">
        <f>G909</f>
        <v>0</v>
      </c>
      <c r="H908" s="132">
        <f>H909</f>
        <v>0</v>
      </c>
      <c r="I908" s="178" t="e">
        <f t="shared" si="61"/>
        <v>#DIV/0!</v>
      </c>
      <c r="J908" s="178" t="e">
        <f t="shared" si="62"/>
        <v>#DIV/0!</v>
      </c>
    </row>
    <row r="909" spans="1:10" s="110" customFormat="1" ht="15" customHeight="1">
      <c r="A909" s="111"/>
      <c r="B909" s="130">
        <v>42</v>
      </c>
      <c r="C909" s="111"/>
      <c r="D909" s="130" t="s">
        <v>1353</v>
      </c>
      <c r="E909" s="131">
        <f>SUM(E910:E912)</f>
        <v>0</v>
      </c>
      <c r="F909" s="131">
        <f>SUM(F910:F912)</f>
        <v>0</v>
      </c>
      <c r="G909" s="131">
        <f>SUM(G910:G912)</f>
        <v>0</v>
      </c>
      <c r="H909" s="132">
        <f>SUM(H910:H912)</f>
        <v>0</v>
      </c>
      <c r="I909" s="178" t="e">
        <f t="shared" si="61"/>
        <v>#DIV/0!</v>
      </c>
      <c r="J909" s="178" t="e">
        <f t="shared" si="62"/>
        <v>#DIV/0!</v>
      </c>
    </row>
    <row r="910" spans="1:10" s="110" customFormat="1" ht="15" customHeight="1">
      <c r="A910" s="111"/>
      <c r="B910" s="111"/>
      <c r="C910" s="111">
        <v>4221</v>
      </c>
      <c r="D910" s="86" t="s">
        <v>1287</v>
      </c>
      <c r="E910" s="86"/>
      <c r="F910" s="86"/>
      <c r="G910" s="86"/>
      <c r="H910" s="134"/>
      <c r="I910" s="178" t="e">
        <f t="shared" si="61"/>
        <v>#DIV/0!</v>
      </c>
      <c r="J910" s="178" t="e">
        <f t="shared" si="62"/>
        <v>#DIV/0!</v>
      </c>
    </row>
    <row r="911" spans="1:10" s="110" customFormat="1" ht="15" customHeight="1">
      <c r="A911" s="111"/>
      <c r="B911" s="111"/>
      <c r="C911" s="111">
        <v>4224</v>
      </c>
      <c r="D911" s="86" t="s">
        <v>1319</v>
      </c>
      <c r="E911" s="86"/>
      <c r="F911" s="86"/>
      <c r="G911" s="86"/>
      <c r="H911" s="134"/>
      <c r="I911" s="178" t="e">
        <f t="shared" si="61"/>
        <v>#DIV/0!</v>
      </c>
      <c r="J911" s="178" t="e">
        <f t="shared" si="62"/>
        <v>#DIV/0!</v>
      </c>
    </row>
    <row r="912" spans="1:10" s="110" customFormat="1" ht="15" customHeight="1">
      <c r="A912" s="111"/>
      <c r="B912" s="111"/>
      <c r="C912" s="111">
        <v>4227</v>
      </c>
      <c r="D912" s="86" t="s">
        <v>1288</v>
      </c>
      <c r="E912" s="86"/>
      <c r="F912" s="86"/>
      <c r="G912" s="86"/>
      <c r="H912" s="134"/>
      <c r="I912" s="178" t="e">
        <f t="shared" si="61"/>
        <v>#DIV/0!</v>
      </c>
      <c r="J912" s="178" t="e">
        <f t="shared" si="62"/>
        <v>#DIV/0!</v>
      </c>
    </row>
    <row r="913" spans="1:10" s="110" customFormat="1" ht="32.25" customHeight="1">
      <c r="A913" s="292" t="s">
        <v>1150</v>
      </c>
      <c r="B913" s="329"/>
      <c r="C913" s="329"/>
      <c r="D913" s="330"/>
      <c r="E913" s="174">
        <f>E914+E933+E922</f>
        <v>3104</v>
      </c>
      <c r="F913" s="174">
        <f>F914+F933+F922</f>
        <v>6130</v>
      </c>
      <c r="G913" s="174">
        <f>G914+G933+G922</f>
        <v>0</v>
      </c>
      <c r="H913" s="205">
        <f>H914+H933+H922</f>
        <v>7120.35</v>
      </c>
      <c r="I913" s="175">
        <f t="shared" si="61"/>
        <v>229.39271907216497</v>
      </c>
      <c r="J913" s="175">
        <f t="shared" si="62"/>
        <v>116.1557911908646</v>
      </c>
    </row>
    <row r="914" spans="1:10" s="110" customFormat="1" ht="15" customHeight="1">
      <c r="A914" s="292" t="s">
        <v>1261</v>
      </c>
      <c r="B914" s="329"/>
      <c r="C914" s="329"/>
      <c r="D914" s="330"/>
      <c r="E914" s="90">
        <f>E915+E919</f>
        <v>0</v>
      </c>
      <c r="F914" s="90">
        <f>F915+F919</f>
        <v>0</v>
      </c>
      <c r="G914" s="90">
        <f>G915+G919</f>
        <v>0</v>
      </c>
      <c r="H914" s="118">
        <f>H915+H919</f>
        <v>0</v>
      </c>
      <c r="I914" s="176" t="e">
        <f t="shared" si="61"/>
        <v>#DIV/0!</v>
      </c>
      <c r="J914" s="176" t="e">
        <f t="shared" si="62"/>
        <v>#DIV/0!</v>
      </c>
    </row>
    <row r="915" spans="1:10" s="110" customFormat="1" ht="15" customHeight="1">
      <c r="A915" s="130">
        <v>3</v>
      </c>
      <c r="B915" s="111"/>
      <c r="C915" s="55"/>
      <c r="D915" s="55" t="s">
        <v>1365</v>
      </c>
      <c r="E915" s="83">
        <f>E916</f>
        <v>0</v>
      </c>
      <c r="F915" s="83">
        <f>F916</f>
        <v>0</v>
      </c>
      <c r="G915" s="83">
        <f>G916</f>
        <v>0</v>
      </c>
      <c r="H915" s="112">
        <f>H916</f>
        <v>0</v>
      </c>
      <c r="I915" s="177" t="e">
        <f t="shared" si="61"/>
        <v>#DIV/0!</v>
      </c>
      <c r="J915" s="177" t="e">
        <f t="shared" si="62"/>
        <v>#DIV/0!</v>
      </c>
    </row>
    <row r="916" spans="1:10" s="110" customFormat="1" ht="15" customHeight="1">
      <c r="A916" s="111"/>
      <c r="B916" s="130">
        <v>32</v>
      </c>
      <c r="C916" s="55"/>
      <c r="D916" s="55" t="s">
        <v>1330</v>
      </c>
      <c r="E916" s="83">
        <f>SUM(E917:E918)</f>
        <v>0</v>
      </c>
      <c r="F916" s="83">
        <f>SUM(F917:F918)</f>
        <v>0</v>
      </c>
      <c r="G916" s="83">
        <f>SUM(G917:G918)</f>
        <v>0</v>
      </c>
      <c r="H916" s="112">
        <f>SUM(H917:H918)</f>
        <v>0</v>
      </c>
      <c r="I916" s="177" t="e">
        <f t="shared" si="61"/>
        <v>#DIV/0!</v>
      </c>
      <c r="J916" s="177" t="e">
        <f t="shared" si="62"/>
        <v>#DIV/0!</v>
      </c>
    </row>
    <row r="917" spans="1:10" s="110" customFormat="1" ht="15" customHeight="1">
      <c r="A917" s="111"/>
      <c r="B917" s="111"/>
      <c r="C917" s="111">
        <v>3237</v>
      </c>
      <c r="D917" s="86" t="s">
        <v>1278</v>
      </c>
      <c r="E917" s="86"/>
      <c r="F917" s="86"/>
      <c r="G917" s="86"/>
      <c r="H917" s="134"/>
      <c r="I917" s="178" t="e">
        <f t="shared" si="61"/>
        <v>#DIV/0!</v>
      </c>
      <c r="J917" s="178" t="e">
        <f t="shared" si="62"/>
        <v>#DIV/0!</v>
      </c>
    </row>
    <row r="918" spans="1:10" s="110" customFormat="1" ht="15" customHeight="1">
      <c r="A918" s="111"/>
      <c r="B918" s="111"/>
      <c r="C918" s="111">
        <v>3239</v>
      </c>
      <c r="D918" s="86" t="s">
        <v>1280</v>
      </c>
      <c r="E918" s="86"/>
      <c r="F918" s="86"/>
      <c r="G918" s="86"/>
      <c r="H918" s="134"/>
      <c r="I918" s="178" t="e">
        <f t="shared" si="61"/>
        <v>#DIV/0!</v>
      </c>
      <c r="J918" s="178" t="e">
        <f t="shared" si="62"/>
        <v>#DIV/0!</v>
      </c>
    </row>
    <row r="919" spans="1:10" s="110" customFormat="1" ht="15" customHeight="1">
      <c r="A919" s="130">
        <v>4</v>
      </c>
      <c r="B919" s="111"/>
      <c r="C919" s="111"/>
      <c r="D919" s="130" t="s">
        <v>1352</v>
      </c>
      <c r="E919" s="131">
        <f>E920</f>
        <v>0</v>
      </c>
      <c r="F919" s="131">
        <f t="shared" ref="F919:H920" si="63">F920</f>
        <v>0</v>
      </c>
      <c r="G919" s="131">
        <f t="shared" si="63"/>
        <v>0</v>
      </c>
      <c r="H919" s="132">
        <f t="shared" si="63"/>
        <v>0</v>
      </c>
      <c r="I919" s="178" t="e">
        <f t="shared" si="61"/>
        <v>#DIV/0!</v>
      </c>
      <c r="J919" s="178" t="e">
        <f t="shared" si="62"/>
        <v>#DIV/0!</v>
      </c>
    </row>
    <row r="920" spans="1:10" s="110" customFormat="1" ht="15" customHeight="1">
      <c r="A920" s="111"/>
      <c r="B920" s="130">
        <v>42</v>
      </c>
      <c r="C920" s="111"/>
      <c r="D920" s="130" t="s">
        <v>1353</v>
      </c>
      <c r="E920" s="131">
        <f>E921</f>
        <v>0</v>
      </c>
      <c r="F920" s="131">
        <f t="shared" si="63"/>
        <v>0</v>
      </c>
      <c r="G920" s="131">
        <f t="shared" si="63"/>
        <v>0</v>
      </c>
      <c r="H920" s="132">
        <f>H921</f>
        <v>0</v>
      </c>
      <c r="I920" s="178" t="e">
        <f t="shared" si="61"/>
        <v>#DIV/0!</v>
      </c>
      <c r="J920" s="178" t="e">
        <f t="shared" si="62"/>
        <v>#DIV/0!</v>
      </c>
    </row>
    <row r="921" spans="1:10" s="110" customFormat="1" ht="15" customHeight="1">
      <c r="A921" s="111"/>
      <c r="B921" s="111"/>
      <c r="C921" s="111">
        <v>4262</v>
      </c>
      <c r="D921" s="86" t="s">
        <v>1421</v>
      </c>
      <c r="E921" s="86"/>
      <c r="F921" s="86"/>
      <c r="G921" s="86"/>
      <c r="H921" s="134"/>
      <c r="I921" s="178" t="e">
        <f t="shared" si="61"/>
        <v>#DIV/0!</v>
      </c>
      <c r="J921" s="178" t="e">
        <f t="shared" si="62"/>
        <v>#DIV/0!</v>
      </c>
    </row>
    <row r="922" spans="1:10" s="110" customFormat="1" ht="15" customHeight="1">
      <c r="A922" s="292" t="s">
        <v>1263</v>
      </c>
      <c r="B922" s="329"/>
      <c r="C922" s="329"/>
      <c r="D922" s="330"/>
      <c r="E922" s="174">
        <f>E923</f>
        <v>0</v>
      </c>
      <c r="F922" s="174">
        <f>F923</f>
        <v>6130</v>
      </c>
      <c r="G922" s="174">
        <f>G923</f>
        <v>0</v>
      </c>
      <c r="H922" s="205">
        <f>H923</f>
        <v>0</v>
      </c>
      <c r="I922" s="175" t="e">
        <f t="shared" si="61"/>
        <v>#DIV/0!</v>
      </c>
      <c r="J922" s="175">
        <f t="shared" si="62"/>
        <v>0</v>
      </c>
    </row>
    <row r="923" spans="1:10" s="110" customFormat="1" ht="15" customHeight="1">
      <c r="A923" s="130">
        <v>3</v>
      </c>
      <c r="B923" s="111"/>
      <c r="C923" s="55"/>
      <c r="D923" s="55" t="s">
        <v>1365</v>
      </c>
      <c r="E923" s="83">
        <f>E924+E928</f>
        <v>0</v>
      </c>
      <c r="F923" s="83">
        <f>F924+F928</f>
        <v>6130</v>
      </c>
      <c r="G923" s="83">
        <f>G924+G928</f>
        <v>0</v>
      </c>
      <c r="H923" s="112">
        <f>H924+H928</f>
        <v>0</v>
      </c>
      <c r="I923" s="177" t="e">
        <f t="shared" si="61"/>
        <v>#DIV/0!</v>
      </c>
      <c r="J923" s="177">
        <f t="shared" si="62"/>
        <v>0</v>
      </c>
    </row>
    <row r="924" spans="1:10" s="110" customFormat="1" ht="15" customHeight="1">
      <c r="A924" s="111"/>
      <c r="B924" s="130">
        <v>31</v>
      </c>
      <c r="C924" s="55"/>
      <c r="D924" s="55" t="s">
        <v>1327</v>
      </c>
      <c r="E924" s="83">
        <f>SUM(E925:E927)</f>
        <v>0</v>
      </c>
      <c r="F924" s="83">
        <f>SUM(F925:F927)</f>
        <v>350</v>
      </c>
      <c r="G924" s="83">
        <f>SUM(G925:G927)</f>
        <v>0</v>
      </c>
      <c r="H924" s="112">
        <f>SUM(H925:H927)</f>
        <v>0</v>
      </c>
      <c r="I924" s="177" t="e">
        <f t="shared" si="61"/>
        <v>#DIV/0!</v>
      </c>
      <c r="J924" s="177">
        <f t="shared" si="62"/>
        <v>0</v>
      </c>
    </row>
    <row r="925" spans="1:10" s="110" customFormat="1" ht="15" customHeight="1">
      <c r="A925" s="111"/>
      <c r="B925" s="111"/>
      <c r="C925" s="111">
        <v>3111</v>
      </c>
      <c r="D925" s="86" t="s">
        <v>1405</v>
      </c>
      <c r="E925" s="86"/>
      <c r="F925" s="86">
        <v>300</v>
      </c>
      <c r="G925" s="86"/>
      <c r="H925" s="134"/>
      <c r="I925" s="178" t="e">
        <f t="shared" si="61"/>
        <v>#DIV/0!</v>
      </c>
      <c r="J925" s="178">
        <f t="shared" si="62"/>
        <v>0</v>
      </c>
    </row>
    <row r="926" spans="1:10" s="110" customFormat="1" ht="15" customHeight="1">
      <c r="A926" s="111"/>
      <c r="B926" s="111"/>
      <c r="C926" s="111">
        <v>3132</v>
      </c>
      <c r="D926" s="86" t="s">
        <v>1363</v>
      </c>
      <c r="E926" s="86"/>
      <c r="F926" s="86">
        <v>50</v>
      </c>
      <c r="G926" s="86"/>
      <c r="H926" s="134"/>
      <c r="I926" s="178" t="e">
        <f t="shared" si="61"/>
        <v>#DIV/0!</v>
      </c>
      <c r="J926" s="178">
        <f t="shared" si="62"/>
        <v>0</v>
      </c>
    </row>
    <row r="927" spans="1:10" s="110" customFormat="1" ht="15" customHeight="1">
      <c r="A927" s="111"/>
      <c r="B927" s="130"/>
      <c r="C927" s="111">
        <v>3133</v>
      </c>
      <c r="D927" s="86" t="s">
        <v>1406</v>
      </c>
      <c r="E927" s="86"/>
      <c r="F927" s="86"/>
      <c r="G927" s="86"/>
      <c r="H927" s="134"/>
      <c r="I927" s="178" t="e">
        <f t="shared" si="61"/>
        <v>#DIV/0!</v>
      </c>
      <c r="J927" s="178" t="e">
        <f t="shared" si="62"/>
        <v>#DIV/0!</v>
      </c>
    </row>
    <row r="928" spans="1:10" s="110" customFormat="1" ht="15" customHeight="1">
      <c r="A928" s="111"/>
      <c r="B928" s="130">
        <v>32</v>
      </c>
      <c r="C928" s="111"/>
      <c r="D928" s="130" t="s">
        <v>1330</v>
      </c>
      <c r="E928" s="131">
        <f>SUM(E929:E932)</f>
        <v>0</v>
      </c>
      <c r="F928" s="131">
        <f>SUM(F929:F932)</f>
        <v>5780</v>
      </c>
      <c r="G928" s="131">
        <f>SUM(G929:G932)</f>
        <v>0</v>
      </c>
      <c r="H928" s="132">
        <f>SUM(H929:H932)</f>
        <v>0</v>
      </c>
      <c r="I928" s="178" t="e">
        <f t="shared" si="61"/>
        <v>#DIV/0!</v>
      </c>
      <c r="J928" s="178">
        <f t="shared" si="62"/>
        <v>0</v>
      </c>
    </row>
    <row r="929" spans="1:10" s="110" customFormat="1" ht="15" customHeight="1">
      <c r="A929" s="111"/>
      <c r="B929" s="111"/>
      <c r="C929" s="111">
        <v>3211</v>
      </c>
      <c r="D929" s="86" t="s">
        <v>1264</v>
      </c>
      <c r="E929" s="86"/>
      <c r="F929" s="86"/>
      <c r="G929" s="86"/>
      <c r="H929" s="134"/>
      <c r="I929" s="178" t="e">
        <f t="shared" si="61"/>
        <v>#DIV/0!</v>
      </c>
      <c r="J929" s="178" t="e">
        <f t="shared" si="62"/>
        <v>#DIV/0!</v>
      </c>
    </row>
    <row r="930" spans="1:10" s="110" customFormat="1" ht="15" customHeight="1">
      <c r="A930" s="111"/>
      <c r="B930" s="111"/>
      <c r="C930" s="111">
        <v>3237</v>
      </c>
      <c r="D930" s="86" t="s">
        <v>1278</v>
      </c>
      <c r="E930" s="86"/>
      <c r="F930" s="86">
        <v>1080</v>
      </c>
      <c r="G930" s="86"/>
      <c r="H930" s="134"/>
      <c r="I930" s="178" t="e">
        <f t="shared" si="61"/>
        <v>#DIV/0!</v>
      </c>
      <c r="J930" s="178">
        <f t="shared" si="62"/>
        <v>0</v>
      </c>
    </row>
    <row r="931" spans="1:10" s="110" customFormat="1" ht="15" customHeight="1">
      <c r="A931" s="111"/>
      <c r="B931" s="111"/>
      <c r="C931" s="111">
        <v>3239</v>
      </c>
      <c r="D931" s="86" t="s">
        <v>1280</v>
      </c>
      <c r="E931" s="86"/>
      <c r="F931" s="86">
        <v>4700</v>
      </c>
      <c r="G931" s="86"/>
      <c r="H931" s="134"/>
      <c r="I931" s="178" t="e">
        <f t="shared" si="61"/>
        <v>#DIV/0!</v>
      </c>
      <c r="J931" s="178">
        <f t="shared" si="62"/>
        <v>0</v>
      </c>
    </row>
    <row r="932" spans="1:10" s="110" customFormat="1" ht="15" customHeight="1">
      <c r="A932" s="111"/>
      <c r="B932" s="111"/>
      <c r="C932" s="111">
        <v>3295</v>
      </c>
      <c r="D932" s="86" t="s">
        <v>1284</v>
      </c>
      <c r="E932" s="86"/>
      <c r="F932" s="86"/>
      <c r="G932" s="86"/>
      <c r="H932" s="134"/>
      <c r="I932" s="178" t="e">
        <f t="shared" si="61"/>
        <v>#DIV/0!</v>
      </c>
      <c r="J932" s="178" t="e">
        <f t="shared" si="62"/>
        <v>#DIV/0!</v>
      </c>
    </row>
    <row r="933" spans="1:10" s="110" customFormat="1" ht="15" customHeight="1">
      <c r="A933" s="292" t="s">
        <v>174</v>
      </c>
      <c r="B933" s="329"/>
      <c r="C933" s="329"/>
      <c r="D933" s="330"/>
      <c r="E933" s="174">
        <f>E934+E943</f>
        <v>3104</v>
      </c>
      <c r="F933" s="174">
        <f>F934+F943</f>
        <v>0</v>
      </c>
      <c r="G933" s="174">
        <f>G934+G943</f>
        <v>0</v>
      </c>
      <c r="H933" s="205">
        <f>H934+H943</f>
        <v>7120.35</v>
      </c>
      <c r="I933" s="175">
        <f t="shared" si="61"/>
        <v>229.39271907216497</v>
      </c>
      <c r="J933" s="175" t="e">
        <f t="shared" si="62"/>
        <v>#DIV/0!</v>
      </c>
    </row>
    <row r="934" spans="1:10" s="110" customFormat="1" ht="15" customHeight="1">
      <c r="A934" s="130">
        <v>3</v>
      </c>
      <c r="B934" s="111"/>
      <c r="C934" s="55"/>
      <c r="D934" s="55" t="s">
        <v>1365</v>
      </c>
      <c r="E934" s="83">
        <f>E935+E938</f>
        <v>3104</v>
      </c>
      <c r="F934" s="83">
        <f>F935+F938</f>
        <v>0</v>
      </c>
      <c r="G934" s="83">
        <f>G935+G938</f>
        <v>0</v>
      </c>
      <c r="H934" s="112">
        <f>H935+H938</f>
        <v>3632.8500000000004</v>
      </c>
      <c r="I934" s="177">
        <f t="shared" si="61"/>
        <v>117.03769329896909</v>
      </c>
      <c r="J934" s="177" t="e">
        <f t="shared" si="62"/>
        <v>#DIV/0!</v>
      </c>
    </row>
    <row r="935" spans="1:10" s="110" customFormat="1" ht="15" customHeight="1">
      <c r="A935" s="111"/>
      <c r="B935" s="130">
        <v>31</v>
      </c>
      <c r="C935" s="55"/>
      <c r="D935" s="55" t="s">
        <v>1327</v>
      </c>
      <c r="E935" s="83">
        <f>SUM(E936:E937)</f>
        <v>84</v>
      </c>
      <c r="F935" s="83">
        <f>SUM(F936:F937)</f>
        <v>0</v>
      </c>
      <c r="G935" s="83">
        <f>SUM(G936:G937)</f>
        <v>0</v>
      </c>
      <c r="H935" s="112">
        <f>SUM(H936:H937)</f>
        <v>0</v>
      </c>
      <c r="I935" s="177">
        <f t="shared" si="61"/>
        <v>0</v>
      </c>
      <c r="J935" s="177" t="e">
        <f t="shared" si="62"/>
        <v>#DIV/0!</v>
      </c>
    </row>
    <row r="936" spans="1:10" s="110" customFormat="1" ht="15" customHeight="1">
      <c r="A936" s="111"/>
      <c r="B936" s="111"/>
      <c r="C936" s="111">
        <v>3111</v>
      </c>
      <c r="D936" s="86" t="s">
        <v>1405</v>
      </c>
      <c r="E936" s="86">
        <v>84</v>
      </c>
      <c r="F936" s="86"/>
      <c r="G936" s="86"/>
      <c r="H936" s="134"/>
      <c r="I936" s="178">
        <f t="shared" si="61"/>
        <v>0</v>
      </c>
      <c r="J936" s="178" t="e">
        <f t="shared" si="62"/>
        <v>#DIV/0!</v>
      </c>
    </row>
    <row r="937" spans="1:10" s="110" customFormat="1" ht="15" customHeight="1">
      <c r="A937" s="111"/>
      <c r="B937" s="111"/>
      <c r="C937" s="111">
        <v>3132</v>
      </c>
      <c r="D937" s="86" t="s">
        <v>1642</v>
      </c>
      <c r="E937" s="86"/>
      <c r="F937" s="86"/>
      <c r="G937" s="86"/>
      <c r="H937" s="134"/>
      <c r="I937" s="178" t="e">
        <f t="shared" si="61"/>
        <v>#DIV/0!</v>
      </c>
      <c r="J937" s="178" t="e">
        <f t="shared" si="62"/>
        <v>#DIV/0!</v>
      </c>
    </row>
    <row r="938" spans="1:10" s="110" customFormat="1" ht="15" customHeight="1">
      <c r="A938" s="111"/>
      <c r="B938" s="130">
        <v>32</v>
      </c>
      <c r="C938" s="111"/>
      <c r="D938" s="130" t="s">
        <v>1330</v>
      </c>
      <c r="E938" s="131">
        <f>SUM(E939:E942)</f>
        <v>3020</v>
      </c>
      <c r="F938" s="131">
        <f t="shared" ref="F938:H938" si="64">SUM(F939:F942)</f>
        <v>0</v>
      </c>
      <c r="G938" s="131">
        <f t="shared" si="64"/>
        <v>0</v>
      </c>
      <c r="H938" s="131">
        <f t="shared" si="64"/>
        <v>3632.8500000000004</v>
      </c>
      <c r="I938" s="178">
        <f t="shared" si="61"/>
        <v>120.29304635761591</v>
      </c>
      <c r="J938" s="178" t="e">
        <f t="shared" si="62"/>
        <v>#DIV/0!</v>
      </c>
    </row>
    <row r="939" spans="1:10" s="110" customFormat="1" ht="15" customHeight="1">
      <c r="A939" s="111"/>
      <c r="B939" s="111"/>
      <c r="C939" s="111">
        <v>3211</v>
      </c>
      <c r="D939" s="86" t="s">
        <v>1264</v>
      </c>
      <c r="E939" s="86"/>
      <c r="F939" s="86"/>
      <c r="G939" s="86"/>
      <c r="H939" s="134">
        <v>213.4</v>
      </c>
      <c r="I939" s="178" t="e">
        <f t="shared" si="61"/>
        <v>#DIV/0!</v>
      </c>
      <c r="J939" s="178" t="e">
        <f t="shared" si="62"/>
        <v>#DIV/0!</v>
      </c>
    </row>
    <row r="940" spans="1:10" s="110" customFormat="1" ht="15" customHeight="1">
      <c r="A940" s="111"/>
      <c r="B940" s="111"/>
      <c r="C940" s="111">
        <v>3235</v>
      </c>
      <c r="D940" s="86" t="s">
        <v>1276</v>
      </c>
      <c r="E940" s="86"/>
      <c r="F940" s="86"/>
      <c r="G940" s="86"/>
      <c r="H940" s="134">
        <v>1647.57</v>
      </c>
      <c r="I940" s="178" t="e">
        <f t="shared" si="61"/>
        <v>#DIV/0!</v>
      </c>
      <c r="J940" s="178" t="e">
        <f t="shared" si="62"/>
        <v>#DIV/0!</v>
      </c>
    </row>
    <row r="941" spans="1:10" s="110" customFormat="1" ht="15" customHeight="1">
      <c r="A941" s="111"/>
      <c r="B941" s="111"/>
      <c r="C941" s="111">
        <v>3237</v>
      </c>
      <c r="D941" s="86" t="s">
        <v>1303</v>
      </c>
      <c r="E941" s="86">
        <v>1080</v>
      </c>
      <c r="F941" s="86"/>
      <c r="G941" s="86"/>
      <c r="H941" s="134"/>
      <c r="I941" s="178">
        <f t="shared" si="61"/>
        <v>0</v>
      </c>
      <c r="J941" s="178" t="e">
        <f t="shared" si="62"/>
        <v>#DIV/0!</v>
      </c>
    </row>
    <row r="942" spans="1:10" s="110" customFormat="1" ht="15" customHeight="1">
      <c r="A942" s="111"/>
      <c r="B942" s="111"/>
      <c r="C942" s="111">
        <v>3239</v>
      </c>
      <c r="D942" s="86" t="s">
        <v>1280</v>
      </c>
      <c r="E942" s="86">
        <v>1940</v>
      </c>
      <c r="F942" s="86"/>
      <c r="G942" s="86"/>
      <c r="H942" s="134">
        <v>1771.88</v>
      </c>
      <c r="I942" s="178">
        <f t="shared" si="61"/>
        <v>91.334020618556707</v>
      </c>
      <c r="J942" s="178" t="e">
        <f t="shared" si="62"/>
        <v>#DIV/0!</v>
      </c>
    </row>
    <row r="943" spans="1:10" s="110" customFormat="1" ht="15" customHeight="1">
      <c r="A943" s="130">
        <v>4</v>
      </c>
      <c r="B943" s="111"/>
      <c r="C943" s="111"/>
      <c r="D943" s="130" t="s">
        <v>1352</v>
      </c>
      <c r="E943" s="131">
        <f>E944</f>
        <v>0</v>
      </c>
      <c r="F943" s="131">
        <f t="shared" ref="F943:H944" si="65">F944</f>
        <v>0</v>
      </c>
      <c r="G943" s="131">
        <f t="shared" si="65"/>
        <v>0</v>
      </c>
      <c r="H943" s="132">
        <f>H944</f>
        <v>3487.5</v>
      </c>
      <c r="I943" s="178" t="e">
        <f t="shared" si="61"/>
        <v>#DIV/0!</v>
      </c>
      <c r="J943" s="178" t="e">
        <f t="shared" si="62"/>
        <v>#DIV/0!</v>
      </c>
    </row>
    <row r="944" spans="1:10" s="110" customFormat="1" ht="15" customHeight="1">
      <c r="A944" s="111"/>
      <c r="B944" s="130">
        <v>42</v>
      </c>
      <c r="C944" s="111"/>
      <c r="D944" s="130" t="s">
        <v>1353</v>
      </c>
      <c r="E944" s="131">
        <f>E945</f>
        <v>0</v>
      </c>
      <c r="F944" s="131">
        <f t="shared" si="65"/>
        <v>0</v>
      </c>
      <c r="G944" s="131">
        <f t="shared" si="65"/>
        <v>0</v>
      </c>
      <c r="H944" s="132">
        <f t="shared" si="65"/>
        <v>3487.5</v>
      </c>
      <c r="I944" s="178" t="e">
        <f t="shared" si="61"/>
        <v>#DIV/0!</v>
      </c>
      <c r="J944" s="178" t="e">
        <f t="shared" si="62"/>
        <v>#DIV/0!</v>
      </c>
    </row>
    <row r="945" spans="1:10" s="110" customFormat="1" ht="15" customHeight="1">
      <c r="A945" s="111"/>
      <c r="B945" s="111"/>
      <c r="C945" s="111">
        <v>4221</v>
      </c>
      <c r="D945" s="86" t="s">
        <v>1287</v>
      </c>
      <c r="E945" s="86"/>
      <c r="F945" s="86"/>
      <c r="G945" s="86"/>
      <c r="H945" s="134">
        <v>3487.5</v>
      </c>
      <c r="I945" s="178" t="e">
        <f t="shared" si="61"/>
        <v>#DIV/0!</v>
      </c>
      <c r="J945" s="178" t="e">
        <f t="shared" si="62"/>
        <v>#DIV/0!</v>
      </c>
    </row>
    <row r="946" spans="1:10" s="110" customFormat="1" ht="15" customHeight="1">
      <c r="A946" s="292" t="s">
        <v>1234</v>
      </c>
      <c r="B946" s="329"/>
      <c r="C946" s="329"/>
      <c r="D946" s="330"/>
      <c r="E946" s="174">
        <f>E952+E947</f>
        <v>0</v>
      </c>
      <c r="F946" s="174">
        <f>F952+F947</f>
        <v>1000</v>
      </c>
      <c r="G946" s="174">
        <f>G952+G947</f>
        <v>0</v>
      </c>
      <c r="H946" s="205">
        <f>H952+H947</f>
        <v>1405</v>
      </c>
      <c r="I946" s="175" t="e">
        <f t="shared" si="61"/>
        <v>#DIV/0!</v>
      </c>
      <c r="J946" s="175">
        <f t="shared" si="62"/>
        <v>140.5</v>
      </c>
    </row>
    <row r="947" spans="1:10" s="110" customFormat="1" ht="15" customHeight="1">
      <c r="A947" s="292" t="s">
        <v>1263</v>
      </c>
      <c r="B947" s="329"/>
      <c r="C947" s="329"/>
      <c r="D947" s="330"/>
      <c r="E947" s="174">
        <f>E948</f>
        <v>0</v>
      </c>
      <c r="F947" s="174">
        <f t="shared" ref="F947:H948" si="66">F948</f>
        <v>0</v>
      </c>
      <c r="G947" s="174">
        <f t="shared" si="66"/>
        <v>0</v>
      </c>
      <c r="H947" s="205">
        <f t="shared" si="66"/>
        <v>0</v>
      </c>
      <c r="I947" s="175" t="e">
        <f t="shared" si="61"/>
        <v>#DIV/0!</v>
      </c>
      <c r="J947" s="175" t="e">
        <f t="shared" si="62"/>
        <v>#DIV/0!</v>
      </c>
    </row>
    <row r="948" spans="1:10" s="110" customFormat="1" ht="15" customHeight="1">
      <c r="A948" s="130">
        <v>3</v>
      </c>
      <c r="B948" s="111"/>
      <c r="C948" s="55"/>
      <c r="D948" s="55" t="s">
        <v>1365</v>
      </c>
      <c r="E948" s="83">
        <f>E949</f>
        <v>0</v>
      </c>
      <c r="F948" s="83">
        <f t="shared" si="66"/>
        <v>0</v>
      </c>
      <c r="G948" s="83">
        <f t="shared" si="66"/>
        <v>0</v>
      </c>
      <c r="H948" s="112">
        <f t="shared" si="66"/>
        <v>0</v>
      </c>
      <c r="I948" s="177" t="e">
        <f t="shared" si="61"/>
        <v>#DIV/0!</v>
      </c>
      <c r="J948" s="177" t="e">
        <f t="shared" si="62"/>
        <v>#DIV/0!</v>
      </c>
    </row>
    <row r="949" spans="1:10" s="110" customFormat="1" ht="15" customHeight="1">
      <c r="A949" s="111"/>
      <c r="B949" s="130">
        <v>32</v>
      </c>
      <c r="C949" s="55"/>
      <c r="D949" s="55" t="s">
        <v>1330</v>
      </c>
      <c r="E949" s="83">
        <f>SUM(E950:E951)</f>
        <v>0</v>
      </c>
      <c r="F949" s="83">
        <f>SUM(F950:F951)</f>
        <v>0</v>
      </c>
      <c r="G949" s="83">
        <f>SUM(G950:G951)</f>
        <v>0</v>
      </c>
      <c r="H949" s="112">
        <f>SUM(H950:H951)</f>
        <v>0</v>
      </c>
      <c r="I949" s="177" t="e">
        <f t="shared" si="61"/>
        <v>#DIV/0!</v>
      </c>
      <c r="J949" s="177" t="e">
        <f t="shared" si="62"/>
        <v>#DIV/0!</v>
      </c>
    </row>
    <row r="950" spans="1:10" s="110" customFormat="1" ht="15" customHeight="1">
      <c r="A950" s="111"/>
      <c r="B950" s="111"/>
      <c r="C950" s="111">
        <v>3237</v>
      </c>
      <c r="D950" s="86" t="s">
        <v>1278</v>
      </c>
      <c r="E950" s="86"/>
      <c r="F950" s="86"/>
      <c r="G950" s="86"/>
      <c r="H950" s="134"/>
      <c r="I950" s="178" t="e">
        <f t="shared" si="61"/>
        <v>#DIV/0!</v>
      </c>
      <c r="J950" s="178" t="e">
        <f t="shared" si="62"/>
        <v>#DIV/0!</v>
      </c>
    </row>
    <row r="951" spans="1:10" s="110" customFormat="1" ht="15" customHeight="1">
      <c r="A951" s="111"/>
      <c r="B951" s="111"/>
      <c r="C951" s="111">
        <v>3239</v>
      </c>
      <c r="D951" s="86" t="s">
        <v>1487</v>
      </c>
      <c r="E951" s="86"/>
      <c r="F951" s="86"/>
      <c r="G951" s="86"/>
      <c r="H951" s="134"/>
      <c r="I951" s="178" t="e">
        <f t="shared" si="61"/>
        <v>#DIV/0!</v>
      </c>
      <c r="J951" s="178" t="e">
        <f t="shared" si="62"/>
        <v>#DIV/0!</v>
      </c>
    </row>
    <row r="952" spans="1:10" s="110" customFormat="1" ht="15" customHeight="1">
      <c r="A952" s="292" t="s">
        <v>174</v>
      </c>
      <c r="B952" s="329"/>
      <c r="C952" s="329"/>
      <c r="D952" s="330"/>
      <c r="E952" s="90">
        <f>E953</f>
        <v>0</v>
      </c>
      <c r="F952" s="90">
        <f>F953</f>
        <v>1000</v>
      </c>
      <c r="G952" s="90">
        <f>G953</f>
        <v>0</v>
      </c>
      <c r="H952" s="118">
        <f>H953</f>
        <v>1405</v>
      </c>
      <c r="I952" s="176" t="e">
        <f t="shared" si="61"/>
        <v>#DIV/0!</v>
      </c>
      <c r="J952" s="176">
        <f t="shared" si="62"/>
        <v>140.5</v>
      </c>
    </row>
    <row r="953" spans="1:10" s="110" customFormat="1" ht="15" customHeight="1">
      <c r="A953" s="130">
        <v>3</v>
      </c>
      <c r="B953" s="111"/>
      <c r="C953" s="55"/>
      <c r="D953" s="55" t="s">
        <v>1365</v>
      </c>
      <c r="E953" s="83">
        <f>E954+E957</f>
        <v>0</v>
      </c>
      <c r="F953" s="83">
        <f>F954+F957</f>
        <v>1000</v>
      </c>
      <c r="G953" s="83">
        <f>G954+G957</f>
        <v>0</v>
      </c>
      <c r="H953" s="112">
        <f>H954+H957</f>
        <v>1405</v>
      </c>
      <c r="I953" s="177" t="e">
        <f t="shared" si="61"/>
        <v>#DIV/0!</v>
      </c>
      <c r="J953" s="177">
        <f t="shared" si="62"/>
        <v>140.5</v>
      </c>
    </row>
    <row r="954" spans="1:10" s="110" customFormat="1" ht="15" customHeight="1">
      <c r="A954" s="111"/>
      <c r="B954" s="130">
        <v>31</v>
      </c>
      <c r="C954" s="55"/>
      <c r="D954" s="55" t="s">
        <v>1327</v>
      </c>
      <c r="E954" s="83">
        <f>SUM(E955:E956)</f>
        <v>0</v>
      </c>
      <c r="F954" s="83">
        <f>SUM(F955:F956)</f>
        <v>0</v>
      </c>
      <c r="G954" s="83">
        <f>SUM(G955:G956)</f>
        <v>0</v>
      </c>
      <c r="H954" s="112">
        <f>SUM(H955:H956)</f>
        <v>0</v>
      </c>
      <c r="I954" s="177" t="e">
        <f t="shared" si="61"/>
        <v>#DIV/0!</v>
      </c>
      <c r="J954" s="177" t="e">
        <f t="shared" si="62"/>
        <v>#DIV/0!</v>
      </c>
    </row>
    <row r="955" spans="1:10" s="110" customFormat="1" ht="15" customHeight="1">
      <c r="A955" s="111"/>
      <c r="B955" s="111"/>
      <c r="C955" s="111">
        <v>3111</v>
      </c>
      <c r="D955" s="86" t="s">
        <v>1405</v>
      </c>
      <c r="E955" s="86"/>
      <c r="F955" s="86"/>
      <c r="G955" s="86"/>
      <c r="H955" s="134"/>
      <c r="I955" s="178" t="e">
        <f t="shared" si="61"/>
        <v>#DIV/0!</v>
      </c>
      <c r="J955" s="178" t="e">
        <f t="shared" si="62"/>
        <v>#DIV/0!</v>
      </c>
    </row>
    <row r="956" spans="1:10" s="110" customFormat="1" ht="15" customHeight="1">
      <c r="A956" s="111"/>
      <c r="B956" s="111"/>
      <c r="C956" s="111">
        <v>3132</v>
      </c>
      <c r="D956" s="86" t="s">
        <v>1363</v>
      </c>
      <c r="E956" s="86"/>
      <c r="F956" s="86"/>
      <c r="G956" s="86"/>
      <c r="H956" s="134"/>
      <c r="I956" s="178" t="e">
        <f t="shared" si="61"/>
        <v>#DIV/0!</v>
      </c>
      <c r="J956" s="178" t="e">
        <f t="shared" si="62"/>
        <v>#DIV/0!</v>
      </c>
    </row>
    <row r="957" spans="1:10" s="110" customFormat="1" ht="15" customHeight="1">
      <c r="A957" s="111"/>
      <c r="B957" s="130">
        <v>32</v>
      </c>
      <c r="C957" s="111"/>
      <c r="D957" s="130" t="s">
        <v>1330</v>
      </c>
      <c r="E957" s="131">
        <f>SUM(E958:E960)</f>
        <v>0</v>
      </c>
      <c r="F957" s="131">
        <f t="shared" ref="F957:H957" si="67">SUM(F958:F960)</f>
        <v>1000</v>
      </c>
      <c r="G957" s="131">
        <f t="shared" si="67"/>
        <v>0</v>
      </c>
      <c r="H957" s="132">
        <f t="shared" si="67"/>
        <v>1405</v>
      </c>
      <c r="I957" s="178" t="e">
        <f t="shared" si="61"/>
        <v>#DIV/0!</v>
      </c>
      <c r="J957" s="178">
        <f t="shared" si="62"/>
        <v>140.5</v>
      </c>
    </row>
    <row r="958" spans="1:10" s="110" customFormat="1" ht="15" customHeight="1">
      <c r="A958" s="111"/>
      <c r="B958" s="111"/>
      <c r="C958" s="111">
        <v>3237</v>
      </c>
      <c r="D958" s="86" t="s">
        <v>1278</v>
      </c>
      <c r="E958" s="86"/>
      <c r="F958" s="86">
        <v>300</v>
      </c>
      <c r="G958" s="86"/>
      <c r="H958" s="134">
        <v>1405</v>
      </c>
      <c r="I958" s="178" t="e">
        <f t="shared" si="61"/>
        <v>#DIV/0!</v>
      </c>
      <c r="J958" s="178">
        <f t="shared" si="62"/>
        <v>468.33333333333337</v>
      </c>
    </row>
    <row r="959" spans="1:10" s="110" customFormat="1" ht="15" customHeight="1">
      <c r="A959" s="111"/>
      <c r="B959" s="111"/>
      <c r="C959" s="111">
        <v>3239</v>
      </c>
      <c r="D959" s="86" t="s">
        <v>1280</v>
      </c>
      <c r="E959" s="86"/>
      <c r="F959" s="86">
        <v>700</v>
      </c>
      <c r="G959" s="86"/>
      <c r="H959" s="134"/>
      <c r="I959" s="178" t="e">
        <f t="shared" si="61"/>
        <v>#DIV/0!</v>
      </c>
      <c r="J959" s="178">
        <f t="shared" si="62"/>
        <v>0</v>
      </c>
    </row>
    <row r="960" spans="1:10" s="110" customFormat="1" ht="15" customHeight="1">
      <c r="A960" s="111"/>
      <c r="B960" s="111"/>
      <c r="C960" s="111">
        <v>3294</v>
      </c>
      <c r="D960" s="86" t="s">
        <v>1283</v>
      </c>
      <c r="E960" s="86"/>
      <c r="F960" s="86"/>
      <c r="G960" s="86"/>
      <c r="H960" s="134"/>
      <c r="I960" s="178" t="e">
        <f t="shared" si="61"/>
        <v>#DIV/0!</v>
      </c>
      <c r="J960" s="178" t="e">
        <f t="shared" si="62"/>
        <v>#DIV/0!</v>
      </c>
    </row>
    <row r="961" spans="1:10" s="110" customFormat="1" ht="31.5" customHeight="1">
      <c r="A961" s="292" t="s">
        <v>1409</v>
      </c>
      <c r="B961" s="329"/>
      <c r="C961" s="329"/>
      <c r="D961" s="330"/>
      <c r="E961" s="174">
        <f>E962+E983+E979</f>
        <v>5758</v>
      </c>
      <c r="F961" s="174">
        <f>F962+F983+F979</f>
        <v>5477</v>
      </c>
      <c r="G961" s="174">
        <f>G962+G983+G979</f>
        <v>0</v>
      </c>
      <c r="H961" s="205">
        <f>H962+H983+H979</f>
        <v>0</v>
      </c>
      <c r="I961" s="175">
        <f t="shared" si="61"/>
        <v>0</v>
      </c>
      <c r="J961" s="175">
        <f t="shared" si="62"/>
        <v>0</v>
      </c>
    </row>
    <row r="962" spans="1:10" s="110" customFormat="1" ht="15" customHeight="1">
      <c r="A962" s="292" t="s">
        <v>1263</v>
      </c>
      <c r="B962" s="329"/>
      <c r="C962" s="329"/>
      <c r="D962" s="330"/>
      <c r="E962" s="90">
        <f>E963</f>
        <v>3896</v>
      </c>
      <c r="F962" s="90">
        <f>F963</f>
        <v>3615</v>
      </c>
      <c r="G962" s="90">
        <f>G963</f>
        <v>0</v>
      </c>
      <c r="H962" s="118">
        <f>H963</f>
        <v>0</v>
      </c>
      <c r="I962" s="219">
        <f t="shared" si="61"/>
        <v>0</v>
      </c>
      <c r="J962" s="219">
        <f t="shared" si="62"/>
        <v>0</v>
      </c>
    </row>
    <row r="963" spans="1:10" s="110" customFormat="1" ht="15" customHeight="1">
      <c r="A963" s="130">
        <v>3</v>
      </c>
      <c r="B963" s="111"/>
      <c r="C963" s="55"/>
      <c r="D963" s="55" t="s">
        <v>1365</v>
      </c>
      <c r="E963" s="83">
        <f>E964+E966+E975+E977</f>
        <v>3896</v>
      </c>
      <c r="F963" s="83">
        <f>F964+F966+F975+F977</f>
        <v>3615</v>
      </c>
      <c r="G963" s="83">
        <f>G964+G966+G975+G977</f>
        <v>0</v>
      </c>
      <c r="H963" s="112">
        <f>H964+H966+H975+H977</f>
        <v>0</v>
      </c>
      <c r="I963" s="177">
        <f t="shared" si="61"/>
        <v>0</v>
      </c>
      <c r="J963" s="177">
        <f t="shared" si="62"/>
        <v>0</v>
      </c>
    </row>
    <row r="964" spans="1:10" s="110" customFormat="1" ht="15" customHeight="1">
      <c r="A964" s="111"/>
      <c r="B964" s="130">
        <v>31</v>
      </c>
      <c r="C964" s="55"/>
      <c r="D964" s="55" t="s">
        <v>1327</v>
      </c>
      <c r="E964" s="83">
        <f>E965</f>
        <v>0</v>
      </c>
      <c r="F964" s="83">
        <f>F965</f>
        <v>0</v>
      </c>
      <c r="G964" s="83">
        <f>G965</f>
        <v>0</v>
      </c>
      <c r="H964" s="112">
        <f>H965</f>
        <v>0</v>
      </c>
      <c r="I964" s="177" t="e">
        <f t="shared" si="61"/>
        <v>#DIV/0!</v>
      </c>
      <c r="J964" s="177" t="e">
        <f t="shared" si="62"/>
        <v>#DIV/0!</v>
      </c>
    </row>
    <row r="965" spans="1:10" s="110" customFormat="1" ht="15" customHeight="1">
      <c r="A965" s="111"/>
      <c r="B965" s="111"/>
      <c r="C965" s="111">
        <v>3121</v>
      </c>
      <c r="D965" s="86" t="s">
        <v>1301</v>
      </c>
      <c r="E965" s="86"/>
      <c r="F965" s="86"/>
      <c r="G965" s="86"/>
      <c r="H965" s="134"/>
      <c r="I965" s="178" t="e">
        <f t="shared" si="61"/>
        <v>#DIV/0!</v>
      </c>
      <c r="J965" s="178" t="e">
        <f t="shared" si="62"/>
        <v>#DIV/0!</v>
      </c>
    </row>
    <row r="966" spans="1:10" s="110" customFormat="1" ht="15" customHeight="1">
      <c r="A966" s="111"/>
      <c r="B966" s="130">
        <v>32</v>
      </c>
      <c r="C966" s="111"/>
      <c r="D966" s="130" t="s">
        <v>1330</v>
      </c>
      <c r="E966" s="131">
        <f>SUM(E967:E974)</f>
        <v>3896</v>
      </c>
      <c r="F966" s="131">
        <f>SUM(F967:F974)</f>
        <v>3615</v>
      </c>
      <c r="G966" s="131">
        <f>SUM(G967:G974)</f>
        <v>0</v>
      </c>
      <c r="H966" s="132">
        <f>SUM(H967:H974)</f>
        <v>0</v>
      </c>
      <c r="I966" s="178">
        <f t="shared" ref="I966:I992" si="68">H966/E966*100</f>
        <v>0</v>
      </c>
      <c r="J966" s="178">
        <f t="shared" ref="J966:J992" si="69">H966/F966*100</f>
        <v>0</v>
      </c>
    </row>
    <row r="967" spans="1:10" s="110" customFormat="1" ht="15" customHeight="1">
      <c r="A967" s="111"/>
      <c r="B967" s="111"/>
      <c r="C967" s="111">
        <v>3211</v>
      </c>
      <c r="D967" s="86" t="s">
        <v>1264</v>
      </c>
      <c r="E967" s="86"/>
      <c r="F967" s="86"/>
      <c r="G967" s="86"/>
      <c r="H967" s="134"/>
      <c r="I967" s="178" t="e">
        <f t="shared" si="68"/>
        <v>#DIV/0!</v>
      </c>
      <c r="J967" s="178" t="e">
        <f t="shared" si="69"/>
        <v>#DIV/0!</v>
      </c>
    </row>
    <row r="968" spans="1:10" s="110" customFormat="1" ht="15" customHeight="1">
      <c r="A968" s="111"/>
      <c r="B968" s="111"/>
      <c r="C968" s="111">
        <v>3233</v>
      </c>
      <c r="D968" s="86" t="s">
        <v>1588</v>
      </c>
      <c r="E968" s="86"/>
      <c r="F968" s="86"/>
      <c r="G968" s="86"/>
      <c r="H968" s="134"/>
      <c r="I968" s="178" t="e">
        <f t="shared" si="68"/>
        <v>#DIV/0!</v>
      </c>
      <c r="J968" s="178" t="e">
        <f t="shared" si="69"/>
        <v>#DIV/0!</v>
      </c>
    </row>
    <row r="969" spans="1:10" s="110" customFormat="1" ht="15" customHeight="1">
      <c r="A969" s="111"/>
      <c r="B969" s="111"/>
      <c r="C969" s="111">
        <v>3235</v>
      </c>
      <c r="D969" s="86" t="s">
        <v>1276</v>
      </c>
      <c r="E969" s="86"/>
      <c r="F969" s="86">
        <v>0</v>
      </c>
      <c r="G969" s="86">
        <v>0</v>
      </c>
      <c r="H969" s="134"/>
      <c r="I969" s="178" t="e">
        <f t="shared" si="68"/>
        <v>#DIV/0!</v>
      </c>
      <c r="J969" s="178" t="e">
        <f t="shared" si="69"/>
        <v>#DIV/0!</v>
      </c>
    </row>
    <row r="970" spans="1:10" s="110" customFormat="1" ht="15" customHeight="1">
      <c r="A970" s="111"/>
      <c r="B970" s="111"/>
      <c r="C970" s="111">
        <v>3237</v>
      </c>
      <c r="D970" s="86" t="s">
        <v>1303</v>
      </c>
      <c r="E970" s="86"/>
      <c r="F970" s="86">
        <v>796</v>
      </c>
      <c r="G970" s="86"/>
      <c r="H970" s="134"/>
      <c r="I970" s="178" t="e">
        <f t="shared" si="68"/>
        <v>#DIV/0!</v>
      </c>
      <c r="J970" s="178">
        <f t="shared" si="69"/>
        <v>0</v>
      </c>
    </row>
    <row r="971" spans="1:10" s="110" customFormat="1" ht="15" customHeight="1">
      <c r="A971" s="111"/>
      <c r="B971" s="111"/>
      <c r="C971" s="111">
        <v>3238</v>
      </c>
      <c r="D971" s="86" t="s">
        <v>1279</v>
      </c>
      <c r="E971" s="86"/>
      <c r="F971" s="86"/>
      <c r="G971" s="86"/>
      <c r="H971" s="134"/>
      <c r="I971" s="178" t="e">
        <f t="shared" si="68"/>
        <v>#DIV/0!</v>
      </c>
      <c r="J971" s="178" t="e">
        <f t="shared" si="69"/>
        <v>#DIV/0!</v>
      </c>
    </row>
    <row r="972" spans="1:10" s="110" customFormat="1" ht="15" customHeight="1">
      <c r="A972" s="111"/>
      <c r="B972" s="111"/>
      <c r="C972" s="111">
        <v>3239</v>
      </c>
      <c r="D972" s="86" t="s">
        <v>1487</v>
      </c>
      <c r="E972" s="86"/>
      <c r="F972" s="86"/>
      <c r="G972" s="86"/>
      <c r="H972" s="134"/>
      <c r="I972" s="178" t="e">
        <f t="shared" si="68"/>
        <v>#DIV/0!</v>
      </c>
      <c r="J972" s="178" t="e">
        <f t="shared" si="69"/>
        <v>#DIV/0!</v>
      </c>
    </row>
    <row r="973" spans="1:10" s="110" customFormat="1" ht="15" customHeight="1">
      <c r="A973" s="111"/>
      <c r="B973" s="111"/>
      <c r="C973" s="111">
        <v>3241</v>
      </c>
      <c r="D973" s="86" t="s">
        <v>1304</v>
      </c>
      <c r="E973" s="86">
        <v>1950</v>
      </c>
      <c r="F973" s="86">
        <v>2100</v>
      </c>
      <c r="G973" s="86"/>
      <c r="H973" s="134"/>
      <c r="I973" s="178">
        <f t="shared" si="68"/>
        <v>0</v>
      </c>
      <c r="J973" s="178">
        <f t="shared" si="69"/>
        <v>0</v>
      </c>
    </row>
    <row r="974" spans="1:10" s="110" customFormat="1" ht="15" customHeight="1">
      <c r="A974" s="111"/>
      <c r="B974" s="111"/>
      <c r="C974" s="111">
        <v>3293</v>
      </c>
      <c r="D974" s="86" t="s">
        <v>1282</v>
      </c>
      <c r="E974" s="86">
        <v>1946</v>
      </c>
      <c r="F974" s="86">
        <v>719</v>
      </c>
      <c r="G974" s="86"/>
      <c r="H974" s="134"/>
      <c r="I974" s="178">
        <f t="shared" si="68"/>
        <v>0</v>
      </c>
      <c r="J974" s="178">
        <f t="shared" si="69"/>
        <v>0</v>
      </c>
    </row>
    <row r="975" spans="1:10" s="110" customFormat="1" ht="15" customHeight="1">
      <c r="A975" s="111"/>
      <c r="B975" s="130">
        <v>34</v>
      </c>
      <c r="C975" s="111"/>
      <c r="D975" s="130" t="s">
        <v>1350</v>
      </c>
      <c r="E975" s="131">
        <f>E976</f>
        <v>0</v>
      </c>
      <c r="F975" s="131">
        <f>F976</f>
        <v>0</v>
      </c>
      <c r="G975" s="131">
        <f>G976</f>
        <v>0</v>
      </c>
      <c r="H975" s="132">
        <f>H976</f>
        <v>0</v>
      </c>
      <c r="I975" s="178" t="e">
        <f t="shared" si="68"/>
        <v>#DIV/0!</v>
      </c>
      <c r="J975" s="178" t="e">
        <f t="shared" si="69"/>
        <v>#DIV/0!</v>
      </c>
    </row>
    <row r="976" spans="1:10" s="110" customFormat="1" ht="15" customHeight="1">
      <c r="A976" s="111"/>
      <c r="B976" s="111"/>
      <c r="C976" s="111">
        <v>3432</v>
      </c>
      <c r="D976" s="180" t="s">
        <v>1306</v>
      </c>
      <c r="E976" s="86"/>
      <c r="F976" s="86">
        <v>0</v>
      </c>
      <c r="G976" s="86">
        <v>0</v>
      </c>
      <c r="H976" s="134"/>
      <c r="I976" s="178" t="e">
        <f t="shared" si="68"/>
        <v>#DIV/0!</v>
      </c>
      <c r="J976" s="178" t="e">
        <f t="shared" si="69"/>
        <v>#DIV/0!</v>
      </c>
    </row>
    <row r="977" spans="1:10" s="110" customFormat="1" ht="15" customHeight="1">
      <c r="A977" s="111"/>
      <c r="B977" s="130">
        <v>38</v>
      </c>
      <c r="C977" s="111"/>
      <c r="D977" s="130" t="s">
        <v>1359</v>
      </c>
      <c r="E977" s="131">
        <f>E978</f>
        <v>0</v>
      </c>
      <c r="F977" s="131">
        <f>F978</f>
        <v>0</v>
      </c>
      <c r="G977" s="131">
        <f>G978</f>
        <v>0</v>
      </c>
      <c r="H977" s="132">
        <f>H978</f>
        <v>0</v>
      </c>
      <c r="I977" s="178" t="e">
        <f t="shared" si="68"/>
        <v>#DIV/0!</v>
      </c>
      <c r="J977" s="178" t="e">
        <f t="shared" si="69"/>
        <v>#DIV/0!</v>
      </c>
    </row>
    <row r="978" spans="1:10" s="110" customFormat="1" ht="15" customHeight="1">
      <c r="A978" s="111"/>
      <c r="B978" s="111"/>
      <c r="C978" s="111">
        <v>3811</v>
      </c>
      <c r="D978" s="86" t="s">
        <v>1309</v>
      </c>
      <c r="E978" s="86">
        <v>0</v>
      </c>
      <c r="F978" s="86">
        <v>0</v>
      </c>
      <c r="G978" s="86">
        <v>0</v>
      </c>
      <c r="H978" s="134">
        <v>0</v>
      </c>
      <c r="I978" s="178" t="e">
        <f t="shared" si="68"/>
        <v>#DIV/0!</v>
      </c>
      <c r="J978" s="178" t="e">
        <f t="shared" si="69"/>
        <v>#DIV/0!</v>
      </c>
    </row>
    <row r="979" spans="1:10" s="110" customFormat="1" ht="15" customHeight="1">
      <c r="A979" s="292" t="s">
        <v>1262</v>
      </c>
      <c r="B979" s="329"/>
      <c r="C979" s="329"/>
      <c r="D979" s="330"/>
      <c r="E979" s="174">
        <f>E980</f>
        <v>98</v>
      </c>
      <c r="F979" s="174">
        <f t="shared" ref="F979:H981" si="70">F980</f>
        <v>98</v>
      </c>
      <c r="G979" s="174">
        <f t="shared" si="70"/>
        <v>0</v>
      </c>
      <c r="H979" s="205">
        <f t="shared" si="70"/>
        <v>0</v>
      </c>
      <c r="I979" s="175">
        <f t="shared" si="68"/>
        <v>0</v>
      </c>
      <c r="J979" s="175">
        <f t="shared" si="69"/>
        <v>0</v>
      </c>
    </row>
    <row r="980" spans="1:10" s="110" customFormat="1" ht="15" customHeight="1">
      <c r="A980" s="130">
        <v>3</v>
      </c>
      <c r="B980" s="130"/>
      <c r="C980" s="55"/>
      <c r="D980" s="55" t="s">
        <v>1365</v>
      </c>
      <c r="E980" s="83">
        <f>E981</f>
        <v>98</v>
      </c>
      <c r="F980" s="83">
        <f t="shared" si="70"/>
        <v>98</v>
      </c>
      <c r="G980" s="83">
        <f t="shared" si="70"/>
        <v>0</v>
      </c>
      <c r="H980" s="112">
        <f t="shared" si="70"/>
        <v>0</v>
      </c>
      <c r="I980" s="177">
        <f t="shared" si="68"/>
        <v>0</v>
      </c>
      <c r="J980" s="177">
        <f t="shared" si="69"/>
        <v>0</v>
      </c>
    </row>
    <row r="981" spans="1:10" s="110" customFormat="1" ht="15" customHeight="1">
      <c r="A981" s="111"/>
      <c r="B981" s="130">
        <v>32</v>
      </c>
      <c r="C981" s="55"/>
      <c r="D981" s="55" t="s">
        <v>1330</v>
      </c>
      <c r="E981" s="83">
        <f>E982</f>
        <v>98</v>
      </c>
      <c r="F981" s="83">
        <f t="shared" si="70"/>
        <v>98</v>
      </c>
      <c r="G981" s="83">
        <f t="shared" si="70"/>
        <v>0</v>
      </c>
      <c r="H981" s="112">
        <f t="shared" si="70"/>
        <v>0</v>
      </c>
      <c r="I981" s="177">
        <f t="shared" si="68"/>
        <v>0</v>
      </c>
      <c r="J981" s="177">
        <f t="shared" si="69"/>
        <v>0</v>
      </c>
    </row>
    <row r="982" spans="1:10" s="110" customFormat="1" ht="15" customHeight="1">
      <c r="A982" s="111"/>
      <c r="B982" s="111"/>
      <c r="C982" s="111">
        <v>3239</v>
      </c>
      <c r="D982" s="86" t="s">
        <v>1487</v>
      </c>
      <c r="E982" s="86">
        <v>98</v>
      </c>
      <c r="F982" s="86">
        <v>98</v>
      </c>
      <c r="G982" s="86"/>
      <c r="H982" s="134"/>
      <c r="I982" s="178">
        <f t="shared" si="68"/>
        <v>0</v>
      </c>
      <c r="J982" s="178">
        <f t="shared" si="69"/>
        <v>0</v>
      </c>
    </row>
    <row r="983" spans="1:10" s="110" customFormat="1" ht="15" customHeight="1">
      <c r="A983" s="292" t="s">
        <v>1479</v>
      </c>
      <c r="B983" s="329"/>
      <c r="C983" s="329"/>
      <c r="D983" s="330"/>
      <c r="E983" s="174">
        <f t="shared" ref="E983:H984" si="71">E984</f>
        <v>1764</v>
      </c>
      <c r="F983" s="174">
        <f t="shared" si="71"/>
        <v>1764</v>
      </c>
      <c r="G983" s="174">
        <f t="shared" si="71"/>
        <v>0</v>
      </c>
      <c r="H983" s="205">
        <f t="shared" si="71"/>
        <v>0</v>
      </c>
      <c r="I983" s="175">
        <f t="shared" si="68"/>
        <v>0</v>
      </c>
      <c r="J983" s="175">
        <f t="shared" si="69"/>
        <v>0</v>
      </c>
    </row>
    <row r="984" spans="1:10" s="110" customFormat="1" ht="15" customHeight="1">
      <c r="A984" s="130">
        <v>3</v>
      </c>
      <c r="B984" s="111"/>
      <c r="C984" s="55"/>
      <c r="D984" s="55" t="s">
        <v>1365</v>
      </c>
      <c r="E984" s="83">
        <f t="shared" si="71"/>
        <v>1764</v>
      </c>
      <c r="F984" s="83">
        <f t="shared" si="71"/>
        <v>1764</v>
      </c>
      <c r="G984" s="83">
        <f t="shared" si="71"/>
        <v>0</v>
      </c>
      <c r="H984" s="112">
        <f t="shared" si="71"/>
        <v>0</v>
      </c>
      <c r="I984" s="177">
        <f t="shared" si="68"/>
        <v>0</v>
      </c>
      <c r="J984" s="177">
        <f t="shared" si="69"/>
        <v>0</v>
      </c>
    </row>
    <row r="985" spans="1:10" s="110" customFormat="1" ht="15" customHeight="1">
      <c r="A985" s="111"/>
      <c r="B985" s="130">
        <v>32</v>
      </c>
      <c r="C985" s="55"/>
      <c r="D985" s="55" t="s">
        <v>1330</v>
      </c>
      <c r="E985" s="83">
        <f>SUM(E986:E992)</f>
        <v>1764</v>
      </c>
      <c r="F985" s="83">
        <f>SUM(F986:F992)</f>
        <v>1764</v>
      </c>
      <c r="G985" s="83">
        <f>SUM(G986:G992)</f>
        <v>0</v>
      </c>
      <c r="H985" s="112">
        <f>SUM(H986:H992)</f>
        <v>0</v>
      </c>
      <c r="I985" s="177">
        <f t="shared" si="68"/>
        <v>0</v>
      </c>
      <c r="J985" s="177">
        <f t="shared" si="69"/>
        <v>0</v>
      </c>
    </row>
    <row r="986" spans="1:10" s="110" customFormat="1" ht="15" customHeight="1">
      <c r="A986" s="111"/>
      <c r="B986" s="111"/>
      <c r="C986" s="111">
        <v>3211</v>
      </c>
      <c r="D986" s="86" t="s">
        <v>1264</v>
      </c>
      <c r="E986" s="86"/>
      <c r="F986" s="86"/>
      <c r="G986" s="86"/>
      <c r="H986" s="134"/>
      <c r="I986" s="178" t="e">
        <f t="shared" si="68"/>
        <v>#DIV/0!</v>
      </c>
      <c r="J986" s="178" t="e">
        <f t="shared" si="69"/>
        <v>#DIV/0!</v>
      </c>
    </row>
    <row r="987" spans="1:10" s="110" customFormat="1" ht="15" customHeight="1">
      <c r="A987" s="111"/>
      <c r="B987" s="111"/>
      <c r="C987" s="111">
        <v>3221</v>
      </c>
      <c r="D987" s="86" t="s">
        <v>1267</v>
      </c>
      <c r="E987" s="86"/>
      <c r="F987" s="86"/>
      <c r="G987" s="86"/>
      <c r="H987" s="134"/>
      <c r="I987" s="178" t="e">
        <f t="shared" si="68"/>
        <v>#DIV/0!</v>
      </c>
      <c r="J987" s="178" t="e">
        <f t="shared" si="69"/>
        <v>#DIV/0!</v>
      </c>
    </row>
    <row r="988" spans="1:10" s="110" customFormat="1" ht="15" customHeight="1">
      <c r="A988" s="111"/>
      <c r="B988" s="111"/>
      <c r="C988" s="111">
        <v>3235</v>
      </c>
      <c r="D988" s="86" t="s">
        <v>1276</v>
      </c>
      <c r="E988" s="86"/>
      <c r="F988" s="86"/>
      <c r="G988" s="86"/>
      <c r="H988" s="134"/>
      <c r="I988" s="178" t="e">
        <f t="shared" si="68"/>
        <v>#DIV/0!</v>
      </c>
      <c r="J988" s="178" t="e">
        <f t="shared" si="69"/>
        <v>#DIV/0!</v>
      </c>
    </row>
    <row r="989" spans="1:10" s="110" customFormat="1" ht="15" customHeight="1">
      <c r="A989" s="111"/>
      <c r="B989" s="111"/>
      <c r="C989" s="111">
        <v>3237</v>
      </c>
      <c r="D989" s="86" t="s">
        <v>1303</v>
      </c>
      <c r="E989" s="86">
        <v>1194</v>
      </c>
      <c r="F989" s="86">
        <v>1194</v>
      </c>
      <c r="G989" s="86"/>
      <c r="H989" s="134"/>
      <c r="I989" s="178">
        <f t="shared" si="68"/>
        <v>0</v>
      </c>
      <c r="J989" s="178">
        <f t="shared" si="69"/>
        <v>0</v>
      </c>
    </row>
    <row r="990" spans="1:10" s="110" customFormat="1" ht="15" customHeight="1">
      <c r="A990" s="111"/>
      <c r="B990" s="111"/>
      <c r="C990" s="111">
        <v>3239</v>
      </c>
      <c r="D990" s="86" t="s">
        <v>1494</v>
      </c>
      <c r="E990" s="86"/>
      <c r="F990" s="86"/>
      <c r="G990" s="86"/>
      <c r="H990" s="134"/>
      <c r="I990" s="178" t="e">
        <f t="shared" si="68"/>
        <v>#DIV/0!</v>
      </c>
      <c r="J990" s="178" t="e">
        <f t="shared" si="69"/>
        <v>#DIV/0!</v>
      </c>
    </row>
    <row r="991" spans="1:10" s="110" customFormat="1" ht="15" customHeight="1">
      <c r="A991" s="111"/>
      <c r="B991" s="111"/>
      <c r="C991" s="111">
        <v>3241</v>
      </c>
      <c r="D991" s="86" t="s">
        <v>1304</v>
      </c>
      <c r="E991" s="86">
        <v>570</v>
      </c>
      <c r="F991" s="86">
        <v>570</v>
      </c>
      <c r="G991" s="86"/>
      <c r="H991" s="134"/>
      <c r="I991" s="178">
        <f t="shared" si="68"/>
        <v>0</v>
      </c>
      <c r="J991" s="178">
        <f t="shared" si="69"/>
        <v>0</v>
      </c>
    </row>
    <row r="992" spans="1:10" s="110" customFormat="1" ht="15" customHeight="1" thickBot="1">
      <c r="A992" s="165"/>
      <c r="B992" s="165"/>
      <c r="C992" s="165">
        <v>3293</v>
      </c>
      <c r="D992" s="166" t="s">
        <v>1282</v>
      </c>
      <c r="E992" s="166"/>
      <c r="F992" s="86"/>
      <c r="G992" s="166"/>
      <c r="H992" s="167"/>
      <c r="I992" s="197" t="e">
        <f t="shared" si="68"/>
        <v>#DIV/0!</v>
      </c>
      <c r="J992" s="197" t="e">
        <f t="shared" si="69"/>
        <v>#DIV/0!</v>
      </c>
    </row>
    <row r="993" spans="6:9" s="110" customFormat="1" ht="13.8">
      <c r="H993" s="211"/>
      <c r="I993" s="123"/>
    </row>
    <row r="994" spans="6:9" s="110" customFormat="1" ht="13.8">
      <c r="F994" s="124"/>
      <c r="H994" s="211"/>
      <c r="I994" s="123"/>
    </row>
    <row r="995" spans="6:9" s="110" customFormat="1" ht="13.8">
      <c r="H995" s="211"/>
      <c r="I995" s="123"/>
    </row>
    <row r="996" spans="6:9" s="39" customFormat="1">
      <c r="F996" s="121"/>
      <c r="H996" s="212"/>
      <c r="I996" s="120"/>
    </row>
  </sheetData>
  <mergeCells count="64">
    <mergeCell ref="A7:D7"/>
    <mergeCell ref="A8:D8"/>
    <mergeCell ref="A20:D20"/>
    <mergeCell ref="C1:J1"/>
    <mergeCell ref="A3:D3"/>
    <mergeCell ref="A6:D6"/>
    <mergeCell ref="A21:D21"/>
    <mergeCell ref="A22:D22"/>
    <mergeCell ref="A73:D73"/>
    <mergeCell ref="A74:D74"/>
    <mergeCell ref="A85:D85"/>
    <mergeCell ref="A86:D86"/>
    <mergeCell ref="A87:D87"/>
    <mergeCell ref="A93:D93"/>
    <mergeCell ref="A108:D108"/>
    <mergeCell ref="A144:D144"/>
    <mergeCell ref="A188:D188"/>
    <mergeCell ref="A218:D218"/>
    <mergeCell ref="A247:D247"/>
    <mergeCell ref="A248:D248"/>
    <mergeCell ref="A249:D249"/>
    <mergeCell ref="A283:D283"/>
    <mergeCell ref="A318:D318"/>
    <mergeCell ref="A319:D319"/>
    <mergeCell ref="A383:D383"/>
    <mergeCell ref="A441:D441"/>
    <mergeCell ref="A442:D442"/>
    <mergeCell ref="A458:D458"/>
    <mergeCell ref="A459:D459"/>
    <mergeCell ref="A490:D490"/>
    <mergeCell ref="A491:D491"/>
    <mergeCell ref="A519:D519"/>
    <mergeCell ref="A520:D520"/>
    <mergeCell ref="A544:D544"/>
    <mergeCell ref="A562:D562"/>
    <mergeCell ref="A823:D823"/>
    <mergeCell ref="A571:D571"/>
    <mergeCell ref="A577:D577"/>
    <mergeCell ref="A629:D629"/>
    <mergeCell ref="A686:D686"/>
    <mergeCell ref="A701:D701"/>
    <mergeCell ref="A749:D749"/>
    <mergeCell ref="A767:D767"/>
    <mergeCell ref="A773:D773"/>
    <mergeCell ref="A774:D774"/>
    <mergeCell ref="A796:D796"/>
    <mergeCell ref="A572:D572"/>
    <mergeCell ref="A744:D744"/>
    <mergeCell ref="A983:D983"/>
    <mergeCell ref="A5:D5"/>
    <mergeCell ref="A952:D952"/>
    <mergeCell ref="A947:D947"/>
    <mergeCell ref="A961:D961"/>
    <mergeCell ref="A962:D962"/>
    <mergeCell ref="A979:D979"/>
    <mergeCell ref="A913:D913"/>
    <mergeCell ref="A914:D914"/>
    <mergeCell ref="A922:D922"/>
    <mergeCell ref="A933:D933"/>
    <mergeCell ref="A946:D946"/>
    <mergeCell ref="A855:D855"/>
    <mergeCell ref="A885:D885"/>
    <mergeCell ref="A890:D890"/>
    <mergeCell ref="A891:D89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34CB-FDDE-403C-9448-AC1EAD11F88E}">
  <sheetPr>
    <pageSetUpPr fitToPage="1"/>
  </sheetPr>
  <dimension ref="A1:J970"/>
  <sheetViews>
    <sheetView zoomScale="90" zoomScaleNormal="90" workbookViewId="0">
      <pane ySplit="5" topLeftCell="A476" activePane="bottomLeft" state="frozen"/>
      <selection pane="bottomLeft" activeCell="A476" sqref="A476"/>
    </sheetView>
  </sheetViews>
  <sheetFormatPr defaultRowHeight="13.2"/>
  <cols>
    <col min="1" max="1" width="3.88671875" style="116" customWidth="1"/>
    <col min="2" max="2" width="4.33203125" style="116" customWidth="1"/>
    <col min="3" max="3" width="7.6640625" style="116" customWidth="1"/>
    <col min="4" max="4" width="72.109375" style="116" customWidth="1"/>
    <col min="5" max="5" width="28.77734375" style="116" customWidth="1"/>
    <col min="6" max="6" width="21.5546875" style="116" customWidth="1"/>
    <col min="7" max="7" width="22.33203125" style="116" customWidth="1"/>
    <col min="8" max="8" width="27.77734375" style="208" customWidth="1"/>
    <col min="9" max="9" width="12.44140625" style="181" customWidth="1"/>
    <col min="10" max="10" width="13.21875" style="181" customWidth="1"/>
    <col min="11" max="238" width="8.88671875" style="116"/>
    <col min="239" max="239" width="7.44140625" style="116" customWidth="1"/>
    <col min="240" max="240" width="52.5546875" style="116" customWidth="1"/>
    <col min="241" max="241" width="15.6640625" style="116" customWidth="1"/>
    <col min="242" max="242" width="12.5546875" style="116" customWidth="1"/>
    <col min="243" max="243" width="7.44140625" style="116" customWidth="1"/>
    <col min="244" max="244" width="0" style="116" hidden="1" customWidth="1"/>
    <col min="245" max="245" width="4" style="116" customWidth="1"/>
    <col min="246" max="494" width="8.88671875" style="116"/>
    <col min="495" max="495" width="7.44140625" style="116" customWidth="1"/>
    <col min="496" max="496" width="52.5546875" style="116" customWidth="1"/>
    <col min="497" max="497" width="15.6640625" style="116" customWidth="1"/>
    <col min="498" max="498" width="12.5546875" style="116" customWidth="1"/>
    <col min="499" max="499" width="7.44140625" style="116" customWidth="1"/>
    <col min="500" max="500" width="0" style="116" hidden="1" customWidth="1"/>
    <col min="501" max="501" width="4" style="116" customWidth="1"/>
    <col min="502" max="750" width="8.88671875" style="116"/>
    <col min="751" max="751" width="7.44140625" style="116" customWidth="1"/>
    <col min="752" max="752" width="52.5546875" style="116" customWidth="1"/>
    <col min="753" max="753" width="15.6640625" style="116" customWidth="1"/>
    <col min="754" max="754" width="12.5546875" style="116" customWidth="1"/>
    <col min="755" max="755" width="7.44140625" style="116" customWidth="1"/>
    <col min="756" max="756" width="0" style="116" hidden="1" customWidth="1"/>
    <col min="757" max="757" width="4" style="116" customWidth="1"/>
    <col min="758" max="1006" width="8.88671875" style="116"/>
    <col min="1007" max="1007" width="7.44140625" style="116" customWidth="1"/>
    <col min="1008" max="1008" width="52.5546875" style="116" customWidth="1"/>
    <col min="1009" max="1009" width="15.6640625" style="116" customWidth="1"/>
    <col min="1010" max="1010" width="12.5546875" style="116" customWidth="1"/>
    <col min="1011" max="1011" width="7.44140625" style="116" customWidth="1"/>
    <col min="1012" max="1012" width="0" style="116" hidden="1" customWidth="1"/>
    <col min="1013" max="1013" width="4" style="116" customWidth="1"/>
    <col min="1014" max="1262" width="8.88671875" style="116"/>
    <col min="1263" max="1263" width="7.44140625" style="116" customWidth="1"/>
    <col min="1264" max="1264" width="52.5546875" style="116" customWidth="1"/>
    <col min="1265" max="1265" width="15.6640625" style="116" customWidth="1"/>
    <col min="1266" max="1266" width="12.5546875" style="116" customWidth="1"/>
    <col min="1267" max="1267" width="7.44140625" style="116" customWidth="1"/>
    <col min="1268" max="1268" width="0" style="116" hidden="1" customWidth="1"/>
    <col min="1269" max="1269" width="4" style="116" customWidth="1"/>
    <col min="1270" max="1518" width="8.88671875" style="116"/>
    <col min="1519" max="1519" width="7.44140625" style="116" customWidth="1"/>
    <col min="1520" max="1520" width="52.5546875" style="116" customWidth="1"/>
    <col min="1521" max="1521" width="15.6640625" style="116" customWidth="1"/>
    <col min="1522" max="1522" width="12.5546875" style="116" customWidth="1"/>
    <col min="1523" max="1523" width="7.44140625" style="116" customWidth="1"/>
    <col min="1524" max="1524" width="0" style="116" hidden="1" customWidth="1"/>
    <col min="1525" max="1525" width="4" style="116" customWidth="1"/>
    <col min="1526" max="1774" width="8.88671875" style="116"/>
    <col min="1775" max="1775" width="7.44140625" style="116" customWidth="1"/>
    <col min="1776" max="1776" width="52.5546875" style="116" customWidth="1"/>
    <col min="1777" max="1777" width="15.6640625" style="116" customWidth="1"/>
    <col min="1778" max="1778" width="12.5546875" style="116" customWidth="1"/>
    <col min="1779" max="1779" width="7.44140625" style="116" customWidth="1"/>
    <col min="1780" max="1780" width="0" style="116" hidden="1" customWidth="1"/>
    <col min="1781" max="1781" width="4" style="116" customWidth="1"/>
    <col min="1782" max="2030" width="8.88671875" style="116"/>
    <col min="2031" max="2031" width="7.44140625" style="116" customWidth="1"/>
    <col min="2032" max="2032" width="52.5546875" style="116" customWidth="1"/>
    <col min="2033" max="2033" width="15.6640625" style="116" customWidth="1"/>
    <col min="2034" max="2034" width="12.5546875" style="116" customWidth="1"/>
    <col min="2035" max="2035" width="7.44140625" style="116" customWidth="1"/>
    <col min="2036" max="2036" width="0" style="116" hidden="1" customWidth="1"/>
    <col min="2037" max="2037" width="4" style="116" customWidth="1"/>
    <col min="2038" max="2286" width="8.88671875" style="116"/>
    <col min="2287" max="2287" width="7.44140625" style="116" customWidth="1"/>
    <col min="2288" max="2288" width="52.5546875" style="116" customWidth="1"/>
    <col min="2289" max="2289" width="15.6640625" style="116" customWidth="1"/>
    <col min="2290" max="2290" width="12.5546875" style="116" customWidth="1"/>
    <col min="2291" max="2291" width="7.44140625" style="116" customWidth="1"/>
    <col min="2292" max="2292" width="0" style="116" hidden="1" customWidth="1"/>
    <col min="2293" max="2293" width="4" style="116" customWidth="1"/>
    <col min="2294" max="2542" width="8.88671875" style="116"/>
    <col min="2543" max="2543" width="7.44140625" style="116" customWidth="1"/>
    <col min="2544" max="2544" width="52.5546875" style="116" customWidth="1"/>
    <col min="2545" max="2545" width="15.6640625" style="116" customWidth="1"/>
    <col min="2546" max="2546" width="12.5546875" style="116" customWidth="1"/>
    <col min="2547" max="2547" width="7.44140625" style="116" customWidth="1"/>
    <col min="2548" max="2548" width="0" style="116" hidden="1" customWidth="1"/>
    <col min="2549" max="2549" width="4" style="116" customWidth="1"/>
    <col min="2550" max="2798" width="8.88671875" style="116"/>
    <col min="2799" max="2799" width="7.44140625" style="116" customWidth="1"/>
    <col min="2800" max="2800" width="52.5546875" style="116" customWidth="1"/>
    <col min="2801" max="2801" width="15.6640625" style="116" customWidth="1"/>
    <col min="2802" max="2802" width="12.5546875" style="116" customWidth="1"/>
    <col min="2803" max="2803" width="7.44140625" style="116" customWidth="1"/>
    <col min="2804" max="2804" width="0" style="116" hidden="1" customWidth="1"/>
    <col min="2805" max="2805" width="4" style="116" customWidth="1"/>
    <col min="2806" max="3054" width="8.88671875" style="116"/>
    <col min="3055" max="3055" width="7.44140625" style="116" customWidth="1"/>
    <col min="3056" max="3056" width="52.5546875" style="116" customWidth="1"/>
    <col min="3057" max="3057" width="15.6640625" style="116" customWidth="1"/>
    <col min="3058" max="3058" width="12.5546875" style="116" customWidth="1"/>
    <col min="3059" max="3059" width="7.44140625" style="116" customWidth="1"/>
    <col min="3060" max="3060" width="0" style="116" hidden="1" customWidth="1"/>
    <col min="3061" max="3061" width="4" style="116" customWidth="1"/>
    <col min="3062" max="3310" width="8.88671875" style="116"/>
    <col min="3311" max="3311" width="7.44140625" style="116" customWidth="1"/>
    <col min="3312" max="3312" width="52.5546875" style="116" customWidth="1"/>
    <col min="3313" max="3313" width="15.6640625" style="116" customWidth="1"/>
    <col min="3314" max="3314" width="12.5546875" style="116" customWidth="1"/>
    <col min="3315" max="3315" width="7.44140625" style="116" customWidth="1"/>
    <col min="3316" max="3316" width="0" style="116" hidden="1" customWidth="1"/>
    <col min="3317" max="3317" width="4" style="116" customWidth="1"/>
    <col min="3318" max="3566" width="8.88671875" style="116"/>
    <col min="3567" max="3567" width="7.44140625" style="116" customWidth="1"/>
    <col min="3568" max="3568" width="52.5546875" style="116" customWidth="1"/>
    <col min="3569" max="3569" width="15.6640625" style="116" customWidth="1"/>
    <col min="3570" max="3570" width="12.5546875" style="116" customWidth="1"/>
    <col min="3571" max="3571" width="7.44140625" style="116" customWidth="1"/>
    <col min="3572" max="3572" width="0" style="116" hidden="1" customWidth="1"/>
    <col min="3573" max="3573" width="4" style="116" customWidth="1"/>
    <col min="3574" max="3822" width="8.88671875" style="116"/>
    <col min="3823" max="3823" width="7.44140625" style="116" customWidth="1"/>
    <col min="3824" max="3824" width="52.5546875" style="116" customWidth="1"/>
    <col min="3825" max="3825" width="15.6640625" style="116" customWidth="1"/>
    <col min="3826" max="3826" width="12.5546875" style="116" customWidth="1"/>
    <col min="3827" max="3827" width="7.44140625" style="116" customWidth="1"/>
    <col min="3828" max="3828" width="0" style="116" hidden="1" customWidth="1"/>
    <col min="3829" max="3829" width="4" style="116" customWidth="1"/>
    <col min="3830" max="4078" width="8.88671875" style="116"/>
    <col min="4079" max="4079" width="7.44140625" style="116" customWidth="1"/>
    <col min="4080" max="4080" width="52.5546875" style="116" customWidth="1"/>
    <col min="4081" max="4081" width="15.6640625" style="116" customWidth="1"/>
    <col min="4082" max="4082" width="12.5546875" style="116" customWidth="1"/>
    <col min="4083" max="4083" width="7.44140625" style="116" customWidth="1"/>
    <col min="4084" max="4084" width="0" style="116" hidden="1" customWidth="1"/>
    <col min="4085" max="4085" width="4" style="116" customWidth="1"/>
    <col min="4086" max="4334" width="8.88671875" style="116"/>
    <col min="4335" max="4335" width="7.44140625" style="116" customWidth="1"/>
    <col min="4336" max="4336" width="52.5546875" style="116" customWidth="1"/>
    <col min="4337" max="4337" width="15.6640625" style="116" customWidth="1"/>
    <col min="4338" max="4338" width="12.5546875" style="116" customWidth="1"/>
    <col min="4339" max="4339" width="7.44140625" style="116" customWidth="1"/>
    <col min="4340" max="4340" width="0" style="116" hidden="1" customWidth="1"/>
    <col min="4341" max="4341" width="4" style="116" customWidth="1"/>
    <col min="4342" max="4590" width="8.88671875" style="116"/>
    <col min="4591" max="4591" width="7.44140625" style="116" customWidth="1"/>
    <col min="4592" max="4592" width="52.5546875" style="116" customWidth="1"/>
    <col min="4593" max="4593" width="15.6640625" style="116" customWidth="1"/>
    <col min="4594" max="4594" width="12.5546875" style="116" customWidth="1"/>
    <col min="4595" max="4595" width="7.44140625" style="116" customWidth="1"/>
    <col min="4596" max="4596" width="0" style="116" hidden="1" customWidth="1"/>
    <col min="4597" max="4597" width="4" style="116" customWidth="1"/>
    <col min="4598" max="4846" width="8.88671875" style="116"/>
    <col min="4847" max="4847" width="7.44140625" style="116" customWidth="1"/>
    <col min="4848" max="4848" width="52.5546875" style="116" customWidth="1"/>
    <col min="4849" max="4849" width="15.6640625" style="116" customWidth="1"/>
    <col min="4850" max="4850" width="12.5546875" style="116" customWidth="1"/>
    <col min="4851" max="4851" width="7.44140625" style="116" customWidth="1"/>
    <col min="4852" max="4852" width="0" style="116" hidden="1" customWidth="1"/>
    <col min="4853" max="4853" width="4" style="116" customWidth="1"/>
    <col min="4854" max="5102" width="8.88671875" style="116"/>
    <col min="5103" max="5103" width="7.44140625" style="116" customWidth="1"/>
    <col min="5104" max="5104" width="52.5546875" style="116" customWidth="1"/>
    <col min="5105" max="5105" width="15.6640625" style="116" customWidth="1"/>
    <col min="5106" max="5106" width="12.5546875" style="116" customWidth="1"/>
    <col min="5107" max="5107" width="7.44140625" style="116" customWidth="1"/>
    <col min="5108" max="5108" width="0" style="116" hidden="1" customWidth="1"/>
    <col min="5109" max="5109" width="4" style="116" customWidth="1"/>
    <col min="5110" max="5358" width="8.88671875" style="116"/>
    <col min="5359" max="5359" width="7.44140625" style="116" customWidth="1"/>
    <col min="5360" max="5360" width="52.5546875" style="116" customWidth="1"/>
    <col min="5361" max="5361" width="15.6640625" style="116" customWidth="1"/>
    <col min="5362" max="5362" width="12.5546875" style="116" customWidth="1"/>
    <col min="5363" max="5363" width="7.44140625" style="116" customWidth="1"/>
    <col min="5364" max="5364" width="0" style="116" hidden="1" customWidth="1"/>
    <col min="5365" max="5365" width="4" style="116" customWidth="1"/>
    <col min="5366" max="5614" width="8.88671875" style="116"/>
    <col min="5615" max="5615" width="7.44140625" style="116" customWidth="1"/>
    <col min="5616" max="5616" width="52.5546875" style="116" customWidth="1"/>
    <col min="5617" max="5617" width="15.6640625" style="116" customWidth="1"/>
    <col min="5618" max="5618" width="12.5546875" style="116" customWidth="1"/>
    <col min="5619" max="5619" width="7.44140625" style="116" customWidth="1"/>
    <col min="5620" max="5620" width="0" style="116" hidden="1" customWidth="1"/>
    <col min="5621" max="5621" width="4" style="116" customWidth="1"/>
    <col min="5622" max="5870" width="8.88671875" style="116"/>
    <col min="5871" max="5871" width="7.44140625" style="116" customWidth="1"/>
    <col min="5872" max="5872" width="52.5546875" style="116" customWidth="1"/>
    <col min="5873" max="5873" width="15.6640625" style="116" customWidth="1"/>
    <col min="5874" max="5874" width="12.5546875" style="116" customWidth="1"/>
    <col min="5875" max="5875" width="7.44140625" style="116" customWidth="1"/>
    <col min="5876" max="5876" width="0" style="116" hidden="1" customWidth="1"/>
    <col min="5877" max="5877" width="4" style="116" customWidth="1"/>
    <col min="5878" max="6126" width="8.88671875" style="116"/>
    <col min="6127" max="6127" width="7.44140625" style="116" customWidth="1"/>
    <col min="6128" max="6128" width="52.5546875" style="116" customWidth="1"/>
    <col min="6129" max="6129" width="15.6640625" style="116" customWidth="1"/>
    <col min="6130" max="6130" width="12.5546875" style="116" customWidth="1"/>
    <col min="6131" max="6131" width="7.44140625" style="116" customWidth="1"/>
    <col min="6132" max="6132" width="0" style="116" hidden="1" customWidth="1"/>
    <col min="6133" max="6133" width="4" style="116" customWidth="1"/>
    <col min="6134" max="6382" width="8.88671875" style="116"/>
    <col min="6383" max="6383" width="7.44140625" style="116" customWidth="1"/>
    <col min="6384" max="6384" width="52.5546875" style="116" customWidth="1"/>
    <col min="6385" max="6385" width="15.6640625" style="116" customWidth="1"/>
    <col min="6386" max="6386" width="12.5546875" style="116" customWidth="1"/>
    <col min="6387" max="6387" width="7.44140625" style="116" customWidth="1"/>
    <col min="6388" max="6388" width="0" style="116" hidden="1" customWidth="1"/>
    <col min="6389" max="6389" width="4" style="116" customWidth="1"/>
    <col min="6390" max="6638" width="8.88671875" style="116"/>
    <col min="6639" max="6639" width="7.44140625" style="116" customWidth="1"/>
    <col min="6640" max="6640" width="52.5546875" style="116" customWidth="1"/>
    <col min="6641" max="6641" width="15.6640625" style="116" customWidth="1"/>
    <col min="6642" max="6642" width="12.5546875" style="116" customWidth="1"/>
    <col min="6643" max="6643" width="7.44140625" style="116" customWidth="1"/>
    <col min="6644" max="6644" width="0" style="116" hidden="1" customWidth="1"/>
    <col min="6645" max="6645" width="4" style="116" customWidth="1"/>
    <col min="6646" max="6894" width="8.88671875" style="116"/>
    <col min="6895" max="6895" width="7.44140625" style="116" customWidth="1"/>
    <col min="6896" max="6896" width="52.5546875" style="116" customWidth="1"/>
    <col min="6897" max="6897" width="15.6640625" style="116" customWidth="1"/>
    <col min="6898" max="6898" width="12.5546875" style="116" customWidth="1"/>
    <col min="6899" max="6899" width="7.44140625" style="116" customWidth="1"/>
    <col min="6900" max="6900" width="0" style="116" hidden="1" customWidth="1"/>
    <col min="6901" max="6901" width="4" style="116" customWidth="1"/>
    <col min="6902" max="7150" width="8.88671875" style="116"/>
    <col min="7151" max="7151" width="7.44140625" style="116" customWidth="1"/>
    <col min="7152" max="7152" width="52.5546875" style="116" customWidth="1"/>
    <col min="7153" max="7153" width="15.6640625" style="116" customWidth="1"/>
    <col min="7154" max="7154" width="12.5546875" style="116" customWidth="1"/>
    <col min="7155" max="7155" width="7.44140625" style="116" customWidth="1"/>
    <col min="7156" max="7156" width="0" style="116" hidden="1" customWidth="1"/>
    <col min="7157" max="7157" width="4" style="116" customWidth="1"/>
    <col min="7158" max="7406" width="8.88671875" style="116"/>
    <col min="7407" max="7407" width="7.44140625" style="116" customWidth="1"/>
    <col min="7408" max="7408" width="52.5546875" style="116" customWidth="1"/>
    <col min="7409" max="7409" width="15.6640625" style="116" customWidth="1"/>
    <col min="7410" max="7410" width="12.5546875" style="116" customWidth="1"/>
    <col min="7411" max="7411" width="7.44140625" style="116" customWidth="1"/>
    <col min="7412" max="7412" width="0" style="116" hidden="1" customWidth="1"/>
    <col min="7413" max="7413" width="4" style="116" customWidth="1"/>
    <col min="7414" max="7662" width="8.88671875" style="116"/>
    <col min="7663" max="7663" width="7.44140625" style="116" customWidth="1"/>
    <col min="7664" max="7664" width="52.5546875" style="116" customWidth="1"/>
    <col min="7665" max="7665" width="15.6640625" style="116" customWidth="1"/>
    <col min="7666" max="7666" width="12.5546875" style="116" customWidth="1"/>
    <col min="7667" max="7667" width="7.44140625" style="116" customWidth="1"/>
    <col min="7668" max="7668" width="0" style="116" hidden="1" customWidth="1"/>
    <col min="7669" max="7669" width="4" style="116" customWidth="1"/>
    <col min="7670" max="7918" width="8.88671875" style="116"/>
    <col min="7919" max="7919" width="7.44140625" style="116" customWidth="1"/>
    <col min="7920" max="7920" width="52.5546875" style="116" customWidth="1"/>
    <col min="7921" max="7921" width="15.6640625" style="116" customWidth="1"/>
    <col min="7922" max="7922" width="12.5546875" style="116" customWidth="1"/>
    <col min="7923" max="7923" width="7.44140625" style="116" customWidth="1"/>
    <col min="7924" max="7924" width="0" style="116" hidden="1" customWidth="1"/>
    <col min="7925" max="7925" width="4" style="116" customWidth="1"/>
    <col min="7926" max="8174" width="8.88671875" style="116"/>
    <col min="8175" max="8175" width="7.44140625" style="116" customWidth="1"/>
    <col min="8176" max="8176" width="52.5546875" style="116" customWidth="1"/>
    <col min="8177" max="8177" width="15.6640625" style="116" customWidth="1"/>
    <col min="8178" max="8178" width="12.5546875" style="116" customWidth="1"/>
    <col min="8179" max="8179" width="7.44140625" style="116" customWidth="1"/>
    <col min="8180" max="8180" width="0" style="116" hidden="1" customWidth="1"/>
    <col min="8181" max="8181" width="4" style="116" customWidth="1"/>
    <col min="8182" max="8430" width="8.88671875" style="116"/>
    <col min="8431" max="8431" width="7.44140625" style="116" customWidth="1"/>
    <col min="8432" max="8432" width="52.5546875" style="116" customWidth="1"/>
    <col min="8433" max="8433" width="15.6640625" style="116" customWidth="1"/>
    <col min="8434" max="8434" width="12.5546875" style="116" customWidth="1"/>
    <col min="8435" max="8435" width="7.44140625" style="116" customWidth="1"/>
    <col min="8436" max="8436" width="0" style="116" hidden="1" customWidth="1"/>
    <col min="8437" max="8437" width="4" style="116" customWidth="1"/>
    <col min="8438" max="8686" width="8.88671875" style="116"/>
    <col min="8687" max="8687" width="7.44140625" style="116" customWidth="1"/>
    <col min="8688" max="8688" width="52.5546875" style="116" customWidth="1"/>
    <col min="8689" max="8689" width="15.6640625" style="116" customWidth="1"/>
    <col min="8690" max="8690" width="12.5546875" style="116" customWidth="1"/>
    <col min="8691" max="8691" width="7.44140625" style="116" customWidth="1"/>
    <col min="8692" max="8692" width="0" style="116" hidden="1" customWidth="1"/>
    <col min="8693" max="8693" width="4" style="116" customWidth="1"/>
    <col min="8694" max="8942" width="8.88671875" style="116"/>
    <col min="8943" max="8943" width="7.44140625" style="116" customWidth="1"/>
    <col min="8944" max="8944" width="52.5546875" style="116" customWidth="1"/>
    <col min="8945" max="8945" width="15.6640625" style="116" customWidth="1"/>
    <col min="8946" max="8946" width="12.5546875" style="116" customWidth="1"/>
    <col min="8947" max="8947" width="7.44140625" style="116" customWidth="1"/>
    <col min="8948" max="8948" width="0" style="116" hidden="1" customWidth="1"/>
    <col min="8949" max="8949" width="4" style="116" customWidth="1"/>
    <col min="8950" max="9198" width="8.88671875" style="116"/>
    <col min="9199" max="9199" width="7.44140625" style="116" customWidth="1"/>
    <col min="9200" max="9200" width="52.5546875" style="116" customWidth="1"/>
    <col min="9201" max="9201" width="15.6640625" style="116" customWidth="1"/>
    <col min="9202" max="9202" width="12.5546875" style="116" customWidth="1"/>
    <col min="9203" max="9203" width="7.44140625" style="116" customWidth="1"/>
    <col min="9204" max="9204" width="0" style="116" hidden="1" customWidth="1"/>
    <col min="9205" max="9205" width="4" style="116" customWidth="1"/>
    <col min="9206" max="9454" width="8.88671875" style="116"/>
    <col min="9455" max="9455" width="7.44140625" style="116" customWidth="1"/>
    <col min="9456" max="9456" width="52.5546875" style="116" customWidth="1"/>
    <col min="9457" max="9457" width="15.6640625" style="116" customWidth="1"/>
    <col min="9458" max="9458" width="12.5546875" style="116" customWidth="1"/>
    <col min="9459" max="9459" width="7.44140625" style="116" customWidth="1"/>
    <col min="9460" max="9460" width="0" style="116" hidden="1" customWidth="1"/>
    <col min="9461" max="9461" width="4" style="116" customWidth="1"/>
    <col min="9462" max="9710" width="8.88671875" style="116"/>
    <col min="9711" max="9711" width="7.44140625" style="116" customWidth="1"/>
    <col min="9712" max="9712" width="52.5546875" style="116" customWidth="1"/>
    <col min="9713" max="9713" width="15.6640625" style="116" customWidth="1"/>
    <col min="9714" max="9714" width="12.5546875" style="116" customWidth="1"/>
    <col min="9715" max="9715" width="7.44140625" style="116" customWidth="1"/>
    <col min="9716" max="9716" width="0" style="116" hidden="1" customWidth="1"/>
    <col min="9717" max="9717" width="4" style="116" customWidth="1"/>
    <col min="9718" max="9966" width="8.88671875" style="116"/>
    <col min="9967" max="9967" width="7.44140625" style="116" customWidth="1"/>
    <col min="9968" max="9968" width="52.5546875" style="116" customWidth="1"/>
    <col min="9969" max="9969" width="15.6640625" style="116" customWidth="1"/>
    <col min="9970" max="9970" width="12.5546875" style="116" customWidth="1"/>
    <col min="9971" max="9971" width="7.44140625" style="116" customWidth="1"/>
    <col min="9972" max="9972" width="0" style="116" hidden="1" customWidth="1"/>
    <col min="9973" max="9973" width="4" style="116" customWidth="1"/>
    <col min="9974" max="10222" width="8.88671875" style="116"/>
    <col min="10223" max="10223" width="7.44140625" style="116" customWidth="1"/>
    <col min="10224" max="10224" width="52.5546875" style="116" customWidth="1"/>
    <col min="10225" max="10225" width="15.6640625" style="116" customWidth="1"/>
    <col min="10226" max="10226" width="12.5546875" style="116" customWidth="1"/>
    <col min="10227" max="10227" width="7.44140625" style="116" customWidth="1"/>
    <col min="10228" max="10228" width="0" style="116" hidden="1" customWidth="1"/>
    <col min="10229" max="10229" width="4" style="116" customWidth="1"/>
    <col min="10230" max="10478" width="8.88671875" style="116"/>
    <col min="10479" max="10479" width="7.44140625" style="116" customWidth="1"/>
    <col min="10480" max="10480" width="52.5546875" style="116" customWidth="1"/>
    <col min="10481" max="10481" width="15.6640625" style="116" customWidth="1"/>
    <col min="10482" max="10482" width="12.5546875" style="116" customWidth="1"/>
    <col min="10483" max="10483" width="7.44140625" style="116" customWidth="1"/>
    <col min="10484" max="10484" width="0" style="116" hidden="1" customWidth="1"/>
    <col min="10485" max="10485" width="4" style="116" customWidth="1"/>
    <col min="10486" max="10734" width="8.88671875" style="116"/>
    <col min="10735" max="10735" width="7.44140625" style="116" customWidth="1"/>
    <col min="10736" max="10736" width="52.5546875" style="116" customWidth="1"/>
    <col min="10737" max="10737" width="15.6640625" style="116" customWidth="1"/>
    <col min="10738" max="10738" width="12.5546875" style="116" customWidth="1"/>
    <col min="10739" max="10739" width="7.44140625" style="116" customWidth="1"/>
    <col min="10740" max="10740" width="0" style="116" hidden="1" customWidth="1"/>
    <col min="10741" max="10741" width="4" style="116" customWidth="1"/>
    <col min="10742" max="10990" width="8.88671875" style="116"/>
    <col min="10991" max="10991" width="7.44140625" style="116" customWidth="1"/>
    <col min="10992" max="10992" width="52.5546875" style="116" customWidth="1"/>
    <col min="10993" max="10993" width="15.6640625" style="116" customWidth="1"/>
    <col min="10994" max="10994" width="12.5546875" style="116" customWidth="1"/>
    <col min="10995" max="10995" width="7.44140625" style="116" customWidth="1"/>
    <col min="10996" max="10996" width="0" style="116" hidden="1" customWidth="1"/>
    <col min="10997" max="10997" width="4" style="116" customWidth="1"/>
    <col min="10998" max="11246" width="8.88671875" style="116"/>
    <col min="11247" max="11247" width="7.44140625" style="116" customWidth="1"/>
    <col min="11248" max="11248" width="52.5546875" style="116" customWidth="1"/>
    <col min="11249" max="11249" width="15.6640625" style="116" customWidth="1"/>
    <col min="11250" max="11250" width="12.5546875" style="116" customWidth="1"/>
    <col min="11251" max="11251" width="7.44140625" style="116" customWidth="1"/>
    <col min="11252" max="11252" width="0" style="116" hidden="1" customWidth="1"/>
    <col min="11253" max="11253" width="4" style="116" customWidth="1"/>
    <col min="11254" max="11502" width="8.88671875" style="116"/>
    <col min="11503" max="11503" width="7.44140625" style="116" customWidth="1"/>
    <col min="11504" max="11504" width="52.5546875" style="116" customWidth="1"/>
    <col min="11505" max="11505" width="15.6640625" style="116" customWidth="1"/>
    <col min="11506" max="11506" width="12.5546875" style="116" customWidth="1"/>
    <col min="11507" max="11507" width="7.44140625" style="116" customWidth="1"/>
    <col min="11508" max="11508" width="0" style="116" hidden="1" customWidth="1"/>
    <col min="11509" max="11509" width="4" style="116" customWidth="1"/>
    <col min="11510" max="11758" width="8.88671875" style="116"/>
    <col min="11759" max="11759" width="7.44140625" style="116" customWidth="1"/>
    <col min="11760" max="11760" width="52.5546875" style="116" customWidth="1"/>
    <col min="11761" max="11761" width="15.6640625" style="116" customWidth="1"/>
    <col min="11762" max="11762" width="12.5546875" style="116" customWidth="1"/>
    <col min="11763" max="11763" width="7.44140625" style="116" customWidth="1"/>
    <col min="11764" max="11764" width="0" style="116" hidden="1" customWidth="1"/>
    <col min="11765" max="11765" width="4" style="116" customWidth="1"/>
    <col min="11766" max="12014" width="8.88671875" style="116"/>
    <col min="12015" max="12015" width="7.44140625" style="116" customWidth="1"/>
    <col min="12016" max="12016" width="52.5546875" style="116" customWidth="1"/>
    <col min="12017" max="12017" width="15.6640625" style="116" customWidth="1"/>
    <col min="12018" max="12018" width="12.5546875" style="116" customWidth="1"/>
    <col min="12019" max="12019" width="7.44140625" style="116" customWidth="1"/>
    <col min="12020" max="12020" width="0" style="116" hidden="1" customWidth="1"/>
    <col min="12021" max="12021" width="4" style="116" customWidth="1"/>
    <col min="12022" max="12270" width="8.88671875" style="116"/>
    <col min="12271" max="12271" width="7.44140625" style="116" customWidth="1"/>
    <col min="12272" max="12272" width="52.5546875" style="116" customWidth="1"/>
    <col min="12273" max="12273" width="15.6640625" style="116" customWidth="1"/>
    <col min="12274" max="12274" width="12.5546875" style="116" customWidth="1"/>
    <col min="12275" max="12275" width="7.44140625" style="116" customWidth="1"/>
    <col min="12276" max="12276" width="0" style="116" hidden="1" customWidth="1"/>
    <col min="12277" max="12277" width="4" style="116" customWidth="1"/>
    <col min="12278" max="12526" width="8.88671875" style="116"/>
    <col min="12527" max="12527" width="7.44140625" style="116" customWidth="1"/>
    <col min="12528" max="12528" width="52.5546875" style="116" customWidth="1"/>
    <col min="12529" max="12529" width="15.6640625" style="116" customWidth="1"/>
    <col min="12530" max="12530" width="12.5546875" style="116" customWidth="1"/>
    <col min="12531" max="12531" width="7.44140625" style="116" customWidth="1"/>
    <col min="12532" max="12532" width="0" style="116" hidden="1" customWidth="1"/>
    <col min="12533" max="12533" width="4" style="116" customWidth="1"/>
    <col min="12534" max="12782" width="8.88671875" style="116"/>
    <col min="12783" max="12783" width="7.44140625" style="116" customWidth="1"/>
    <col min="12784" max="12784" width="52.5546875" style="116" customWidth="1"/>
    <col min="12785" max="12785" width="15.6640625" style="116" customWidth="1"/>
    <col min="12786" max="12786" width="12.5546875" style="116" customWidth="1"/>
    <col min="12787" max="12787" width="7.44140625" style="116" customWidth="1"/>
    <col min="12788" max="12788" width="0" style="116" hidden="1" customWidth="1"/>
    <col min="12789" max="12789" width="4" style="116" customWidth="1"/>
    <col min="12790" max="13038" width="8.88671875" style="116"/>
    <col min="13039" max="13039" width="7.44140625" style="116" customWidth="1"/>
    <col min="13040" max="13040" width="52.5546875" style="116" customWidth="1"/>
    <col min="13041" max="13041" width="15.6640625" style="116" customWidth="1"/>
    <col min="13042" max="13042" width="12.5546875" style="116" customWidth="1"/>
    <col min="13043" max="13043" width="7.44140625" style="116" customWidth="1"/>
    <col min="13044" max="13044" width="0" style="116" hidden="1" customWidth="1"/>
    <col min="13045" max="13045" width="4" style="116" customWidth="1"/>
    <col min="13046" max="13294" width="8.88671875" style="116"/>
    <col min="13295" max="13295" width="7.44140625" style="116" customWidth="1"/>
    <col min="13296" max="13296" width="52.5546875" style="116" customWidth="1"/>
    <col min="13297" max="13297" width="15.6640625" style="116" customWidth="1"/>
    <col min="13298" max="13298" width="12.5546875" style="116" customWidth="1"/>
    <col min="13299" max="13299" width="7.44140625" style="116" customWidth="1"/>
    <col min="13300" max="13300" width="0" style="116" hidden="1" customWidth="1"/>
    <col min="13301" max="13301" width="4" style="116" customWidth="1"/>
    <col min="13302" max="13550" width="8.88671875" style="116"/>
    <col min="13551" max="13551" width="7.44140625" style="116" customWidth="1"/>
    <col min="13552" max="13552" width="52.5546875" style="116" customWidth="1"/>
    <col min="13553" max="13553" width="15.6640625" style="116" customWidth="1"/>
    <col min="13554" max="13554" width="12.5546875" style="116" customWidth="1"/>
    <col min="13555" max="13555" width="7.44140625" style="116" customWidth="1"/>
    <col min="13556" max="13556" width="0" style="116" hidden="1" customWidth="1"/>
    <col min="13557" max="13557" width="4" style="116" customWidth="1"/>
    <col min="13558" max="13806" width="8.88671875" style="116"/>
    <col min="13807" max="13807" width="7.44140625" style="116" customWidth="1"/>
    <col min="13808" max="13808" width="52.5546875" style="116" customWidth="1"/>
    <col min="13809" max="13809" width="15.6640625" style="116" customWidth="1"/>
    <col min="13810" max="13810" width="12.5546875" style="116" customWidth="1"/>
    <col min="13811" max="13811" width="7.44140625" style="116" customWidth="1"/>
    <col min="13812" max="13812" width="0" style="116" hidden="1" customWidth="1"/>
    <col min="13813" max="13813" width="4" style="116" customWidth="1"/>
    <col min="13814" max="14062" width="8.88671875" style="116"/>
    <col min="14063" max="14063" width="7.44140625" style="116" customWidth="1"/>
    <col min="14064" max="14064" width="52.5546875" style="116" customWidth="1"/>
    <col min="14065" max="14065" width="15.6640625" style="116" customWidth="1"/>
    <col min="14066" max="14066" width="12.5546875" style="116" customWidth="1"/>
    <col min="14067" max="14067" width="7.44140625" style="116" customWidth="1"/>
    <col min="14068" max="14068" width="0" style="116" hidden="1" customWidth="1"/>
    <col min="14069" max="14069" width="4" style="116" customWidth="1"/>
    <col min="14070" max="14318" width="8.88671875" style="116"/>
    <col min="14319" max="14319" width="7.44140625" style="116" customWidth="1"/>
    <col min="14320" max="14320" width="52.5546875" style="116" customWidth="1"/>
    <col min="14321" max="14321" width="15.6640625" style="116" customWidth="1"/>
    <col min="14322" max="14322" width="12.5546875" style="116" customWidth="1"/>
    <col min="14323" max="14323" width="7.44140625" style="116" customWidth="1"/>
    <col min="14324" max="14324" width="0" style="116" hidden="1" customWidth="1"/>
    <col min="14325" max="14325" width="4" style="116" customWidth="1"/>
    <col min="14326" max="14574" width="8.88671875" style="116"/>
    <col min="14575" max="14575" width="7.44140625" style="116" customWidth="1"/>
    <col min="14576" max="14576" width="52.5546875" style="116" customWidth="1"/>
    <col min="14577" max="14577" width="15.6640625" style="116" customWidth="1"/>
    <col min="14578" max="14578" width="12.5546875" style="116" customWidth="1"/>
    <col min="14579" max="14579" width="7.44140625" style="116" customWidth="1"/>
    <col min="14580" max="14580" width="0" style="116" hidden="1" customWidth="1"/>
    <col min="14581" max="14581" width="4" style="116" customWidth="1"/>
    <col min="14582" max="14830" width="8.88671875" style="116"/>
    <col min="14831" max="14831" width="7.44140625" style="116" customWidth="1"/>
    <col min="14832" max="14832" width="52.5546875" style="116" customWidth="1"/>
    <col min="14833" max="14833" width="15.6640625" style="116" customWidth="1"/>
    <col min="14834" max="14834" width="12.5546875" style="116" customWidth="1"/>
    <col min="14835" max="14835" width="7.44140625" style="116" customWidth="1"/>
    <col min="14836" max="14836" width="0" style="116" hidden="1" customWidth="1"/>
    <col min="14837" max="14837" width="4" style="116" customWidth="1"/>
    <col min="14838" max="15086" width="8.88671875" style="116"/>
    <col min="15087" max="15087" width="7.44140625" style="116" customWidth="1"/>
    <col min="15088" max="15088" width="52.5546875" style="116" customWidth="1"/>
    <col min="15089" max="15089" width="15.6640625" style="116" customWidth="1"/>
    <col min="15090" max="15090" width="12.5546875" style="116" customWidth="1"/>
    <col min="15091" max="15091" width="7.44140625" style="116" customWidth="1"/>
    <col min="15092" max="15092" width="0" style="116" hidden="1" customWidth="1"/>
    <col min="15093" max="15093" width="4" style="116" customWidth="1"/>
    <col min="15094" max="15342" width="8.88671875" style="116"/>
    <col min="15343" max="15343" width="7.44140625" style="116" customWidth="1"/>
    <col min="15344" max="15344" width="52.5546875" style="116" customWidth="1"/>
    <col min="15345" max="15345" width="15.6640625" style="116" customWidth="1"/>
    <col min="15346" max="15346" width="12.5546875" style="116" customWidth="1"/>
    <col min="15347" max="15347" width="7.44140625" style="116" customWidth="1"/>
    <col min="15348" max="15348" width="0" style="116" hidden="1" customWidth="1"/>
    <col min="15349" max="15349" width="4" style="116" customWidth="1"/>
    <col min="15350" max="15598" width="8.88671875" style="116"/>
    <col min="15599" max="15599" width="7.44140625" style="116" customWidth="1"/>
    <col min="15600" max="15600" width="52.5546875" style="116" customWidth="1"/>
    <col min="15601" max="15601" width="15.6640625" style="116" customWidth="1"/>
    <col min="15602" max="15602" width="12.5546875" style="116" customWidth="1"/>
    <col min="15603" max="15603" width="7.44140625" style="116" customWidth="1"/>
    <col min="15604" max="15604" width="0" style="116" hidden="1" customWidth="1"/>
    <col min="15605" max="15605" width="4" style="116" customWidth="1"/>
    <col min="15606" max="15854" width="8.88671875" style="116"/>
    <col min="15855" max="15855" width="7.44140625" style="116" customWidth="1"/>
    <col min="15856" max="15856" width="52.5546875" style="116" customWidth="1"/>
    <col min="15857" max="15857" width="15.6640625" style="116" customWidth="1"/>
    <col min="15858" max="15858" width="12.5546875" style="116" customWidth="1"/>
    <col min="15859" max="15859" width="7.44140625" style="116" customWidth="1"/>
    <col min="15860" max="15860" width="0" style="116" hidden="1" customWidth="1"/>
    <col min="15861" max="15861" width="4" style="116" customWidth="1"/>
    <col min="15862" max="16110" width="8.88671875" style="116"/>
    <col min="16111" max="16111" width="7.44140625" style="116" customWidth="1"/>
    <col min="16112" max="16112" width="52.5546875" style="116" customWidth="1"/>
    <col min="16113" max="16113" width="15.6640625" style="116" customWidth="1"/>
    <col min="16114" max="16114" width="12.5546875" style="116" customWidth="1"/>
    <col min="16115" max="16115" width="7.44140625" style="116" customWidth="1"/>
    <col min="16116" max="16116" width="0" style="116" hidden="1" customWidth="1"/>
    <col min="16117" max="16117" width="4" style="116" customWidth="1"/>
    <col min="16118" max="16377" width="8.88671875" style="116"/>
    <col min="16378" max="16384" width="9.109375" style="116" customWidth="1"/>
  </cols>
  <sheetData>
    <row r="1" spans="1:10" ht="17.100000000000001" customHeight="1">
      <c r="C1" s="350"/>
      <c r="D1" s="351"/>
      <c r="E1" s="351"/>
      <c r="F1" s="351"/>
      <c r="G1" s="351"/>
      <c r="H1" s="351"/>
      <c r="I1" s="351"/>
      <c r="J1" s="351"/>
    </row>
    <row r="2" spans="1:10" ht="16.5" customHeight="1">
      <c r="A2" s="223" t="s">
        <v>1660</v>
      </c>
      <c r="D2" s="129"/>
      <c r="E2" s="129"/>
      <c r="F2" s="129"/>
      <c r="G2" s="129"/>
      <c r="H2" s="214"/>
      <c r="I2" s="146"/>
      <c r="J2" s="146"/>
    </row>
    <row r="3" spans="1:10" ht="42.75" customHeight="1">
      <c r="A3" s="347" t="s">
        <v>1643</v>
      </c>
      <c r="B3" s="348"/>
      <c r="C3" s="348"/>
      <c r="D3" s="349"/>
      <c r="E3" s="224" t="str">
        <f>'Opći dio'!C15</f>
        <v xml:space="preserve">OSTVARENJE/IZVRŠENJE 
I - VI 2023. </v>
      </c>
      <c r="F3" s="224" t="str">
        <f>'Opći dio'!D15</f>
        <v>IZVORNI PLAN  2024.</v>
      </c>
      <c r="G3" s="224" t="str">
        <f>'Opći dio'!E15</f>
        <v>REBALANS 2024.</v>
      </c>
      <c r="H3" s="225" t="str">
        <f>'Opći dio'!F15</f>
        <v xml:space="preserve">OSTVARENJE/IZVRŠENJE 
I - VI 2024. </v>
      </c>
      <c r="I3" s="226" t="str">
        <f>'Prihodi po ekonom. klas.'!J3</f>
        <v>INDEKS</v>
      </c>
      <c r="J3" s="226" t="str">
        <f>'Prihodi po ekonom. klas.'!K3</f>
        <v>INDEKS</v>
      </c>
    </row>
    <row r="4" spans="1:10" ht="15" customHeight="1">
      <c r="A4" s="111">
        <f>'Prihodi po ekonom. klas.'!A4</f>
        <v>1</v>
      </c>
      <c r="B4" s="111"/>
      <c r="C4" s="111"/>
      <c r="D4" s="91"/>
      <c r="E4" s="101">
        <v>2</v>
      </c>
      <c r="F4" s="101">
        <v>3</v>
      </c>
      <c r="G4" s="101">
        <v>4</v>
      </c>
      <c r="H4" s="101">
        <v>5</v>
      </c>
      <c r="I4" s="101" t="s">
        <v>1630</v>
      </c>
      <c r="J4" s="102" t="s">
        <v>1724</v>
      </c>
    </row>
    <row r="5" spans="1:10" ht="15" customHeight="1">
      <c r="A5" s="344" t="s">
        <v>1647</v>
      </c>
      <c r="B5" s="345"/>
      <c r="C5" s="345"/>
      <c r="D5" s="346"/>
      <c r="E5" s="227"/>
      <c r="F5" s="227"/>
      <c r="G5" s="227"/>
      <c r="H5" s="228"/>
      <c r="I5" s="229" t="e">
        <f>G5/F5*100</f>
        <v>#DIV/0!</v>
      </c>
      <c r="J5" s="229" t="e">
        <f>G5/E5*100</f>
        <v>#DIV/0!</v>
      </c>
    </row>
    <row r="6" spans="1:10" ht="30" customHeight="1">
      <c r="A6" s="344" t="s">
        <v>1653</v>
      </c>
      <c r="B6" s="352"/>
      <c r="C6" s="352"/>
      <c r="D6" s="353"/>
      <c r="E6" s="228"/>
      <c r="F6" s="228"/>
      <c r="G6" s="228"/>
      <c r="H6" s="228"/>
      <c r="I6" s="229" t="e">
        <f t="shared" ref="I6" si="0">G6/F6*100</f>
        <v>#DIV/0!</v>
      </c>
      <c r="J6" s="229" t="e">
        <f t="shared" ref="J6:J7" si="1">G6/E6*100</f>
        <v>#DIV/0!</v>
      </c>
    </row>
    <row r="7" spans="1:10" ht="30" customHeight="1">
      <c r="A7" s="344" t="s">
        <v>1476</v>
      </c>
      <c r="B7" s="345"/>
      <c r="C7" s="345"/>
      <c r="D7" s="346"/>
      <c r="E7" s="228">
        <f>E8</f>
        <v>204754.53</v>
      </c>
      <c r="F7" s="228">
        <f t="shared" ref="F7" si="2">F8</f>
        <v>342781</v>
      </c>
      <c r="G7" s="228">
        <f>G8</f>
        <v>0</v>
      </c>
      <c r="H7" s="228">
        <f>H8</f>
        <v>336350.91999999993</v>
      </c>
      <c r="I7" s="229">
        <f>G7/F7*100</f>
        <v>0</v>
      </c>
      <c r="J7" s="229">
        <f t="shared" si="1"/>
        <v>0</v>
      </c>
    </row>
    <row r="8" spans="1:10" ht="15" customHeight="1">
      <c r="A8" s="344" t="s">
        <v>16</v>
      </c>
      <c r="B8" s="345"/>
      <c r="C8" s="345"/>
      <c r="D8" s="346"/>
      <c r="E8" s="112">
        <f>E9+E47+E637+E774</f>
        <v>204754.53</v>
      </c>
      <c r="F8" s="112">
        <f>F9+F47+F637+F774</f>
        <v>342781</v>
      </c>
      <c r="G8" s="112">
        <f>G9+G47+G637+G774</f>
        <v>0</v>
      </c>
      <c r="H8" s="112">
        <f>H9+H47+H637+H774</f>
        <v>336350.91999999993</v>
      </c>
      <c r="I8" s="177">
        <f>G8/F8*100</f>
        <v>0</v>
      </c>
      <c r="J8" s="177">
        <f>G8/E8*100</f>
        <v>0</v>
      </c>
    </row>
    <row r="9" spans="1:10" ht="15" customHeight="1">
      <c r="A9" s="230" t="s">
        <v>1661</v>
      </c>
      <c r="B9" s="231"/>
      <c r="C9" s="231"/>
      <c r="D9" s="232"/>
      <c r="E9" s="112">
        <f>E10+E38</f>
        <v>1222.8800000000001</v>
      </c>
      <c r="F9" s="112">
        <f t="shared" ref="F9:H9" si="3">F10+F38</f>
        <v>0</v>
      </c>
      <c r="G9" s="112">
        <f t="shared" si="3"/>
        <v>0</v>
      </c>
      <c r="H9" s="112">
        <f t="shared" si="3"/>
        <v>0</v>
      </c>
      <c r="I9" s="177" t="e">
        <f>G9/F9*100</f>
        <v>#DIV/0!</v>
      </c>
      <c r="J9" s="177">
        <f>G9/E9*100</f>
        <v>0</v>
      </c>
    </row>
    <row r="10" spans="1:10" ht="15" customHeight="1">
      <c r="A10" s="344" t="s">
        <v>1262</v>
      </c>
      <c r="B10" s="345"/>
      <c r="C10" s="345"/>
      <c r="D10" s="346"/>
      <c r="E10" s="228">
        <f>E12+E35</f>
        <v>1222.8800000000001</v>
      </c>
      <c r="F10" s="228">
        <f>F12+F58</f>
        <v>0</v>
      </c>
      <c r="G10" s="228">
        <f>G12+G58</f>
        <v>0</v>
      </c>
      <c r="H10" s="228">
        <f>H12+H58</f>
        <v>0</v>
      </c>
      <c r="I10" s="229" t="e">
        <f>G10/F10*100</f>
        <v>#DIV/0!</v>
      </c>
      <c r="J10" s="229">
        <f t="shared" ref="J10:J73" si="4">G10/E10*100</f>
        <v>0</v>
      </c>
    </row>
    <row r="11" spans="1:10" ht="15" customHeight="1">
      <c r="A11" s="230" t="s">
        <v>1686</v>
      </c>
      <c r="B11" s="231"/>
      <c r="C11" s="231"/>
      <c r="D11" s="232"/>
      <c r="E11" s="228">
        <f>E12+E35</f>
        <v>1222.8800000000001</v>
      </c>
      <c r="F11" s="228">
        <f t="shared" ref="F11:H11" si="5">F12</f>
        <v>0</v>
      </c>
      <c r="G11" s="228">
        <f t="shared" si="5"/>
        <v>0</v>
      </c>
      <c r="H11" s="228">
        <f t="shared" si="5"/>
        <v>0</v>
      </c>
      <c r="I11" s="229" t="e">
        <f t="shared" ref="I11:I13" si="6">G11/F11*100</f>
        <v>#DIV/0!</v>
      </c>
      <c r="J11" s="229">
        <f t="shared" si="4"/>
        <v>0</v>
      </c>
    </row>
    <row r="12" spans="1:10" ht="15" customHeight="1">
      <c r="A12" s="130">
        <v>3</v>
      </c>
      <c r="B12" s="111"/>
      <c r="C12" s="55"/>
      <c r="D12" s="55" t="s">
        <v>1365</v>
      </c>
      <c r="E12" s="112">
        <f>E13+E19</f>
        <v>1222.8800000000001</v>
      </c>
      <c r="F12" s="112">
        <f t="shared" ref="F12:H12" si="7">F13+F19</f>
        <v>0</v>
      </c>
      <c r="G12" s="112">
        <f t="shared" si="7"/>
        <v>0</v>
      </c>
      <c r="H12" s="112">
        <f t="shared" si="7"/>
        <v>0</v>
      </c>
      <c r="I12" s="177" t="e">
        <f t="shared" si="6"/>
        <v>#DIV/0!</v>
      </c>
      <c r="J12" s="177">
        <f t="shared" si="4"/>
        <v>0</v>
      </c>
    </row>
    <row r="13" spans="1:10" ht="15" customHeight="1">
      <c r="A13" s="111"/>
      <c r="B13" s="130">
        <v>31</v>
      </c>
      <c r="C13" s="55"/>
      <c r="D13" s="55" t="s">
        <v>1327</v>
      </c>
      <c r="E13" s="112">
        <f>SUM(E14:E18)</f>
        <v>805.89</v>
      </c>
      <c r="F13" s="112">
        <f>SUM(F14:F18)</f>
        <v>0</v>
      </c>
      <c r="G13" s="112">
        <f>SUM(G14:G18)</f>
        <v>0</v>
      </c>
      <c r="H13" s="112">
        <f>SUM(H14:H18)</f>
        <v>0</v>
      </c>
      <c r="I13" s="177" t="e">
        <f t="shared" si="6"/>
        <v>#DIV/0!</v>
      </c>
      <c r="J13" s="177">
        <f t="shared" si="4"/>
        <v>0</v>
      </c>
    </row>
    <row r="14" spans="1:10" ht="15" customHeight="1">
      <c r="A14" s="111"/>
      <c r="B14" s="111"/>
      <c r="C14" s="111">
        <v>3111</v>
      </c>
      <c r="D14" s="86" t="s">
        <v>1405</v>
      </c>
      <c r="E14" s="134">
        <v>691.75</v>
      </c>
      <c r="F14" s="257"/>
      <c r="G14" s="134"/>
      <c r="H14" s="134"/>
      <c r="I14" s="187" t="e">
        <f>G14/F14*100</f>
        <v>#DIV/0!</v>
      </c>
      <c r="J14" s="187">
        <f t="shared" si="4"/>
        <v>0</v>
      </c>
    </row>
    <row r="15" spans="1:10" ht="15" customHeight="1">
      <c r="A15" s="111"/>
      <c r="B15" s="111"/>
      <c r="C15" s="111">
        <v>3112</v>
      </c>
      <c r="D15" s="86" t="s">
        <v>1417</v>
      </c>
      <c r="E15" s="134"/>
      <c r="F15" s="134"/>
      <c r="G15" s="134"/>
      <c r="H15" s="134"/>
      <c r="I15" s="187" t="e">
        <f>G15/F15*100</f>
        <v>#DIV/0!</v>
      </c>
      <c r="J15" s="187" t="e">
        <f t="shared" si="4"/>
        <v>#DIV/0!</v>
      </c>
    </row>
    <row r="16" spans="1:10" ht="15" customHeight="1">
      <c r="A16" s="111"/>
      <c r="B16" s="111"/>
      <c r="C16" s="111">
        <v>3121</v>
      </c>
      <c r="D16" s="86" t="s">
        <v>1301</v>
      </c>
      <c r="E16" s="134"/>
      <c r="F16" s="134"/>
      <c r="G16" s="134"/>
      <c r="H16" s="134"/>
      <c r="I16" s="187" t="e">
        <f t="shared" ref="I16:I18" si="8">G16/F16*100</f>
        <v>#DIV/0!</v>
      </c>
      <c r="J16" s="187" t="e">
        <f t="shared" si="4"/>
        <v>#DIV/0!</v>
      </c>
    </row>
    <row r="17" spans="1:10" ht="15" customHeight="1">
      <c r="A17" s="111"/>
      <c r="B17" s="111"/>
      <c r="C17" s="111">
        <v>3132</v>
      </c>
      <c r="D17" s="86" t="s">
        <v>1363</v>
      </c>
      <c r="E17" s="134">
        <v>114.14</v>
      </c>
      <c r="F17" s="134"/>
      <c r="G17" s="134"/>
      <c r="H17" s="134"/>
      <c r="I17" s="187" t="e">
        <f t="shared" si="8"/>
        <v>#DIV/0!</v>
      </c>
      <c r="J17" s="187">
        <f t="shared" si="4"/>
        <v>0</v>
      </c>
    </row>
    <row r="18" spans="1:10" ht="15" customHeight="1">
      <c r="A18" s="111"/>
      <c r="B18" s="111"/>
      <c r="C18" s="111">
        <v>3133</v>
      </c>
      <c r="D18" s="86" t="s">
        <v>1406</v>
      </c>
      <c r="E18" s="134"/>
      <c r="F18" s="134"/>
      <c r="G18" s="134"/>
      <c r="H18" s="134"/>
      <c r="I18" s="187" t="e">
        <f t="shared" si="8"/>
        <v>#DIV/0!</v>
      </c>
      <c r="J18" s="187" t="e">
        <f t="shared" si="4"/>
        <v>#DIV/0!</v>
      </c>
    </row>
    <row r="19" spans="1:10" ht="15" customHeight="1">
      <c r="A19" s="111"/>
      <c r="B19" s="130">
        <v>32</v>
      </c>
      <c r="C19" s="111"/>
      <c r="D19" s="130" t="s">
        <v>1330</v>
      </c>
      <c r="E19" s="132">
        <f>SUM(E20:E34)</f>
        <v>416.99</v>
      </c>
      <c r="F19" s="132">
        <f>SUM(F20:F34)</f>
        <v>0</v>
      </c>
      <c r="G19" s="132">
        <f>SUM(G20:G34)</f>
        <v>0</v>
      </c>
      <c r="H19" s="132">
        <f>SUM(H20:H34)</f>
        <v>0</v>
      </c>
      <c r="I19" s="187" t="e">
        <f>G19/F19*100</f>
        <v>#DIV/0!</v>
      </c>
      <c r="J19" s="187">
        <f t="shared" si="4"/>
        <v>0</v>
      </c>
    </row>
    <row r="20" spans="1:10" ht="15" customHeight="1">
      <c r="A20" s="111"/>
      <c r="B20" s="111"/>
      <c r="C20" s="111">
        <v>3211</v>
      </c>
      <c r="D20" s="86" t="s">
        <v>1264</v>
      </c>
      <c r="E20" s="134"/>
      <c r="F20" s="134"/>
      <c r="G20" s="134"/>
      <c r="H20" s="134"/>
      <c r="I20" s="187" t="e">
        <f>G20/F20*100</f>
        <v>#DIV/0!</v>
      </c>
      <c r="J20" s="187" t="e">
        <f t="shared" si="4"/>
        <v>#DIV/0!</v>
      </c>
    </row>
    <row r="21" spans="1:10" ht="15" customHeight="1">
      <c r="A21" s="111"/>
      <c r="B21" s="111"/>
      <c r="C21" s="111">
        <v>3212</v>
      </c>
      <c r="D21" s="86" t="s">
        <v>1265</v>
      </c>
      <c r="E21" s="134">
        <v>80.900000000000006</v>
      </c>
      <c r="F21" s="134"/>
      <c r="G21" s="134"/>
      <c r="H21" s="134"/>
      <c r="I21" s="187" t="e">
        <f t="shared" ref="I21:I32" si="9">G21/F21*100</f>
        <v>#DIV/0!</v>
      </c>
      <c r="J21" s="187">
        <f t="shared" si="4"/>
        <v>0</v>
      </c>
    </row>
    <row r="22" spans="1:10" ht="15" customHeight="1">
      <c r="A22" s="111"/>
      <c r="B22" s="111"/>
      <c r="C22" s="111">
        <v>3213</v>
      </c>
      <c r="D22" s="86" t="s">
        <v>1266</v>
      </c>
      <c r="E22" s="134"/>
      <c r="F22" s="134"/>
      <c r="G22" s="134"/>
      <c r="H22" s="134"/>
      <c r="I22" s="187" t="e">
        <f>G22/F22*100</f>
        <v>#DIV/0!</v>
      </c>
      <c r="J22" s="187" t="e">
        <f t="shared" si="4"/>
        <v>#DIV/0!</v>
      </c>
    </row>
    <row r="23" spans="1:10" ht="15" customHeight="1">
      <c r="A23" s="111"/>
      <c r="B23" s="111"/>
      <c r="C23" s="111">
        <v>3221</v>
      </c>
      <c r="D23" s="86" t="s">
        <v>1267</v>
      </c>
      <c r="E23" s="134"/>
      <c r="F23" s="134"/>
      <c r="G23" s="134"/>
      <c r="H23" s="134"/>
      <c r="I23" s="187" t="e">
        <f t="shared" si="9"/>
        <v>#DIV/0!</v>
      </c>
      <c r="J23" s="187" t="e">
        <f t="shared" si="4"/>
        <v>#DIV/0!</v>
      </c>
    </row>
    <row r="24" spans="1:10" ht="15" customHeight="1">
      <c r="A24" s="111"/>
      <c r="B24" s="111"/>
      <c r="C24" s="111">
        <v>3222</v>
      </c>
      <c r="D24" s="86" t="s">
        <v>1268</v>
      </c>
      <c r="E24" s="134"/>
      <c r="F24" s="134"/>
      <c r="G24" s="134"/>
      <c r="H24" s="134"/>
      <c r="I24" s="187"/>
      <c r="J24" s="187" t="e">
        <f t="shared" si="4"/>
        <v>#DIV/0!</v>
      </c>
    </row>
    <row r="25" spans="1:10" ht="15" customHeight="1">
      <c r="A25" s="111"/>
      <c r="B25" s="111"/>
      <c r="C25" s="111">
        <v>3224</v>
      </c>
      <c r="D25" s="86" t="s">
        <v>1270</v>
      </c>
      <c r="E25" s="134"/>
      <c r="F25" s="134"/>
      <c r="G25" s="134"/>
      <c r="H25" s="134"/>
      <c r="I25" s="187" t="e">
        <f t="shared" si="9"/>
        <v>#DIV/0!</v>
      </c>
      <c r="J25" s="187" t="e">
        <f t="shared" si="4"/>
        <v>#DIV/0!</v>
      </c>
    </row>
    <row r="26" spans="1:10" ht="15" customHeight="1">
      <c r="A26" s="111"/>
      <c r="B26" s="111"/>
      <c r="C26" s="111">
        <v>3231</v>
      </c>
      <c r="D26" s="86" t="s">
        <v>1272</v>
      </c>
      <c r="E26" s="134"/>
      <c r="F26" s="134"/>
      <c r="G26" s="134"/>
      <c r="H26" s="134"/>
      <c r="I26" s="187" t="e">
        <f t="shared" si="9"/>
        <v>#DIV/0!</v>
      </c>
      <c r="J26" s="187" t="e">
        <f t="shared" si="4"/>
        <v>#DIV/0!</v>
      </c>
    </row>
    <row r="27" spans="1:10" ht="15" customHeight="1">
      <c r="A27" s="111"/>
      <c r="B27" s="111"/>
      <c r="C27" s="111">
        <v>3233</v>
      </c>
      <c r="D27" s="86" t="s">
        <v>1274</v>
      </c>
      <c r="E27" s="134"/>
      <c r="F27" s="134"/>
      <c r="G27" s="134"/>
      <c r="H27" s="134"/>
      <c r="I27" s="187" t="e">
        <f t="shared" si="9"/>
        <v>#DIV/0!</v>
      </c>
      <c r="J27" s="187" t="e">
        <f t="shared" si="4"/>
        <v>#DIV/0!</v>
      </c>
    </row>
    <row r="28" spans="1:10" ht="15" customHeight="1">
      <c r="A28" s="111"/>
      <c r="B28" s="111"/>
      <c r="C28" s="111">
        <v>3235</v>
      </c>
      <c r="D28" s="86" t="s">
        <v>1276</v>
      </c>
      <c r="E28" s="134"/>
      <c r="F28" s="134"/>
      <c r="G28" s="134"/>
      <c r="H28" s="134"/>
      <c r="I28" s="187" t="e">
        <f t="shared" si="9"/>
        <v>#DIV/0!</v>
      </c>
      <c r="J28" s="187" t="e">
        <f t="shared" si="4"/>
        <v>#DIV/0!</v>
      </c>
    </row>
    <row r="29" spans="1:10" ht="15" customHeight="1">
      <c r="A29" s="111"/>
      <c r="B29" s="111"/>
      <c r="C29" s="111">
        <v>3237</v>
      </c>
      <c r="D29" s="86" t="s">
        <v>1278</v>
      </c>
      <c r="E29" s="134"/>
      <c r="F29" s="134"/>
      <c r="G29" s="134"/>
      <c r="H29" s="134"/>
      <c r="I29" s="187" t="e">
        <f t="shared" si="9"/>
        <v>#DIV/0!</v>
      </c>
      <c r="J29" s="187" t="e">
        <f t="shared" si="4"/>
        <v>#DIV/0!</v>
      </c>
    </row>
    <row r="30" spans="1:10" ht="15" customHeight="1">
      <c r="A30" s="111"/>
      <c r="B30" s="111"/>
      <c r="C30" s="111">
        <v>3238</v>
      </c>
      <c r="D30" s="86" t="s">
        <v>1279</v>
      </c>
      <c r="E30" s="134"/>
      <c r="F30" s="134"/>
      <c r="G30" s="134"/>
      <c r="H30" s="134"/>
      <c r="I30" s="187" t="e">
        <f t="shared" si="9"/>
        <v>#DIV/0!</v>
      </c>
      <c r="J30" s="187" t="e">
        <f t="shared" si="4"/>
        <v>#DIV/0!</v>
      </c>
    </row>
    <row r="31" spans="1:10" ht="15" customHeight="1">
      <c r="A31" s="111"/>
      <c r="B31" s="111"/>
      <c r="C31" s="111">
        <v>3239</v>
      </c>
      <c r="D31" s="86" t="s">
        <v>1280</v>
      </c>
      <c r="E31" s="134"/>
      <c r="F31" s="134"/>
      <c r="G31" s="134"/>
      <c r="H31" s="134"/>
      <c r="I31" s="187" t="e">
        <f>G31/F31*100</f>
        <v>#DIV/0!</v>
      </c>
      <c r="J31" s="187" t="e">
        <f t="shared" si="4"/>
        <v>#DIV/0!</v>
      </c>
    </row>
    <row r="32" spans="1:10" ht="15" customHeight="1">
      <c r="A32" s="111"/>
      <c r="B32" s="111"/>
      <c r="C32" s="111">
        <v>3293</v>
      </c>
      <c r="D32" s="86" t="s">
        <v>1305</v>
      </c>
      <c r="E32" s="134"/>
      <c r="F32" s="134"/>
      <c r="G32" s="134"/>
      <c r="H32" s="134"/>
      <c r="I32" s="187" t="e">
        <f t="shared" si="9"/>
        <v>#DIV/0!</v>
      </c>
      <c r="J32" s="187" t="e">
        <f t="shared" si="4"/>
        <v>#DIV/0!</v>
      </c>
    </row>
    <row r="33" spans="1:10" ht="15" customHeight="1">
      <c r="A33" s="111"/>
      <c r="B33" s="111"/>
      <c r="C33" s="111">
        <v>3294</v>
      </c>
      <c r="D33" s="86" t="s">
        <v>1283</v>
      </c>
      <c r="E33" s="134">
        <v>336.09</v>
      </c>
      <c r="F33" s="134"/>
      <c r="G33" s="134"/>
      <c r="H33" s="134"/>
      <c r="I33" s="187" t="e">
        <f>G33/F33*100</f>
        <v>#DIV/0!</v>
      </c>
      <c r="J33" s="187">
        <f t="shared" si="4"/>
        <v>0</v>
      </c>
    </row>
    <row r="34" spans="1:10" ht="15" customHeight="1">
      <c r="A34" s="111"/>
      <c r="B34" s="111"/>
      <c r="C34" s="111">
        <v>3295</v>
      </c>
      <c r="D34" s="86" t="s">
        <v>1284</v>
      </c>
      <c r="E34" s="134"/>
      <c r="F34" s="134"/>
      <c r="G34" s="134"/>
      <c r="H34" s="134"/>
      <c r="I34" s="187" t="e">
        <f>G34/F34*100</f>
        <v>#DIV/0!</v>
      </c>
      <c r="J34" s="187" t="e">
        <f t="shared" si="4"/>
        <v>#DIV/0!</v>
      </c>
    </row>
    <row r="35" spans="1:10" ht="15" customHeight="1">
      <c r="A35" s="130">
        <v>4</v>
      </c>
      <c r="B35" s="130"/>
      <c r="C35" s="130"/>
      <c r="D35" s="184" t="s">
        <v>1352</v>
      </c>
      <c r="E35" s="132">
        <f>E36</f>
        <v>0</v>
      </c>
      <c r="F35" s="132">
        <f t="shared" ref="F35:H36" si="10">F36</f>
        <v>0</v>
      </c>
      <c r="G35" s="132">
        <f t="shared" si="10"/>
        <v>0</v>
      </c>
      <c r="H35" s="132">
        <f t="shared" si="10"/>
        <v>0</v>
      </c>
      <c r="I35" s="187" t="e">
        <f t="shared" ref="I35:I98" si="11">G35/F35*100</f>
        <v>#DIV/0!</v>
      </c>
      <c r="J35" s="187" t="e">
        <f t="shared" si="4"/>
        <v>#DIV/0!</v>
      </c>
    </row>
    <row r="36" spans="1:10" ht="15" customHeight="1">
      <c r="A36" s="130"/>
      <c r="B36" s="130">
        <v>42</v>
      </c>
      <c r="C36" s="130"/>
      <c r="D36" s="184" t="s">
        <v>1353</v>
      </c>
      <c r="E36" s="132">
        <f>E37</f>
        <v>0</v>
      </c>
      <c r="F36" s="132">
        <f t="shared" si="10"/>
        <v>0</v>
      </c>
      <c r="G36" s="132">
        <f t="shared" si="10"/>
        <v>0</v>
      </c>
      <c r="H36" s="132">
        <f t="shared" si="10"/>
        <v>0</v>
      </c>
      <c r="I36" s="187" t="e">
        <f t="shared" si="11"/>
        <v>#DIV/0!</v>
      </c>
      <c r="J36" s="187" t="e">
        <f t="shared" si="4"/>
        <v>#DIV/0!</v>
      </c>
    </row>
    <row r="37" spans="1:10" ht="15" customHeight="1">
      <c r="A37" s="111"/>
      <c r="B37" s="111"/>
      <c r="C37" s="111">
        <v>4221</v>
      </c>
      <c r="D37" s="183" t="s">
        <v>1287</v>
      </c>
      <c r="E37" s="134"/>
      <c r="F37" s="134"/>
      <c r="G37" s="134"/>
      <c r="H37" s="134"/>
      <c r="I37" s="187" t="e">
        <f t="shared" si="11"/>
        <v>#DIV/0!</v>
      </c>
      <c r="J37" s="187" t="e">
        <f t="shared" si="4"/>
        <v>#DIV/0!</v>
      </c>
    </row>
    <row r="38" spans="1:10" ht="15" customHeight="1">
      <c r="A38" s="344" t="s">
        <v>1262</v>
      </c>
      <c r="B38" s="345"/>
      <c r="C38" s="345"/>
      <c r="D38" s="346"/>
      <c r="E38" s="228">
        <f>E39</f>
        <v>0</v>
      </c>
      <c r="F38" s="228">
        <f>F39</f>
        <v>0</v>
      </c>
      <c r="G38" s="228">
        <f t="shared" ref="F38:H40" si="12">G39</f>
        <v>0</v>
      </c>
      <c r="H38" s="228">
        <f>H39</f>
        <v>0</v>
      </c>
      <c r="I38" s="229" t="e">
        <f t="shared" si="11"/>
        <v>#DIV/0!</v>
      </c>
      <c r="J38" s="229" t="e">
        <f t="shared" si="4"/>
        <v>#DIV/0!</v>
      </c>
    </row>
    <row r="39" spans="1:10" ht="15" customHeight="1">
      <c r="A39" s="230" t="s">
        <v>1687</v>
      </c>
      <c r="B39" s="231"/>
      <c r="C39" s="231"/>
      <c r="D39" s="232"/>
      <c r="E39" s="228">
        <f>E40</f>
        <v>0</v>
      </c>
      <c r="F39" s="228">
        <f t="shared" si="12"/>
        <v>0</v>
      </c>
      <c r="G39" s="228">
        <f t="shared" si="12"/>
        <v>0</v>
      </c>
      <c r="H39" s="228">
        <f t="shared" si="12"/>
        <v>0</v>
      </c>
      <c r="I39" s="229" t="e">
        <f t="shared" si="11"/>
        <v>#DIV/0!</v>
      </c>
      <c r="J39" s="229" t="e">
        <f t="shared" si="4"/>
        <v>#DIV/0!</v>
      </c>
    </row>
    <row r="40" spans="1:10" ht="15" customHeight="1">
      <c r="A40" s="130">
        <v>3</v>
      </c>
      <c r="B40" s="111"/>
      <c r="C40" s="55"/>
      <c r="D40" s="55" t="s">
        <v>1365</v>
      </c>
      <c r="E40" s="112">
        <f>E41</f>
        <v>0</v>
      </c>
      <c r="F40" s="112">
        <f t="shared" si="12"/>
        <v>0</v>
      </c>
      <c r="G40" s="112">
        <f t="shared" si="12"/>
        <v>0</v>
      </c>
      <c r="H40" s="112">
        <f t="shared" si="12"/>
        <v>0</v>
      </c>
      <c r="I40" s="177" t="e">
        <f t="shared" si="11"/>
        <v>#DIV/0!</v>
      </c>
      <c r="J40" s="177" t="e">
        <f t="shared" si="4"/>
        <v>#DIV/0!</v>
      </c>
    </row>
    <row r="41" spans="1:10" ht="15" customHeight="1">
      <c r="A41" s="111"/>
      <c r="B41" s="130">
        <v>31</v>
      </c>
      <c r="C41" s="55"/>
      <c r="D41" s="55" t="s">
        <v>1327</v>
      </c>
      <c r="E41" s="112">
        <f>SUM(E42:E46)</f>
        <v>0</v>
      </c>
      <c r="F41" s="112">
        <f>SUM(F42:F46)</f>
        <v>0</v>
      </c>
      <c r="G41" s="112">
        <f>SUM(G42:G46)</f>
        <v>0</v>
      </c>
      <c r="H41" s="112">
        <f>SUM(H42:H46)</f>
        <v>0</v>
      </c>
      <c r="I41" s="177" t="e">
        <f t="shared" si="11"/>
        <v>#DIV/0!</v>
      </c>
      <c r="J41" s="177" t="e">
        <f t="shared" si="4"/>
        <v>#DIV/0!</v>
      </c>
    </row>
    <row r="42" spans="1:10" ht="15" customHeight="1">
      <c r="A42" s="111"/>
      <c r="B42" s="111"/>
      <c r="C42" s="111">
        <v>3111</v>
      </c>
      <c r="D42" s="86" t="s">
        <v>1405</v>
      </c>
      <c r="E42" s="134"/>
      <c r="F42" s="134"/>
      <c r="G42" s="134"/>
      <c r="H42" s="134"/>
      <c r="I42" s="187" t="e">
        <f t="shared" si="11"/>
        <v>#DIV/0!</v>
      </c>
      <c r="J42" s="187" t="e">
        <f t="shared" si="4"/>
        <v>#DIV/0!</v>
      </c>
    </row>
    <row r="43" spans="1:10" ht="15" customHeight="1">
      <c r="A43" s="111"/>
      <c r="B43" s="111"/>
      <c r="C43" s="111">
        <v>3112</v>
      </c>
      <c r="D43" s="86" t="s">
        <v>1417</v>
      </c>
      <c r="E43" s="134"/>
      <c r="F43" s="134"/>
      <c r="G43" s="134"/>
      <c r="H43" s="134"/>
      <c r="I43" s="187" t="e">
        <f t="shared" si="11"/>
        <v>#DIV/0!</v>
      </c>
      <c r="J43" s="187" t="e">
        <f t="shared" si="4"/>
        <v>#DIV/0!</v>
      </c>
    </row>
    <row r="44" spans="1:10" ht="15" customHeight="1">
      <c r="A44" s="111"/>
      <c r="B44" s="111"/>
      <c r="C44" s="111">
        <v>3121</v>
      </c>
      <c r="D44" s="86" t="s">
        <v>1301</v>
      </c>
      <c r="E44" s="134"/>
      <c r="F44" s="134"/>
      <c r="G44" s="134"/>
      <c r="H44" s="134"/>
      <c r="I44" s="187" t="e">
        <f t="shared" si="11"/>
        <v>#DIV/0!</v>
      </c>
      <c r="J44" s="187" t="e">
        <f t="shared" si="4"/>
        <v>#DIV/0!</v>
      </c>
    </row>
    <row r="45" spans="1:10" ht="15" customHeight="1">
      <c r="A45" s="111"/>
      <c r="B45" s="111"/>
      <c r="C45" s="111">
        <v>3132</v>
      </c>
      <c r="D45" s="86" t="s">
        <v>1363</v>
      </c>
      <c r="E45" s="134"/>
      <c r="F45" s="134"/>
      <c r="G45" s="134"/>
      <c r="H45" s="134"/>
      <c r="I45" s="187" t="e">
        <f t="shared" si="11"/>
        <v>#DIV/0!</v>
      </c>
      <c r="J45" s="187" t="e">
        <f t="shared" si="4"/>
        <v>#DIV/0!</v>
      </c>
    </row>
    <row r="46" spans="1:10" ht="15" customHeight="1">
      <c r="A46" s="111"/>
      <c r="B46" s="111"/>
      <c r="C46" s="111">
        <v>3133</v>
      </c>
      <c r="D46" s="86" t="s">
        <v>1406</v>
      </c>
      <c r="E46" s="134"/>
      <c r="F46" s="134"/>
      <c r="G46" s="134"/>
      <c r="H46" s="134"/>
      <c r="I46" s="187" t="e">
        <f t="shared" si="11"/>
        <v>#DIV/0!</v>
      </c>
      <c r="J46" s="187" t="e">
        <f t="shared" si="4"/>
        <v>#DIV/0!</v>
      </c>
    </row>
    <row r="47" spans="1:10" ht="15" customHeight="1">
      <c r="A47" s="344" t="s">
        <v>1664</v>
      </c>
      <c r="B47" s="345"/>
      <c r="C47" s="345"/>
      <c r="D47" s="183"/>
      <c r="E47" s="132">
        <f>E48+E89+E120+E145+E170+E211+E252+E295+E418+E336+E442+E455+E468+E487+E506+E531+E377+E539+E553+E571+E585+E598+E611+E624</f>
        <v>133729.06</v>
      </c>
      <c r="F47" s="132">
        <f t="shared" ref="F47:G47" si="13">F48+F89+F120+F145+F170+F211+F252+F295+F418+F336+F442+F455+F468+F487+F506+F531+F377+F539+F553+F571+F585+F598+F611+F624</f>
        <v>278160</v>
      </c>
      <c r="G47" s="132">
        <f t="shared" si="13"/>
        <v>0</v>
      </c>
      <c r="H47" s="132">
        <f>H48+H89+H120+H145+H170+H211+H252+H295+H418+H336+H442+H455+H468+H487+H506+H531+H377+H539+H553+H571+H585+H598+H611+H624</f>
        <v>320107.12999999995</v>
      </c>
      <c r="I47" s="187">
        <f t="shared" si="11"/>
        <v>0</v>
      </c>
      <c r="J47" s="187">
        <f t="shared" si="4"/>
        <v>0</v>
      </c>
    </row>
    <row r="48" spans="1:10" ht="15" customHeight="1">
      <c r="A48" s="344" t="s">
        <v>1688</v>
      </c>
      <c r="B48" s="345"/>
      <c r="C48" s="345"/>
      <c r="D48" s="346"/>
      <c r="E48" s="228">
        <f>E49+E83</f>
        <v>7632.5899999999992</v>
      </c>
      <c r="F48" s="228">
        <f>F49+F83</f>
        <v>0</v>
      </c>
      <c r="G48" s="228">
        <f>G49+G83</f>
        <v>0</v>
      </c>
      <c r="H48" s="228">
        <f>H49+H83</f>
        <v>0</v>
      </c>
      <c r="I48" s="229" t="e">
        <f t="shared" si="11"/>
        <v>#DIV/0!</v>
      </c>
      <c r="J48" s="229">
        <f t="shared" si="4"/>
        <v>0</v>
      </c>
    </row>
    <row r="49" spans="1:10" ht="15" customHeight="1">
      <c r="A49" s="130">
        <v>3</v>
      </c>
      <c r="B49" s="111"/>
      <c r="C49" s="55"/>
      <c r="D49" s="55" t="s">
        <v>1365</v>
      </c>
      <c r="E49" s="112">
        <f>E50+E56+E73+E75+E77+E81</f>
        <v>7632.5899999999992</v>
      </c>
      <c r="F49" s="112">
        <f>F50+F56+F73+F75+F77+F81</f>
        <v>0</v>
      </c>
      <c r="G49" s="112">
        <f>G50+G56+G73+G75+G77+G81</f>
        <v>0</v>
      </c>
      <c r="H49" s="112">
        <f>H50+H56+H73+H75+H77+H81</f>
        <v>0</v>
      </c>
      <c r="I49" s="177" t="e">
        <f t="shared" si="11"/>
        <v>#DIV/0!</v>
      </c>
      <c r="J49" s="177">
        <f t="shared" si="4"/>
        <v>0</v>
      </c>
    </row>
    <row r="50" spans="1:10" ht="15" customHeight="1">
      <c r="A50" s="111"/>
      <c r="B50" s="130">
        <v>31</v>
      </c>
      <c r="C50" s="55"/>
      <c r="D50" s="55" t="s">
        <v>1327</v>
      </c>
      <c r="E50" s="112">
        <f>SUM(E51:E55)</f>
        <v>6810.23</v>
      </c>
      <c r="F50" s="112">
        <f>SUM(F51:F55)</f>
        <v>0</v>
      </c>
      <c r="G50" s="112">
        <f>SUM(G51:G55)</f>
        <v>0</v>
      </c>
      <c r="H50" s="112">
        <f>SUM(H51:H55)</f>
        <v>0</v>
      </c>
      <c r="I50" s="177" t="e">
        <f t="shared" si="11"/>
        <v>#DIV/0!</v>
      </c>
      <c r="J50" s="177">
        <f t="shared" si="4"/>
        <v>0</v>
      </c>
    </row>
    <row r="51" spans="1:10" ht="15" customHeight="1">
      <c r="A51" s="111"/>
      <c r="B51" s="111"/>
      <c r="C51" s="111">
        <v>3111</v>
      </c>
      <c r="D51" s="86" t="s">
        <v>1405</v>
      </c>
      <c r="E51" s="134">
        <v>5845.69</v>
      </c>
      <c r="F51" s="134"/>
      <c r="G51" s="134"/>
      <c r="H51" s="134"/>
      <c r="I51" s="187" t="e">
        <f t="shared" si="11"/>
        <v>#DIV/0!</v>
      </c>
      <c r="J51" s="187">
        <f t="shared" si="4"/>
        <v>0</v>
      </c>
    </row>
    <row r="52" spans="1:10" ht="15" customHeight="1">
      <c r="A52" s="111"/>
      <c r="B52" s="111"/>
      <c r="C52" s="111">
        <v>3112</v>
      </c>
      <c r="D52" s="86" t="s">
        <v>1483</v>
      </c>
      <c r="E52" s="134"/>
      <c r="F52" s="134"/>
      <c r="G52" s="134"/>
      <c r="H52" s="134"/>
      <c r="I52" s="187" t="e">
        <f t="shared" si="11"/>
        <v>#DIV/0!</v>
      </c>
      <c r="J52" s="187" t="e">
        <f t="shared" si="4"/>
        <v>#DIV/0!</v>
      </c>
    </row>
    <row r="53" spans="1:10" ht="15" customHeight="1">
      <c r="A53" s="111"/>
      <c r="B53" s="111"/>
      <c r="C53" s="111">
        <v>3121</v>
      </c>
      <c r="D53" s="86" t="s">
        <v>1301</v>
      </c>
      <c r="E53" s="134"/>
      <c r="F53" s="134"/>
      <c r="G53" s="134"/>
      <c r="H53" s="134"/>
      <c r="I53" s="187" t="e">
        <f t="shared" si="11"/>
        <v>#DIV/0!</v>
      </c>
      <c r="J53" s="187" t="e">
        <f t="shared" si="4"/>
        <v>#DIV/0!</v>
      </c>
    </row>
    <row r="54" spans="1:10" ht="15" customHeight="1">
      <c r="A54" s="111"/>
      <c r="B54" s="111"/>
      <c r="C54" s="111">
        <v>3132</v>
      </c>
      <c r="D54" s="86" t="s">
        <v>1363</v>
      </c>
      <c r="E54" s="134">
        <v>964.54</v>
      </c>
      <c r="F54" s="134"/>
      <c r="G54" s="134"/>
      <c r="H54" s="134"/>
      <c r="I54" s="187" t="e">
        <f t="shared" si="11"/>
        <v>#DIV/0!</v>
      </c>
      <c r="J54" s="187">
        <f t="shared" si="4"/>
        <v>0</v>
      </c>
    </row>
    <row r="55" spans="1:10" ht="15" customHeight="1">
      <c r="A55" s="111"/>
      <c r="B55" s="111"/>
      <c r="C55" s="111">
        <v>3133</v>
      </c>
      <c r="D55" s="86" t="s">
        <v>1406</v>
      </c>
      <c r="E55" s="134"/>
      <c r="F55" s="134">
        <v>0</v>
      </c>
      <c r="G55" s="134">
        <v>0</v>
      </c>
      <c r="H55" s="134"/>
      <c r="I55" s="187" t="e">
        <f t="shared" si="11"/>
        <v>#DIV/0!</v>
      </c>
      <c r="J55" s="187" t="e">
        <f t="shared" si="4"/>
        <v>#DIV/0!</v>
      </c>
    </row>
    <row r="56" spans="1:10" ht="15" customHeight="1">
      <c r="A56" s="111"/>
      <c r="B56" s="130">
        <v>32</v>
      </c>
      <c r="C56" s="111"/>
      <c r="D56" s="130" t="s">
        <v>1330</v>
      </c>
      <c r="E56" s="112">
        <f>SUM(E57:E72)</f>
        <v>822.3599999999999</v>
      </c>
      <c r="F56" s="112">
        <f>SUM(F57:F72)</f>
        <v>0</v>
      </c>
      <c r="G56" s="112">
        <f>SUM(G57:G72)</f>
        <v>0</v>
      </c>
      <c r="H56" s="112">
        <f>SUM(H57:H72)</f>
        <v>0</v>
      </c>
      <c r="I56" s="187" t="e">
        <f t="shared" si="11"/>
        <v>#DIV/0!</v>
      </c>
      <c r="J56" s="187">
        <f t="shared" si="4"/>
        <v>0</v>
      </c>
    </row>
    <row r="57" spans="1:10" ht="15" customHeight="1">
      <c r="A57" s="111"/>
      <c r="B57" s="111"/>
      <c r="C57" s="111">
        <v>3211</v>
      </c>
      <c r="D57" s="86" t="s">
        <v>1264</v>
      </c>
      <c r="E57" s="134">
        <v>382.9</v>
      </c>
      <c r="F57" s="134"/>
      <c r="G57" s="134"/>
      <c r="H57" s="134"/>
      <c r="I57" s="187" t="e">
        <f t="shared" si="11"/>
        <v>#DIV/0!</v>
      </c>
      <c r="J57" s="187">
        <f t="shared" si="4"/>
        <v>0</v>
      </c>
    </row>
    <row r="58" spans="1:10" ht="15" customHeight="1">
      <c r="A58" s="111"/>
      <c r="B58" s="111"/>
      <c r="C58" s="111">
        <v>3212</v>
      </c>
      <c r="D58" s="86" t="s">
        <v>1265</v>
      </c>
      <c r="E58" s="134"/>
      <c r="F58" s="134"/>
      <c r="G58" s="134"/>
      <c r="H58" s="134"/>
      <c r="I58" s="187" t="e">
        <f t="shared" si="11"/>
        <v>#DIV/0!</v>
      </c>
      <c r="J58" s="187" t="e">
        <f t="shared" si="4"/>
        <v>#DIV/0!</v>
      </c>
    </row>
    <row r="59" spans="1:10" ht="15" customHeight="1">
      <c r="A59" s="111"/>
      <c r="B59" s="111"/>
      <c r="C59" s="111">
        <v>3213</v>
      </c>
      <c r="D59" s="86" t="s">
        <v>1266</v>
      </c>
      <c r="E59" s="134"/>
      <c r="F59" s="134"/>
      <c r="G59" s="134"/>
      <c r="H59" s="134"/>
      <c r="I59" s="187" t="e">
        <f t="shared" si="11"/>
        <v>#DIV/0!</v>
      </c>
      <c r="J59" s="187" t="e">
        <f t="shared" si="4"/>
        <v>#DIV/0!</v>
      </c>
    </row>
    <row r="60" spans="1:10" ht="15" customHeight="1">
      <c r="A60" s="111"/>
      <c r="B60" s="111"/>
      <c r="C60" s="111">
        <v>3221</v>
      </c>
      <c r="D60" s="86" t="s">
        <v>1267</v>
      </c>
      <c r="E60" s="134"/>
      <c r="F60" s="134"/>
      <c r="G60" s="134"/>
      <c r="H60" s="134"/>
      <c r="I60" s="187" t="e">
        <f t="shared" si="11"/>
        <v>#DIV/0!</v>
      </c>
      <c r="J60" s="187" t="e">
        <f t="shared" si="4"/>
        <v>#DIV/0!</v>
      </c>
    </row>
    <row r="61" spans="1:10" ht="15" customHeight="1">
      <c r="A61" s="111"/>
      <c r="B61" s="111"/>
      <c r="C61" s="111">
        <v>3222</v>
      </c>
      <c r="D61" s="86" t="s">
        <v>1268</v>
      </c>
      <c r="E61" s="134"/>
      <c r="F61" s="134">
        <v>0</v>
      </c>
      <c r="G61" s="134">
        <v>0</v>
      </c>
      <c r="H61" s="134"/>
      <c r="I61" s="187" t="e">
        <f t="shared" si="11"/>
        <v>#DIV/0!</v>
      </c>
      <c r="J61" s="187" t="e">
        <f t="shared" si="4"/>
        <v>#DIV/0!</v>
      </c>
    </row>
    <row r="62" spans="1:10" ht="15" customHeight="1">
      <c r="A62" s="111"/>
      <c r="B62" s="111"/>
      <c r="C62" s="111">
        <v>3223</v>
      </c>
      <c r="D62" s="86" t="s">
        <v>1269</v>
      </c>
      <c r="E62" s="134"/>
      <c r="F62" s="134">
        <v>0</v>
      </c>
      <c r="G62" s="134">
        <v>0</v>
      </c>
      <c r="H62" s="134"/>
      <c r="I62" s="187" t="e">
        <f t="shared" si="11"/>
        <v>#DIV/0!</v>
      </c>
      <c r="J62" s="187" t="e">
        <f t="shared" si="4"/>
        <v>#DIV/0!</v>
      </c>
    </row>
    <row r="63" spans="1:10" ht="15" customHeight="1">
      <c r="A63" s="111"/>
      <c r="B63" s="111"/>
      <c r="C63" s="111">
        <v>3224</v>
      </c>
      <c r="D63" s="86" t="s">
        <v>1270</v>
      </c>
      <c r="E63" s="134"/>
      <c r="F63" s="134">
        <v>0</v>
      </c>
      <c r="G63" s="134">
        <v>0</v>
      </c>
      <c r="H63" s="134"/>
      <c r="I63" s="187" t="e">
        <f t="shared" si="11"/>
        <v>#DIV/0!</v>
      </c>
      <c r="J63" s="187" t="e">
        <f t="shared" si="4"/>
        <v>#DIV/0!</v>
      </c>
    </row>
    <row r="64" spans="1:10" ht="15" customHeight="1">
      <c r="A64" s="111"/>
      <c r="B64" s="111"/>
      <c r="C64" s="111">
        <v>3231</v>
      </c>
      <c r="D64" s="86" t="s">
        <v>1272</v>
      </c>
      <c r="E64" s="134"/>
      <c r="F64" s="134">
        <v>0</v>
      </c>
      <c r="G64" s="134">
        <v>0</v>
      </c>
      <c r="H64" s="134"/>
      <c r="I64" s="187" t="e">
        <f t="shared" si="11"/>
        <v>#DIV/0!</v>
      </c>
      <c r="J64" s="187" t="e">
        <f t="shared" si="4"/>
        <v>#DIV/0!</v>
      </c>
    </row>
    <row r="65" spans="1:10" ht="15" customHeight="1">
      <c r="A65" s="111"/>
      <c r="B65" s="111"/>
      <c r="C65" s="111">
        <v>3232</v>
      </c>
      <c r="D65" s="86" t="s">
        <v>1516</v>
      </c>
      <c r="E65" s="134">
        <v>0</v>
      </c>
      <c r="F65" s="134">
        <v>0</v>
      </c>
      <c r="G65" s="134">
        <v>0</v>
      </c>
      <c r="H65" s="134"/>
      <c r="I65" s="187" t="e">
        <f t="shared" si="11"/>
        <v>#DIV/0!</v>
      </c>
      <c r="J65" s="187" t="e">
        <f t="shared" si="4"/>
        <v>#DIV/0!</v>
      </c>
    </row>
    <row r="66" spans="1:10" ht="15" customHeight="1">
      <c r="A66" s="111"/>
      <c r="B66" s="111"/>
      <c r="C66" s="111">
        <v>3233</v>
      </c>
      <c r="D66" s="86" t="s">
        <v>1274</v>
      </c>
      <c r="E66" s="134"/>
      <c r="F66" s="134">
        <v>0</v>
      </c>
      <c r="G66" s="134">
        <v>0</v>
      </c>
      <c r="H66" s="134"/>
      <c r="I66" s="187" t="e">
        <f t="shared" si="11"/>
        <v>#DIV/0!</v>
      </c>
      <c r="J66" s="187" t="e">
        <f t="shared" si="4"/>
        <v>#DIV/0!</v>
      </c>
    </row>
    <row r="67" spans="1:10" ht="15" customHeight="1">
      <c r="A67" s="111"/>
      <c r="B67" s="111"/>
      <c r="C67" s="111">
        <v>3234</v>
      </c>
      <c r="D67" s="86" t="s">
        <v>1275</v>
      </c>
      <c r="E67" s="134"/>
      <c r="F67" s="134">
        <v>0</v>
      </c>
      <c r="G67" s="134">
        <v>0</v>
      </c>
      <c r="H67" s="134"/>
      <c r="I67" s="187" t="e">
        <f t="shared" si="11"/>
        <v>#DIV/0!</v>
      </c>
      <c r="J67" s="187" t="e">
        <f t="shared" si="4"/>
        <v>#DIV/0!</v>
      </c>
    </row>
    <row r="68" spans="1:10" ht="15" customHeight="1">
      <c r="A68" s="111"/>
      <c r="B68" s="111"/>
      <c r="C68" s="111">
        <v>3235</v>
      </c>
      <c r="D68" s="86" t="s">
        <v>1276</v>
      </c>
      <c r="E68" s="134"/>
      <c r="F68" s="134">
        <v>0</v>
      </c>
      <c r="G68" s="134">
        <v>0</v>
      </c>
      <c r="H68" s="134"/>
      <c r="I68" s="187" t="e">
        <f t="shared" si="11"/>
        <v>#DIV/0!</v>
      </c>
      <c r="J68" s="187" t="e">
        <f t="shared" si="4"/>
        <v>#DIV/0!</v>
      </c>
    </row>
    <row r="69" spans="1:10" ht="15" customHeight="1">
      <c r="A69" s="111"/>
      <c r="B69" s="111"/>
      <c r="C69" s="111">
        <v>3237</v>
      </c>
      <c r="D69" s="86" t="s">
        <v>1278</v>
      </c>
      <c r="E69" s="134"/>
      <c r="F69" s="134"/>
      <c r="G69" s="134"/>
      <c r="H69" s="134"/>
      <c r="I69" s="187" t="e">
        <f t="shared" si="11"/>
        <v>#DIV/0!</v>
      </c>
      <c r="J69" s="187" t="e">
        <f t="shared" si="4"/>
        <v>#DIV/0!</v>
      </c>
    </row>
    <row r="70" spans="1:10" ht="15" customHeight="1">
      <c r="A70" s="111"/>
      <c r="B70" s="111"/>
      <c r="C70" s="111">
        <v>3239</v>
      </c>
      <c r="D70" s="86" t="s">
        <v>1280</v>
      </c>
      <c r="E70" s="134"/>
      <c r="F70" s="134">
        <v>0</v>
      </c>
      <c r="G70" s="134">
        <v>0</v>
      </c>
      <c r="H70" s="134"/>
      <c r="I70" s="187" t="e">
        <f t="shared" si="11"/>
        <v>#DIV/0!</v>
      </c>
      <c r="J70" s="187" t="e">
        <f t="shared" si="4"/>
        <v>#DIV/0!</v>
      </c>
    </row>
    <row r="71" spans="1:10" ht="15" customHeight="1">
      <c r="A71" s="111"/>
      <c r="B71" s="111"/>
      <c r="C71" s="111">
        <v>3293</v>
      </c>
      <c r="D71" s="86" t="s">
        <v>1305</v>
      </c>
      <c r="E71" s="134">
        <v>439.46</v>
      </c>
      <c r="F71" s="134"/>
      <c r="G71" s="134"/>
      <c r="H71" s="134"/>
      <c r="I71" s="187" t="e">
        <f t="shared" si="11"/>
        <v>#DIV/0!</v>
      </c>
      <c r="J71" s="187">
        <f t="shared" si="4"/>
        <v>0</v>
      </c>
    </row>
    <row r="72" spans="1:10" ht="15" customHeight="1">
      <c r="A72" s="111"/>
      <c r="B72" s="111"/>
      <c r="C72" s="111">
        <v>3295</v>
      </c>
      <c r="D72" s="86" t="s">
        <v>1284</v>
      </c>
      <c r="E72" s="134"/>
      <c r="F72" s="134">
        <v>0</v>
      </c>
      <c r="G72" s="134">
        <v>0</v>
      </c>
      <c r="H72" s="134"/>
      <c r="I72" s="187" t="e">
        <f t="shared" si="11"/>
        <v>#DIV/0!</v>
      </c>
      <c r="J72" s="187" t="e">
        <f t="shared" si="4"/>
        <v>#DIV/0!</v>
      </c>
    </row>
    <row r="73" spans="1:10" ht="15" customHeight="1">
      <c r="A73" s="111"/>
      <c r="B73" s="130">
        <v>34</v>
      </c>
      <c r="C73" s="111"/>
      <c r="D73" s="130" t="s">
        <v>1350</v>
      </c>
      <c r="E73" s="112">
        <f>E74</f>
        <v>0</v>
      </c>
      <c r="F73" s="112">
        <f>F74</f>
        <v>0</v>
      </c>
      <c r="G73" s="112">
        <f>G74</f>
        <v>0</v>
      </c>
      <c r="H73" s="112">
        <f>H74</f>
        <v>0</v>
      </c>
      <c r="I73" s="187" t="e">
        <f t="shared" si="11"/>
        <v>#DIV/0!</v>
      </c>
      <c r="J73" s="187" t="e">
        <f t="shared" si="4"/>
        <v>#DIV/0!</v>
      </c>
    </row>
    <row r="74" spans="1:10" ht="15.75" customHeight="1">
      <c r="A74" s="111"/>
      <c r="B74" s="111"/>
      <c r="C74" s="111">
        <v>3432</v>
      </c>
      <c r="D74" s="180" t="s">
        <v>1306</v>
      </c>
      <c r="E74" s="134"/>
      <c r="F74" s="134">
        <v>0</v>
      </c>
      <c r="G74" s="134">
        <v>0</v>
      </c>
      <c r="H74" s="134"/>
      <c r="I74" s="187" t="e">
        <f t="shared" si="11"/>
        <v>#DIV/0!</v>
      </c>
      <c r="J74" s="187" t="e">
        <f t="shared" ref="J74:J143" si="14">G74/E74*100</f>
        <v>#DIV/0!</v>
      </c>
    </row>
    <row r="75" spans="1:10" ht="15.75" customHeight="1">
      <c r="A75" s="111"/>
      <c r="B75" s="130">
        <v>35</v>
      </c>
      <c r="C75" s="111"/>
      <c r="D75" s="130" t="s">
        <v>1563</v>
      </c>
      <c r="E75" s="112">
        <f>E76</f>
        <v>0</v>
      </c>
      <c r="F75" s="112">
        <f>F76</f>
        <v>0</v>
      </c>
      <c r="G75" s="112">
        <f>G76</f>
        <v>0</v>
      </c>
      <c r="H75" s="112">
        <f>H76</f>
        <v>0</v>
      </c>
      <c r="I75" s="187" t="e">
        <f t="shared" si="11"/>
        <v>#DIV/0!</v>
      </c>
      <c r="J75" s="187" t="e">
        <f t="shared" si="14"/>
        <v>#DIV/0!</v>
      </c>
    </row>
    <row r="76" spans="1:10" ht="15" customHeight="1">
      <c r="A76" s="111"/>
      <c r="B76" s="111"/>
      <c r="C76" s="111">
        <v>3531</v>
      </c>
      <c r="D76" s="86" t="s">
        <v>1541</v>
      </c>
      <c r="E76" s="134"/>
      <c r="F76" s="134">
        <v>0</v>
      </c>
      <c r="G76" s="134">
        <v>0</v>
      </c>
      <c r="H76" s="134"/>
      <c r="I76" s="187" t="e">
        <f t="shared" si="11"/>
        <v>#DIV/0!</v>
      </c>
      <c r="J76" s="187" t="e">
        <f t="shared" si="14"/>
        <v>#DIV/0!</v>
      </c>
    </row>
    <row r="77" spans="1:10" ht="15" customHeight="1">
      <c r="A77" s="111"/>
      <c r="B77" s="130">
        <v>36</v>
      </c>
      <c r="C77" s="111"/>
      <c r="D77" s="130" t="s">
        <v>1399</v>
      </c>
      <c r="E77" s="112">
        <f>SUM(E78:E80)</f>
        <v>0</v>
      </c>
      <c r="F77" s="112">
        <f>SUM(F78:F80)</f>
        <v>0</v>
      </c>
      <c r="G77" s="112">
        <f>SUM(G78:G80)</f>
        <v>0</v>
      </c>
      <c r="H77" s="112">
        <f>SUM(H78:H80)</f>
        <v>0</v>
      </c>
      <c r="I77" s="187" t="e">
        <f t="shared" si="11"/>
        <v>#DIV/0!</v>
      </c>
      <c r="J77" s="187" t="e">
        <f t="shared" si="14"/>
        <v>#DIV/0!</v>
      </c>
    </row>
    <row r="78" spans="1:10" ht="15" customHeight="1">
      <c r="A78" s="111"/>
      <c r="B78" s="111"/>
      <c r="C78" s="111">
        <v>3611</v>
      </c>
      <c r="D78" s="86" t="s">
        <v>1542</v>
      </c>
      <c r="E78" s="134"/>
      <c r="F78" s="134">
        <v>0</v>
      </c>
      <c r="G78" s="134">
        <v>0</v>
      </c>
      <c r="H78" s="134"/>
      <c r="I78" s="187" t="e">
        <f t="shared" si="11"/>
        <v>#DIV/0!</v>
      </c>
      <c r="J78" s="187" t="e">
        <f t="shared" si="14"/>
        <v>#DIV/0!</v>
      </c>
    </row>
    <row r="79" spans="1:10" ht="15" customHeight="1">
      <c r="A79" s="111"/>
      <c r="B79" s="111"/>
      <c r="C79" s="111">
        <v>3693</v>
      </c>
      <c r="D79" s="86" t="s">
        <v>1556</v>
      </c>
      <c r="E79" s="134"/>
      <c r="F79" s="134">
        <v>0</v>
      </c>
      <c r="G79" s="134">
        <v>0</v>
      </c>
      <c r="H79" s="134"/>
      <c r="I79" s="187" t="e">
        <f t="shared" si="11"/>
        <v>#DIV/0!</v>
      </c>
      <c r="J79" s="187" t="e">
        <f t="shared" si="14"/>
        <v>#DIV/0!</v>
      </c>
    </row>
    <row r="80" spans="1:10" ht="15" customHeight="1">
      <c r="A80" s="111"/>
      <c r="B80" s="111"/>
      <c r="C80" s="111">
        <v>3694</v>
      </c>
      <c r="D80" s="86" t="s">
        <v>1557</v>
      </c>
      <c r="E80" s="134"/>
      <c r="F80" s="134">
        <v>0</v>
      </c>
      <c r="G80" s="134">
        <v>0</v>
      </c>
      <c r="H80" s="134"/>
      <c r="I80" s="187" t="e">
        <f t="shared" si="11"/>
        <v>#DIV/0!</v>
      </c>
      <c r="J80" s="187" t="e">
        <f t="shared" si="14"/>
        <v>#DIV/0!</v>
      </c>
    </row>
    <row r="81" spans="1:10" ht="15" customHeight="1">
      <c r="A81" s="111"/>
      <c r="B81" s="130">
        <v>38</v>
      </c>
      <c r="C81" s="111"/>
      <c r="D81" s="130" t="s">
        <v>1359</v>
      </c>
      <c r="E81" s="112">
        <f>E82</f>
        <v>0</v>
      </c>
      <c r="F81" s="112">
        <f>F82</f>
        <v>0</v>
      </c>
      <c r="G81" s="112">
        <f>G82</f>
        <v>0</v>
      </c>
      <c r="H81" s="112">
        <f>H82</f>
        <v>0</v>
      </c>
      <c r="I81" s="187" t="e">
        <f t="shared" si="11"/>
        <v>#DIV/0!</v>
      </c>
      <c r="J81" s="187" t="e">
        <f t="shared" si="14"/>
        <v>#DIV/0!</v>
      </c>
    </row>
    <row r="82" spans="1:10" ht="15" customHeight="1">
      <c r="A82" s="111"/>
      <c r="B82" s="111"/>
      <c r="C82" s="111">
        <v>3813</v>
      </c>
      <c r="D82" s="86" t="s">
        <v>1543</v>
      </c>
      <c r="E82" s="134"/>
      <c r="F82" s="134">
        <v>0</v>
      </c>
      <c r="G82" s="134">
        <v>0</v>
      </c>
      <c r="H82" s="134"/>
      <c r="I82" s="187" t="e">
        <f t="shared" si="11"/>
        <v>#DIV/0!</v>
      </c>
      <c r="J82" s="187" t="e">
        <f t="shared" si="14"/>
        <v>#DIV/0!</v>
      </c>
    </row>
    <row r="83" spans="1:10" ht="15" customHeight="1">
      <c r="A83" s="130">
        <v>4</v>
      </c>
      <c r="B83" s="111"/>
      <c r="C83" s="111"/>
      <c r="D83" s="130" t="s">
        <v>1352</v>
      </c>
      <c r="E83" s="112">
        <f>E84+E86</f>
        <v>0</v>
      </c>
      <c r="F83" s="112">
        <f>F84+F86</f>
        <v>0</v>
      </c>
      <c r="G83" s="112">
        <f>G84+G86</f>
        <v>0</v>
      </c>
      <c r="H83" s="112">
        <f>H84+H86</f>
        <v>0</v>
      </c>
      <c r="I83" s="187" t="e">
        <f t="shared" si="11"/>
        <v>#DIV/0!</v>
      </c>
      <c r="J83" s="187" t="e">
        <f t="shared" si="14"/>
        <v>#DIV/0!</v>
      </c>
    </row>
    <row r="84" spans="1:10" ht="15" customHeight="1">
      <c r="A84" s="111"/>
      <c r="B84" s="130">
        <v>41</v>
      </c>
      <c r="C84" s="111"/>
      <c r="D84" s="130" t="s">
        <v>1362</v>
      </c>
      <c r="E84" s="112">
        <f>E85</f>
        <v>0</v>
      </c>
      <c r="F84" s="112">
        <f>F85</f>
        <v>0</v>
      </c>
      <c r="G84" s="112">
        <f>G85</f>
        <v>0</v>
      </c>
      <c r="H84" s="112">
        <f>H85</f>
        <v>0</v>
      </c>
      <c r="I84" s="187" t="e">
        <f t="shared" si="11"/>
        <v>#DIV/0!</v>
      </c>
      <c r="J84" s="187" t="e">
        <f t="shared" si="14"/>
        <v>#DIV/0!</v>
      </c>
    </row>
    <row r="85" spans="1:10" ht="15" customHeight="1">
      <c r="A85" s="111"/>
      <c r="B85" s="111"/>
      <c r="C85" s="111">
        <v>4123</v>
      </c>
      <c r="D85" s="86" t="s">
        <v>1317</v>
      </c>
      <c r="E85" s="134"/>
      <c r="F85" s="134"/>
      <c r="G85" s="134"/>
      <c r="H85" s="134"/>
      <c r="I85" s="187" t="e">
        <f t="shared" si="11"/>
        <v>#DIV/0!</v>
      </c>
      <c r="J85" s="187" t="e">
        <f t="shared" si="14"/>
        <v>#DIV/0!</v>
      </c>
    </row>
    <row r="86" spans="1:10" ht="12.6" customHeight="1">
      <c r="A86" s="111"/>
      <c r="B86" s="130">
        <v>42</v>
      </c>
      <c r="C86" s="111"/>
      <c r="D86" s="130" t="s">
        <v>1353</v>
      </c>
      <c r="E86" s="112">
        <f>SUM(E87:E88)</f>
        <v>0</v>
      </c>
      <c r="F86" s="112">
        <f>SUM(F87:F88)</f>
        <v>0</v>
      </c>
      <c r="G86" s="112">
        <f>SUM(G87:G88)</f>
        <v>0</v>
      </c>
      <c r="H86" s="112">
        <f>SUM(H87:H88)</f>
        <v>0</v>
      </c>
      <c r="I86" s="187" t="e">
        <f t="shared" si="11"/>
        <v>#DIV/0!</v>
      </c>
      <c r="J86" s="187" t="e">
        <f t="shared" si="14"/>
        <v>#DIV/0!</v>
      </c>
    </row>
    <row r="87" spans="1:10" ht="12.6" customHeight="1">
      <c r="A87" s="111"/>
      <c r="B87" s="111"/>
      <c r="C87" s="111">
        <v>4221</v>
      </c>
      <c r="D87" s="86" t="s">
        <v>1287</v>
      </c>
      <c r="E87" s="134"/>
      <c r="F87" s="134">
        <v>0</v>
      </c>
      <c r="G87" s="134">
        <v>0</v>
      </c>
      <c r="H87" s="134"/>
      <c r="I87" s="187" t="e">
        <f t="shared" si="11"/>
        <v>#DIV/0!</v>
      </c>
      <c r="J87" s="187" t="e">
        <f t="shared" si="14"/>
        <v>#DIV/0!</v>
      </c>
    </row>
    <row r="88" spans="1:10" ht="15" customHeight="1">
      <c r="A88" s="111"/>
      <c r="B88" s="111"/>
      <c r="C88" s="111">
        <v>4227</v>
      </c>
      <c r="D88" s="86" t="s">
        <v>1488</v>
      </c>
      <c r="E88" s="134"/>
      <c r="F88" s="134"/>
      <c r="G88" s="134"/>
      <c r="H88" s="134"/>
      <c r="I88" s="187" t="e">
        <f t="shared" si="11"/>
        <v>#DIV/0!</v>
      </c>
      <c r="J88" s="187" t="e">
        <f t="shared" si="14"/>
        <v>#DIV/0!</v>
      </c>
    </row>
    <row r="89" spans="1:10" ht="15" customHeight="1">
      <c r="A89" s="344" t="s">
        <v>1689</v>
      </c>
      <c r="B89" s="345"/>
      <c r="C89" s="345"/>
      <c r="D89" s="346"/>
      <c r="E89" s="228">
        <f>E90+E114</f>
        <v>19269.760000000002</v>
      </c>
      <c r="F89" s="228">
        <f t="shared" ref="F89:G89" si="15">F90+F114</f>
        <v>0</v>
      </c>
      <c r="G89" s="228">
        <f t="shared" si="15"/>
        <v>0</v>
      </c>
      <c r="H89" s="228">
        <f>H90+H114</f>
        <v>0</v>
      </c>
      <c r="I89" s="229" t="e">
        <f t="shared" si="11"/>
        <v>#DIV/0!</v>
      </c>
      <c r="J89" s="229">
        <f t="shared" si="14"/>
        <v>0</v>
      </c>
    </row>
    <row r="90" spans="1:10" ht="15" customHeight="1">
      <c r="A90" s="130">
        <v>3</v>
      </c>
      <c r="B90" s="111"/>
      <c r="C90" s="55"/>
      <c r="D90" s="55" t="s">
        <v>1365</v>
      </c>
      <c r="E90" s="112">
        <f>E91+E97</f>
        <v>19269.760000000002</v>
      </c>
      <c r="F90" s="112">
        <f t="shared" ref="F90" si="16">F91+F97</f>
        <v>0</v>
      </c>
      <c r="G90" s="112">
        <f t="shared" ref="G90:H90" si="17">G91+G97</f>
        <v>0</v>
      </c>
      <c r="H90" s="112">
        <f t="shared" si="17"/>
        <v>0</v>
      </c>
      <c r="I90" s="177" t="e">
        <f t="shared" si="11"/>
        <v>#DIV/0!</v>
      </c>
      <c r="J90" s="177">
        <f t="shared" si="14"/>
        <v>0</v>
      </c>
    </row>
    <row r="91" spans="1:10" ht="15" customHeight="1">
      <c r="A91" s="111"/>
      <c r="B91" s="130">
        <v>31</v>
      </c>
      <c r="C91" s="55"/>
      <c r="D91" s="55" t="s">
        <v>1327</v>
      </c>
      <c r="E91" s="112">
        <f>SUM(E92:E96)</f>
        <v>6585.19</v>
      </c>
      <c r="F91" s="112">
        <f>SUM(F92:F96)</f>
        <v>0</v>
      </c>
      <c r="G91" s="112">
        <f>SUM(G92:G96)</f>
        <v>0</v>
      </c>
      <c r="H91" s="112">
        <f>SUM(H92:H96)</f>
        <v>0</v>
      </c>
      <c r="I91" s="177" t="e">
        <f t="shared" si="11"/>
        <v>#DIV/0!</v>
      </c>
      <c r="J91" s="177">
        <f t="shared" si="14"/>
        <v>0</v>
      </c>
    </row>
    <row r="92" spans="1:10" ht="15" customHeight="1">
      <c r="A92" s="111"/>
      <c r="B92" s="111"/>
      <c r="C92" s="111">
        <v>3111</v>
      </c>
      <c r="D92" s="86" t="s">
        <v>1405</v>
      </c>
      <c r="E92" s="134">
        <v>5652.53</v>
      </c>
      <c r="F92" s="134"/>
      <c r="G92" s="134"/>
      <c r="H92" s="134"/>
      <c r="I92" s="187" t="e">
        <f t="shared" si="11"/>
        <v>#DIV/0!</v>
      </c>
      <c r="J92" s="187">
        <f t="shared" si="14"/>
        <v>0</v>
      </c>
    </row>
    <row r="93" spans="1:10" ht="15" customHeight="1">
      <c r="A93" s="111"/>
      <c r="B93" s="111"/>
      <c r="C93" s="111">
        <v>3112</v>
      </c>
      <c r="D93" s="86" t="s">
        <v>1483</v>
      </c>
      <c r="E93" s="134"/>
      <c r="F93" s="134"/>
      <c r="G93" s="134"/>
      <c r="H93" s="134"/>
      <c r="I93" s="187" t="e">
        <f t="shared" si="11"/>
        <v>#DIV/0!</v>
      </c>
      <c r="J93" s="187" t="e">
        <f t="shared" si="14"/>
        <v>#DIV/0!</v>
      </c>
    </row>
    <row r="94" spans="1:10" ht="15" customHeight="1">
      <c r="A94" s="111"/>
      <c r="B94" s="111"/>
      <c r="C94" s="111">
        <v>3121</v>
      </c>
      <c r="D94" s="86" t="s">
        <v>1301</v>
      </c>
      <c r="E94" s="134"/>
      <c r="F94" s="134"/>
      <c r="G94" s="134"/>
      <c r="H94" s="134"/>
      <c r="I94" s="187" t="e">
        <f t="shared" si="11"/>
        <v>#DIV/0!</v>
      </c>
      <c r="J94" s="187" t="e">
        <f t="shared" si="14"/>
        <v>#DIV/0!</v>
      </c>
    </row>
    <row r="95" spans="1:10" ht="15" customHeight="1">
      <c r="A95" s="111"/>
      <c r="B95" s="111"/>
      <c r="C95" s="111">
        <v>3132</v>
      </c>
      <c r="D95" s="86" t="s">
        <v>1363</v>
      </c>
      <c r="E95" s="134">
        <v>932.66</v>
      </c>
      <c r="F95" s="134"/>
      <c r="G95" s="134"/>
      <c r="H95" s="134"/>
      <c r="I95" s="187" t="e">
        <f t="shared" si="11"/>
        <v>#DIV/0!</v>
      </c>
      <c r="J95" s="187">
        <f t="shared" si="14"/>
        <v>0</v>
      </c>
    </row>
    <row r="96" spans="1:10" ht="15" customHeight="1">
      <c r="A96" s="111"/>
      <c r="B96" s="111"/>
      <c r="C96" s="111">
        <v>3133</v>
      </c>
      <c r="D96" s="86" t="s">
        <v>1406</v>
      </c>
      <c r="E96" s="134"/>
      <c r="F96" s="134">
        <v>0</v>
      </c>
      <c r="G96" s="134">
        <v>0</v>
      </c>
      <c r="H96" s="134"/>
      <c r="I96" s="187" t="e">
        <f t="shared" si="11"/>
        <v>#DIV/0!</v>
      </c>
      <c r="J96" s="187" t="e">
        <f t="shared" si="14"/>
        <v>#DIV/0!</v>
      </c>
    </row>
    <row r="97" spans="1:10" ht="15" customHeight="1">
      <c r="A97" s="111"/>
      <c r="B97" s="130">
        <v>32</v>
      </c>
      <c r="C97" s="111"/>
      <c r="D97" s="130" t="s">
        <v>1330</v>
      </c>
      <c r="E97" s="112">
        <f>SUM(E98:E113)</f>
        <v>12684.570000000002</v>
      </c>
      <c r="F97" s="112">
        <f>SUM(F98:F113)</f>
        <v>0</v>
      </c>
      <c r="G97" s="112">
        <f>SUM(G98:G113)</f>
        <v>0</v>
      </c>
      <c r="H97" s="112">
        <f>SUM(H98:H113)</f>
        <v>0</v>
      </c>
      <c r="I97" s="187" t="e">
        <f t="shared" si="11"/>
        <v>#DIV/0!</v>
      </c>
      <c r="J97" s="187">
        <f t="shared" si="14"/>
        <v>0</v>
      </c>
    </row>
    <row r="98" spans="1:10" ht="15" customHeight="1">
      <c r="A98" s="111"/>
      <c r="B98" s="111"/>
      <c r="C98" s="111">
        <v>3211</v>
      </c>
      <c r="D98" s="86" t="s">
        <v>1264</v>
      </c>
      <c r="E98" s="134">
        <v>722.84</v>
      </c>
      <c r="F98" s="134"/>
      <c r="G98" s="134"/>
      <c r="H98" s="134"/>
      <c r="I98" s="187" t="e">
        <f t="shared" si="11"/>
        <v>#DIV/0!</v>
      </c>
      <c r="J98" s="187">
        <f t="shared" si="14"/>
        <v>0</v>
      </c>
    </row>
    <row r="99" spans="1:10" ht="15" customHeight="1">
      <c r="A99" s="111"/>
      <c r="B99" s="111"/>
      <c r="C99" s="111">
        <v>3212</v>
      </c>
      <c r="D99" s="86" t="s">
        <v>1265</v>
      </c>
      <c r="E99" s="134">
        <v>40.450000000000003</v>
      </c>
      <c r="F99" s="134"/>
      <c r="G99" s="134"/>
      <c r="H99" s="134"/>
      <c r="I99" s="187" t="e">
        <f t="shared" ref="I99:I168" si="18">G99/F99*100</f>
        <v>#DIV/0!</v>
      </c>
      <c r="J99" s="187">
        <f t="shared" si="14"/>
        <v>0</v>
      </c>
    </row>
    <row r="100" spans="1:10" ht="15" customHeight="1">
      <c r="A100" s="111"/>
      <c r="B100" s="111"/>
      <c r="C100" s="111">
        <v>3213</v>
      </c>
      <c r="D100" s="86" t="s">
        <v>1266</v>
      </c>
      <c r="E100" s="134"/>
      <c r="F100" s="134"/>
      <c r="G100" s="134"/>
      <c r="H100" s="134"/>
      <c r="I100" s="187" t="e">
        <f t="shared" si="18"/>
        <v>#DIV/0!</v>
      </c>
      <c r="J100" s="187" t="e">
        <f t="shared" si="14"/>
        <v>#DIV/0!</v>
      </c>
    </row>
    <row r="101" spans="1:10" ht="15" customHeight="1">
      <c r="A101" s="111"/>
      <c r="B101" s="111"/>
      <c r="C101" s="111">
        <v>3221</v>
      </c>
      <c r="D101" s="86" t="s">
        <v>1267</v>
      </c>
      <c r="E101" s="134"/>
      <c r="F101" s="134"/>
      <c r="G101" s="134"/>
      <c r="H101" s="134"/>
      <c r="I101" s="187" t="e">
        <f t="shared" si="18"/>
        <v>#DIV/0!</v>
      </c>
      <c r="J101" s="187" t="e">
        <f t="shared" si="14"/>
        <v>#DIV/0!</v>
      </c>
    </row>
    <row r="102" spans="1:10" ht="15" customHeight="1">
      <c r="A102" s="111"/>
      <c r="B102" s="111"/>
      <c r="C102" s="111">
        <v>3222</v>
      </c>
      <c r="D102" s="86" t="s">
        <v>1268</v>
      </c>
      <c r="E102" s="134"/>
      <c r="F102" s="134">
        <v>0</v>
      </c>
      <c r="G102" s="134">
        <v>0</v>
      </c>
      <c r="H102" s="134"/>
      <c r="I102" s="187" t="e">
        <f t="shared" si="18"/>
        <v>#DIV/0!</v>
      </c>
      <c r="J102" s="187" t="e">
        <f t="shared" si="14"/>
        <v>#DIV/0!</v>
      </c>
    </row>
    <row r="103" spans="1:10" ht="15" customHeight="1">
      <c r="A103" s="111"/>
      <c r="B103" s="111"/>
      <c r="C103" s="111">
        <v>3223</v>
      </c>
      <c r="D103" s="86" t="s">
        <v>1269</v>
      </c>
      <c r="E103" s="134"/>
      <c r="F103" s="134">
        <v>0</v>
      </c>
      <c r="G103" s="134">
        <v>0</v>
      </c>
      <c r="H103" s="134"/>
      <c r="I103" s="187" t="e">
        <f t="shared" si="18"/>
        <v>#DIV/0!</v>
      </c>
      <c r="J103" s="187" t="e">
        <f t="shared" si="14"/>
        <v>#DIV/0!</v>
      </c>
    </row>
    <row r="104" spans="1:10" ht="15" customHeight="1">
      <c r="A104" s="111"/>
      <c r="B104" s="111"/>
      <c r="C104" s="111">
        <v>3224</v>
      </c>
      <c r="D104" s="86" t="s">
        <v>1270</v>
      </c>
      <c r="E104" s="134"/>
      <c r="F104" s="134">
        <v>0</v>
      </c>
      <c r="G104" s="134">
        <v>0</v>
      </c>
      <c r="H104" s="134"/>
      <c r="I104" s="187" t="e">
        <f t="shared" si="18"/>
        <v>#DIV/0!</v>
      </c>
      <c r="J104" s="187" t="e">
        <f t="shared" si="14"/>
        <v>#DIV/0!</v>
      </c>
    </row>
    <row r="105" spans="1:10" ht="15" customHeight="1">
      <c r="A105" s="111"/>
      <c r="B105" s="111"/>
      <c r="C105" s="111">
        <v>3231</v>
      </c>
      <c r="D105" s="86" t="s">
        <v>1272</v>
      </c>
      <c r="E105" s="134"/>
      <c r="F105" s="134">
        <v>0</v>
      </c>
      <c r="G105" s="134">
        <v>0</v>
      </c>
      <c r="H105" s="134"/>
      <c r="I105" s="187" t="e">
        <f t="shared" si="18"/>
        <v>#DIV/0!</v>
      </c>
      <c r="J105" s="187" t="e">
        <f t="shared" si="14"/>
        <v>#DIV/0!</v>
      </c>
    </row>
    <row r="106" spans="1:10" ht="15" customHeight="1">
      <c r="A106" s="111"/>
      <c r="B106" s="111"/>
      <c r="C106" s="111">
        <v>3232</v>
      </c>
      <c r="D106" s="86" t="s">
        <v>1516</v>
      </c>
      <c r="E106" s="134">
        <v>0</v>
      </c>
      <c r="F106" s="134">
        <v>0</v>
      </c>
      <c r="G106" s="134">
        <v>0</v>
      </c>
      <c r="H106" s="134"/>
      <c r="I106" s="187" t="e">
        <f t="shared" si="18"/>
        <v>#DIV/0!</v>
      </c>
      <c r="J106" s="187" t="e">
        <f t="shared" si="14"/>
        <v>#DIV/0!</v>
      </c>
    </row>
    <row r="107" spans="1:10" ht="15" customHeight="1">
      <c r="A107" s="111"/>
      <c r="B107" s="111"/>
      <c r="C107" s="111">
        <v>3233</v>
      </c>
      <c r="D107" s="86" t="s">
        <v>1274</v>
      </c>
      <c r="E107" s="134"/>
      <c r="F107" s="134">
        <v>0</v>
      </c>
      <c r="G107" s="134">
        <v>0</v>
      </c>
      <c r="H107" s="134"/>
      <c r="I107" s="187" t="e">
        <f t="shared" si="18"/>
        <v>#DIV/0!</v>
      </c>
      <c r="J107" s="187" t="e">
        <f t="shared" si="14"/>
        <v>#DIV/0!</v>
      </c>
    </row>
    <row r="108" spans="1:10" ht="15" customHeight="1">
      <c r="A108" s="111"/>
      <c r="B108" s="111"/>
      <c r="C108" s="111">
        <v>3234</v>
      </c>
      <c r="D108" s="86" t="s">
        <v>1275</v>
      </c>
      <c r="E108" s="134"/>
      <c r="F108" s="134">
        <v>0</v>
      </c>
      <c r="G108" s="134">
        <v>0</v>
      </c>
      <c r="H108" s="134"/>
      <c r="I108" s="187" t="e">
        <f t="shared" si="18"/>
        <v>#DIV/0!</v>
      </c>
      <c r="J108" s="187" t="e">
        <f t="shared" si="14"/>
        <v>#DIV/0!</v>
      </c>
    </row>
    <row r="109" spans="1:10" ht="15" customHeight="1">
      <c r="A109" s="111"/>
      <c r="B109" s="111"/>
      <c r="C109" s="111">
        <v>3235</v>
      </c>
      <c r="D109" s="86" t="s">
        <v>1276</v>
      </c>
      <c r="E109" s="134"/>
      <c r="F109" s="134">
        <v>0</v>
      </c>
      <c r="G109" s="134">
        <v>0</v>
      </c>
      <c r="H109" s="134"/>
      <c r="I109" s="187" t="e">
        <f t="shared" si="18"/>
        <v>#DIV/0!</v>
      </c>
      <c r="J109" s="187" t="e">
        <f t="shared" si="14"/>
        <v>#DIV/0!</v>
      </c>
    </row>
    <row r="110" spans="1:10" ht="15" customHeight="1">
      <c r="A110" s="111"/>
      <c r="B110" s="111"/>
      <c r="C110" s="111">
        <v>3237</v>
      </c>
      <c r="D110" s="86" t="s">
        <v>1278</v>
      </c>
      <c r="E110" s="134"/>
      <c r="F110" s="134"/>
      <c r="G110" s="134"/>
      <c r="H110" s="134"/>
      <c r="I110" s="187" t="e">
        <f t="shared" si="18"/>
        <v>#DIV/0!</v>
      </c>
      <c r="J110" s="187" t="e">
        <f t="shared" si="14"/>
        <v>#DIV/0!</v>
      </c>
    </row>
    <row r="111" spans="1:10" ht="15" customHeight="1">
      <c r="A111" s="111"/>
      <c r="B111" s="111"/>
      <c r="C111" s="111">
        <v>3239</v>
      </c>
      <c r="D111" s="86" t="s">
        <v>1280</v>
      </c>
      <c r="E111" s="134"/>
      <c r="F111" s="134"/>
      <c r="G111" s="134"/>
      <c r="H111" s="134"/>
      <c r="I111" s="187" t="e">
        <f t="shared" si="18"/>
        <v>#DIV/0!</v>
      </c>
      <c r="J111" s="187" t="e">
        <f t="shared" si="14"/>
        <v>#DIV/0!</v>
      </c>
    </row>
    <row r="112" spans="1:10" ht="15" customHeight="1">
      <c r="A112" s="111"/>
      <c r="B112" s="111"/>
      <c r="C112" s="111">
        <v>3293</v>
      </c>
      <c r="D112" s="86" t="s">
        <v>1305</v>
      </c>
      <c r="E112" s="134">
        <f>12290.28-369</f>
        <v>11921.28</v>
      </c>
      <c r="F112" s="134"/>
      <c r="G112" s="134"/>
      <c r="H112" s="134"/>
      <c r="I112" s="187" t="e">
        <f t="shared" si="18"/>
        <v>#DIV/0!</v>
      </c>
      <c r="J112" s="187">
        <f t="shared" si="14"/>
        <v>0</v>
      </c>
    </row>
    <row r="113" spans="1:10" ht="15" customHeight="1">
      <c r="A113" s="111"/>
      <c r="B113" s="111"/>
      <c r="C113" s="111">
        <v>3295</v>
      </c>
      <c r="D113" s="86" t="s">
        <v>1284</v>
      </c>
      <c r="E113" s="134"/>
      <c r="F113" s="134">
        <v>0</v>
      </c>
      <c r="G113" s="134">
        <v>0</v>
      </c>
      <c r="H113" s="134"/>
      <c r="I113" s="187" t="e">
        <f t="shared" si="18"/>
        <v>#DIV/0!</v>
      </c>
      <c r="J113" s="187" t="e">
        <f t="shared" si="14"/>
        <v>#DIV/0!</v>
      </c>
    </row>
    <row r="114" spans="1:10" ht="15" customHeight="1">
      <c r="A114" s="130">
        <v>4</v>
      </c>
      <c r="B114" s="111"/>
      <c r="C114" s="111"/>
      <c r="D114" s="130" t="s">
        <v>1352</v>
      </c>
      <c r="E114" s="112">
        <f>E115+E117</f>
        <v>0</v>
      </c>
      <c r="F114" s="112">
        <f>F115+F117</f>
        <v>0</v>
      </c>
      <c r="G114" s="112">
        <f>G115+G117</f>
        <v>0</v>
      </c>
      <c r="H114" s="112">
        <f>H115+H117</f>
        <v>0</v>
      </c>
      <c r="I114" s="187" t="e">
        <f t="shared" si="18"/>
        <v>#DIV/0!</v>
      </c>
      <c r="J114" s="187" t="e">
        <f t="shared" ref="J114:J119" si="19">G114/E114*100</f>
        <v>#DIV/0!</v>
      </c>
    </row>
    <row r="115" spans="1:10" ht="15" customHeight="1">
      <c r="A115" s="111"/>
      <c r="B115" s="130">
        <v>41</v>
      </c>
      <c r="C115" s="111"/>
      <c r="D115" s="130" t="s">
        <v>1362</v>
      </c>
      <c r="E115" s="112">
        <f>E116</f>
        <v>0</v>
      </c>
      <c r="F115" s="112">
        <f>F116</f>
        <v>0</v>
      </c>
      <c r="G115" s="112">
        <f>G116</f>
        <v>0</v>
      </c>
      <c r="H115" s="112">
        <f>H116</f>
        <v>0</v>
      </c>
      <c r="I115" s="187" t="e">
        <f t="shared" si="18"/>
        <v>#DIV/0!</v>
      </c>
      <c r="J115" s="187" t="e">
        <f t="shared" si="19"/>
        <v>#DIV/0!</v>
      </c>
    </row>
    <row r="116" spans="1:10" ht="15" customHeight="1">
      <c r="A116" s="111"/>
      <c r="B116" s="111"/>
      <c r="C116" s="111">
        <v>4123</v>
      </c>
      <c r="D116" s="86" t="s">
        <v>1317</v>
      </c>
      <c r="E116" s="134"/>
      <c r="F116" s="134"/>
      <c r="G116" s="134"/>
      <c r="H116" s="134"/>
      <c r="I116" s="187" t="e">
        <f t="shared" si="18"/>
        <v>#DIV/0!</v>
      </c>
      <c r="J116" s="187" t="e">
        <f t="shared" si="19"/>
        <v>#DIV/0!</v>
      </c>
    </row>
    <row r="117" spans="1:10" ht="12.6" customHeight="1">
      <c r="A117" s="111"/>
      <c r="B117" s="130">
        <v>42</v>
      </c>
      <c r="C117" s="111"/>
      <c r="D117" s="130" t="s">
        <v>1353</v>
      </c>
      <c r="E117" s="112">
        <f>SUM(E118:E119)</f>
        <v>0</v>
      </c>
      <c r="F117" s="112">
        <f>SUM(F118:F119)</f>
        <v>0</v>
      </c>
      <c r="G117" s="112">
        <f>SUM(G118:G119)</f>
        <v>0</v>
      </c>
      <c r="H117" s="112">
        <f>SUM(H118:H119)</f>
        <v>0</v>
      </c>
      <c r="I117" s="187" t="e">
        <f t="shared" si="18"/>
        <v>#DIV/0!</v>
      </c>
      <c r="J117" s="187" t="e">
        <f t="shared" si="19"/>
        <v>#DIV/0!</v>
      </c>
    </row>
    <row r="118" spans="1:10" ht="12.6" customHeight="1">
      <c r="A118" s="111"/>
      <c r="B118" s="111"/>
      <c r="C118" s="111">
        <v>4221</v>
      </c>
      <c r="D118" s="86" t="s">
        <v>1287</v>
      </c>
      <c r="E118" s="134"/>
      <c r="F118" s="134">
        <v>0</v>
      </c>
      <c r="G118" s="134"/>
      <c r="H118" s="134"/>
      <c r="I118" s="187" t="e">
        <f t="shared" si="18"/>
        <v>#DIV/0!</v>
      </c>
      <c r="J118" s="187" t="e">
        <f t="shared" si="19"/>
        <v>#DIV/0!</v>
      </c>
    </row>
    <row r="119" spans="1:10" ht="15" customHeight="1">
      <c r="A119" s="111"/>
      <c r="B119" s="111"/>
      <c r="C119" s="111">
        <v>4227</v>
      </c>
      <c r="D119" s="86" t="s">
        <v>1488</v>
      </c>
      <c r="E119" s="134"/>
      <c r="F119" s="134"/>
      <c r="G119" s="134"/>
      <c r="H119" s="134"/>
      <c r="I119" s="187" t="e">
        <f t="shared" si="18"/>
        <v>#DIV/0!</v>
      </c>
      <c r="J119" s="187" t="e">
        <f t="shared" si="19"/>
        <v>#DIV/0!</v>
      </c>
    </row>
    <row r="120" spans="1:10" ht="15" customHeight="1">
      <c r="A120" s="344" t="s">
        <v>1690</v>
      </c>
      <c r="B120" s="345"/>
      <c r="C120" s="345"/>
      <c r="D120" s="346"/>
      <c r="E120" s="228">
        <f>E121</f>
        <v>14610.900000000001</v>
      </c>
      <c r="F120" s="228">
        <f t="shared" ref="F120:G120" si="20">F121</f>
        <v>0</v>
      </c>
      <c r="G120" s="228">
        <f t="shared" si="20"/>
        <v>0</v>
      </c>
      <c r="H120" s="228">
        <f>H121</f>
        <v>0</v>
      </c>
      <c r="I120" s="229" t="e">
        <f t="shared" si="18"/>
        <v>#DIV/0!</v>
      </c>
      <c r="J120" s="229">
        <f t="shared" si="14"/>
        <v>0</v>
      </c>
    </row>
    <row r="121" spans="1:10" ht="15" customHeight="1">
      <c r="A121" s="130">
        <v>3</v>
      </c>
      <c r="B121" s="111"/>
      <c r="C121" s="55"/>
      <c r="D121" s="55" t="s">
        <v>1365</v>
      </c>
      <c r="E121" s="112">
        <f>E122+E128</f>
        <v>14610.900000000001</v>
      </c>
      <c r="F121" s="112">
        <f t="shared" ref="F121:G121" si="21">F122+F128</f>
        <v>0</v>
      </c>
      <c r="G121" s="112">
        <f t="shared" si="21"/>
        <v>0</v>
      </c>
      <c r="H121" s="112">
        <f t="shared" ref="H121" si="22">H122+H128</f>
        <v>0</v>
      </c>
      <c r="I121" s="177" t="e">
        <f t="shared" si="18"/>
        <v>#DIV/0!</v>
      </c>
      <c r="J121" s="177">
        <f t="shared" si="14"/>
        <v>0</v>
      </c>
    </row>
    <row r="122" spans="1:10" ht="15" customHeight="1">
      <c r="A122" s="111"/>
      <c r="B122" s="130">
        <v>31</v>
      </c>
      <c r="C122" s="55"/>
      <c r="D122" s="55" t="s">
        <v>1327</v>
      </c>
      <c r="E122" s="112">
        <f>SUM(E123:E127)</f>
        <v>12815.380000000001</v>
      </c>
      <c r="F122" s="112">
        <f>SUM(F123:F127)</f>
        <v>0</v>
      </c>
      <c r="G122" s="112">
        <f>SUM(G123:G127)</f>
        <v>0</v>
      </c>
      <c r="H122" s="112">
        <f>SUM(H123:H127)</f>
        <v>0</v>
      </c>
      <c r="I122" s="177" t="e">
        <f t="shared" si="18"/>
        <v>#DIV/0!</v>
      </c>
      <c r="J122" s="177">
        <f t="shared" si="14"/>
        <v>0</v>
      </c>
    </row>
    <row r="123" spans="1:10" ht="15" customHeight="1">
      <c r="A123" s="111"/>
      <c r="B123" s="111"/>
      <c r="C123" s="111">
        <v>3111</v>
      </c>
      <c r="D123" s="86" t="s">
        <v>1405</v>
      </c>
      <c r="E123" s="134">
        <v>11000.34</v>
      </c>
      <c r="F123" s="134"/>
      <c r="G123" s="134"/>
      <c r="H123" s="134"/>
      <c r="I123" s="187" t="e">
        <f t="shared" si="18"/>
        <v>#DIV/0!</v>
      </c>
      <c r="J123" s="187">
        <f t="shared" si="14"/>
        <v>0</v>
      </c>
    </row>
    <row r="124" spans="1:10" ht="15" customHeight="1">
      <c r="A124" s="111"/>
      <c r="B124" s="111"/>
      <c r="C124" s="111">
        <v>3112</v>
      </c>
      <c r="D124" s="86" t="s">
        <v>1483</v>
      </c>
      <c r="E124" s="134"/>
      <c r="F124" s="134"/>
      <c r="G124" s="134"/>
      <c r="H124" s="134"/>
      <c r="I124" s="187" t="e">
        <f t="shared" si="18"/>
        <v>#DIV/0!</v>
      </c>
      <c r="J124" s="187" t="e">
        <f t="shared" si="14"/>
        <v>#DIV/0!</v>
      </c>
    </row>
    <row r="125" spans="1:10" ht="15" customHeight="1">
      <c r="A125" s="111"/>
      <c r="B125" s="111"/>
      <c r="C125" s="111">
        <v>3121</v>
      </c>
      <c r="D125" s="86" t="s">
        <v>1301</v>
      </c>
      <c r="E125" s="134"/>
      <c r="F125" s="134"/>
      <c r="G125" s="134"/>
      <c r="H125" s="134"/>
      <c r="I125" s="187" t="e">
        <f t="shared" si="18"/>
        <v>#DIV/0!</v>
      </c>
      <c r="J125" s="187" t="e">
        <f t="shared" si="14"/>
        <v>#DIV/0!</v>
      </c>
    </row>
    <row r="126" spans="1:10" ht="15" customHeight="1">
      <c r="A126" s="111"/>
      <c r="B126" s="111"/>
      <c r="C126" s="111">
        <v>3132</v>
      </c>
      <c r="D126" s="86" t="s">
        <v>1363</v>
      </c>
      <c r="E126" s="134">
        <v>1815.04</v>
      </c>
      <c r="F126" s="134"/>
      <c r="G126" s="134"/>
      <c r="H126" s="134"/>
      <c r="I126" s="187" t="e">
        <f t="shared" si="18"/>
        <v>#DIV/0!</v>
      </c>
      <c r="J126" s="187">
        <f t="shared" si="14"/>
        <v>0</v>
      </c>
    </row>
    <row r="127" spans="1:10" ht="15" customHeight="1">
      <c r="A127" s="111"/>
      <c r="B127" s="111"/>
      <c r="C127" s="111">
        <v>3133</v>
      </c>
      <c r="D127" s="86" t="s">
        <v>1406</v>
      </c>
      <c r="E127" s="134"/>
      <c r="F127" s="134">
        <v>0</v>
      </c>
      <c r="G127" s="134">
        <v>0</v>
      </c>
      <c r="H127" s="134"/>
      <c r="I127" s="187" t="e">
        <f t="shared" si="18"/>
        <v>#DIV/0!</v>
      </c>
      <c r="J127" s="187" t="e">
        <f t="shared" si="14"/>
        <v>#DIV/0!</v>
      </c>
    </row>
    <row r="128" spans="1:10" ht="15" customHeight="1">
      <c r="A128" s="111"/>
      <c r="B128" s="130">
        <v>32</v>
      </c>
      <c r="C128" s="111"/>
      <c r="D128" s="130" t="s">
        <v>1330</v>
      </c>
      <c r="E128" s="112">
        <f>SUM(E129:E144)</f>
        <v>1795.52</v>
      </c>
      <c r="F128" s="112">
        <f>SUM(F129:F144)</f>
        <v>0</v>
      </c>
      <c r="G128" s="112">
        <f>SUM(G129:G144)</f>
        <v>0</v>
      </c>
      <c r="H128" s="112">
        <f>SUM(H129:H144)</f>
        <v>0</v>
      </c>
      <c r="I128" s="187" t="e">
        <f t="shared" si="18"/>
        <v>#DIV/0!</v>
      </c>
      <c r="J128" s="187">
        <f t="shared" si="14"/>
        <v>0</v>
      </c>
    </row>
    <row r="129" spans="1:10" ht="15" customHeight="1">
      <c r="A129" s="111"/>
      <c r="B129" s="111"/>
      <c r="C129" s="111">
        <v>3211</v>
      </c>
      <c r="D129" s="86" t="s">
        <v>1264</v>
      </c>
      <c r="E129" s="134">
        <v>1395.46</v>
      </c>
      <c r="F129" s="134"/>
      <c r="G129" s="134"/>
      <c r="H129" s="134"/>
      <c r="I129" s="187" t="e">
        <f t="shared" si="18"/>
        <v>#DIV/0!</v>
      </c>
      <c r="J129" s="187">
        <f t="shared" si="14"/>
        <v>0</v>
      </c>
    </row>
    <row r="130" spans="1:10" ht="15" customHeight="1">
      <c r="A130" s="111"/>
      <c r="B130" s="111"/>
      <c r="C130" s="111">
        <v>3212</v>
      </c>
      <c r="D130" s="86" t="s">
        <v>1265</v>
      </c>
      <c r="E130" s="134">
        <v>138.97999999999999</v>
      </c>
      <c r="F130" s="134"/>
      <c r="G130" s="134"/>
      <c r="H130" s="134"/>
      <c r="I130" s="187" t="e">
        <f t="shared" si="18"/>
        <v>#DIV/0!</v>
      </c>
      <c r="J130" s="187">
        <f t="shared" si="14"/>
        <v>0</v>
      </c>
    </row>
    <row r="131" spans="1:10" ht="15" customHeight="1">
      <c r="A131" s="111"/>
      <c r="B131" s="111"/>
      <c r="C131" s="111">
        <v>3213</v>
      </c>
      <c r="D131" s="86" t="s">
        <v>1266</v>
      </c>
      <c r="E131" s="134"/>
      <c r="F131" s="134"/>
      <c r="G131" s="134"/>
      <c r="H131" s="134"/>
      <c r="I131" s="187" t="e">
        <f t="shared" si="18"/>
        <v>#DIV/0!</v>
      </c>
      <c r="J131" s="187" t="e">
        <f t="shared" si="14"/>
        <v>#DIV/0!</v>
      </c>
    </row>
    <row r="132" spans="1:10" ht="15" customHeight="1">
      <c r="A132" s="111"/>
      <c r="B132" s="111"/>
      <c r="C132" s="111">
        <v>3221</v>
      </c>
      <c r="D132" s="86" t="s">
        <v>1267</v>
      </c>
      <c r="E132" s="134"/>
      <c r="F132" s="134"/>
      <c r="G132" s="134"/>
      <c r="H132" s="134"/>
      <c r="I132" s="187" t="e">
        <f t="shared" si="18"/>
        <v>#DIV/0!</v>
      </c>
      <c r="J132" s="187" t="e">
        <f t="shared" si="14"/>
        <v>#DIV/0!</v>
      </c>
    </row>
    <row r="133" spans="1:10" ht="15" customHeight="1">
      <c r="A133" s="111"/>
      <c r="B133" s="111"/>
      <c r="C133" s="111">
        <v>3222</v>
      </c>
      <c r="D133" s="86" t="s">
        <v>1268</v>
      </c>
      <c r="E133" s="134"/>
      <c r="F133" s="134">
        <v>0</v>
      </c>
      <c r="G133" s="134">
        <v>0</v>
      </c>
      <c r="H133" s="134"/>
      <c r="I133" s="187" t="e">
        <f t="shared" si="18"/>
        <v>#DIV/0!</v>
      </c>
      <c r="J133" s="187" t="e">
        <f t="shared" si="14"/>
        <v>#DIV/0!</v>
      </c>
    </row>
    <row r="134" spans="1:10" ht="15" customHeight="1">
      <c r="A134" s="111"/>
      <c r="B134" s="111"/>
      <c r="C134" s="111">
        <v>3223</v>
      </c>
      <c r="D134" s="86" t="s">
        <v>1269</v>
      </c>
      <c r="E134" s="134"/>
      <c r="F134" s="134">
        <v>0</v>
      </c>
      <c r="G134" s="134">
        <v>0</v>
      </c>
      <c r="H134" s="134"/>
      <c r="I134" s="187" t="e">
        <f t="shared" si="18"/>
        <v>#DIV/0!</v>
      </c>
      <c r="J134" s="187" t="e">
        <f t="shared" si="14"/>
        <v>#DIV/0!</v>
      </c>
    </row>
    <row r="135" spans="1:10" ht="15" customHeight="1">
      <c r="A135" s="111"/>
      <c r="B135" s="111"/>
      <c r="C135" s="111">
        <v>3224</v>
      </c>
      <c r="D135" s="86" t="s">
        <v>1270</v>
      </c>
      <c r="E135" s="134"/>
      <c r="F135" s="134">
        <v>0</v>
      </c>
      <c r="G135" s="134">
        <v>0</v>
      </c>
      <c r="H135" s="134"/>
      <c r="I135" s="187" t="e">
        <f t="shared" si="18"/>
        <v>#DIV/0!</v>
      </c>
      <c r="J135" s="187" t="e">
        <f t="shared" si="14"/>
        <v>#DIV/0!</v>
      </c>
    </row>
    <row r="136" spans="1:10" ht="15" customHeight="1">
      <c r="A136" s="111"/>
      <c r="B136" s="111"/>
      <c r="C136" s="111">
        <v>3231</v>
      </c>
      <c r="D136" s="86" t="s">
        <v>1272</v>
      </c>
      <c r="E136" s="134"/>
      <c r="F136" s="134">
        <v>0</v>
      </c>
      <c r="G136" s="134">
        <v>0</v>
      </c>
      <c r="H136" s="134"/>
      <c r="I136" s="187" t="e">
        <f t="shared" si="18"/>
        <v>#DIV/0!</v>
      </c>
      <c r="J136" s="187" t="e">
        <f t="shared" si="14"/>
        <v>#DIV/0!</v>
      </c>
    </row>
    <row r="137" spans="1:10" ht="15" customHeight="1">
      <c r="A137" s="111"/>
      <c r="B137" s="111"/>
      <c r="C137" s="111">
        <v>3232</v>
      </c>
      <c r="D137" s="86" t="s">
        <v>1516</v>
      </c>
      <c r="E137" s="134">
        <v>0</v>
      </c>
      <c r="F137" s="134">
        <v>0</v>
      </c>
      <c r="G137" s="134">
        <v>0</v>
      </c>
      <c r="H137" s="134"/>
      <c r="I137" s="187" t="e">
        <f t="shared" si="18"/>
        <v>#DIV/0!</v>
      </c>
      <c r="J137" s="187" t="e">
        <f t="shared" si="14"/>
        <v>#DIV/0!</v>
      </c>
    </row>
    <row r="138" spans="1:10" ht="15" customHeight="1">
      <c r="A138" s="111"/>
      <c r="B138" s="111"/>
      <c r="C138" s="111">
        <v>3233</v>
      </c>
      <c r="D138" s="86" t="s">
        <v>1274</v>
      </c>
      <c r="E138" s="134">
        <v>261.08</v>
      </c>
      <c r="F138" s="134">
        <v>0</v>
      </c>
      <c r="G138" s="134">
        <v>0</v>
      </c>
      <c r="H138" s="134"/>
      <c r="I138" s="187" t="e">
        <f t="shared" si="18"/>
        <v>#DIV/0!</v>
      </c>
      <c r="J138" s="187">
        <f t="shared" si="14"/>
        <v>0</v>
      </c>
    </row>
    <row r="139" spans="1:10" ht="15" customHeight="1">
      <c r="A139" s="111"/>
      <c r="B139" s="111"/>
      <c r="C139" s="111">
        <v>3234</v>
      </c>
      <c r="D139" s="86" t="s">
        <v>1275</v>
      </c>
      <c r="E139" s="134"/>
      <c r="F139" s="134">
        <v>0</v>
      </c>
      <c r="G139" s="134">
        <v>0</v>
      </c>
      <c r="H139" s="134"/>
      <c r="I139" s="187" t="e">
        <f t="shared" si="18"/>
        <v>#DIV/0!</v>
      </c>
      <c r="J139" s="187" t="e">
        <f t="shared" si="14"/>
        <v>#DIV/0!</v>
      </c>
    </row>
    <row r="140" spans="1:10" ht="15" customHeight="1">
      <c r="A140" s="111"/>
      <c r="B140" s="111"/>
      <c r="C140" s="111">
        <v>3235</v>
      </c>
      <c r="D140" s="86" t="s">
        <v>1276</v>
      </c>
      <c r="E140" s="134"/>
      <c r="F140" s="134">
        <v>0</v>
      </c>
      <c r="G140" s="134">
        <v>0</v>
      </c>
      <c r="H140" s="134"/>
      <c r="I140" s="187" t="e">
        <f t="shared" si="18"/>
        <v>#DIV/0!</v>
      </c>
      <c r="J140" s="187" t="e">
        <f t="shared" si="14"/>
        <v>#DIV/0!</v>
      </c>
    </row>
    <row r="141" spans="1:10" ht="15" customHeight="1">
      <c r="A141" s="111"/>
      <c r="B141" s="111"/>
      <c r="C141" s="111">
        <v>3237</v>
      </c>
      <c r="D141" s="86" t="s">
        <v>1278</v>
      </c>
      <c r="E141" s="134"/>
      <c r="F141" s="134"/>
      <c r="G141" s="134"/>
      <c r="H141" s="134"/>
      <c r="I141" s="187" t="e">
        <f t="shared" si="18"/>
        <v>#DIV/0!</v>
      </c>
      <c r="J141" s="187" t="e">
        <f t="shared" si="14"/>
        <v>#DIV/0!</v>
      </c>
    </row>
    <row r="142" spans="1:10" ht="15" customHeight="1">
      <c r="A142" s="111"/>
      <c r="B142" s="111"/>
      <c r="C142" s="111">
        <v>3239</v>
      </c>
      <c r="D142" s="86" t="s">
        <v>1280</v>
      </c>
      <c r="E142" s="134"/>
      <c r="F142" s="134"/>
      <c r="G142" s="134"/>
      <c r="H142" s="134"/>
      <c r="I142" s="187" t="e">
        <f t="shared" si="18"/>
        <v>#DIV/0!</v>
      </c>
      <c r="J142" s="187" t="e">
        <f t="shared" si="14"/>
        <v>#DIV/0!</v>
      </c>
    </row>
    <row r="143" spans="1:10" ht="15" customHeight="1">
      <c r="A143" s="111"/>
      <c r="B143" s="111"/>
      <c r="C143" s="111">
        <v>3293</v>
      </c>
      <c r="D143" s="86" t="s">
        <v>1305</v>
      </c>
      <c r="E143" s="134"/>
      <c r="F143" s="134"/>
      <c r="G143" s="134"/>
      <c r="H143" s="134"/>
      <c r="I143" s="187" t="e">
        <f t="shared" si="18"/>
        <v>#DIV/0!</v>
      </c>
      <c r="J143" s="187" t="e">
        <f t="shared" si="14"/>
        <v>#DIV/0!</v>
      </c>
    </row>
    <row r="144" spans="1:10" ht="15" customHeight="1">
      <c r="A144" s="111"/>
      <c r="B144" s="111"/>
      <c r="C144" s="111">
        <v>3295</v>
      </c>
      <c r="D144" s="86" t="s">
        <v>1284</v>
      </c>
      <c r="E144" s="134"/>
      <c r="F144" s="134">
        <v>0</v>
      </c>
      <c r="G144" s="134">
        <v>0</v>
      </c>
      <c r="H144" s="134"/>
      <c r="I144" s="187" t="e">
        <f t="shared" si="18"/>
        <v>#DIV/0!</v>
      </c>
      <c r="J144" s="187" t="e">
        <f t="shared" ref="J144:J207" si="23">G144/E144*100</f>
        <v>#DIV/0!</v>
      </c>
    </row>
    <row r="145" spans="1:10" ht="15" customHeight="1">
      <c r="A145" s="344" t="s">
        <v>1691</v>
      </c>
      <c r="B145" s="345"/>
      <c r="C145" s="345"/>
      <c r="D145" s="346"/>
      <c r="E145" s="228">
        <f>E146</f>
        <v>28515.809999999998</v>
      </c>
      <c r="F145" s="228">
        <f t="shared" ref="F145:G145" si="24">F146</f>
        <v>0</v>
      </c>
      <c r="G145" s="228">
        <f t="shared" si="24"/>
        <v>0</v>
      </c>
      <c r="H145" s="228">
        <f>H146</f>
        <v>0</v>
      </c>
      <c r="I145" s="229" t="e">
        <f t="shared" si="18"/>
        <v>#DIV/0!</v>
      </c>
      <c r="J145" s="229">
        <f t="shared" si="23"/>
        <v>0</v>
      </c>
    </row>
    <row r="146" spans="1:10" ht="15" customHeight="1">
      <c r="A146" s="130">
        <v>3</v>
      </c>
      <c r="B146" s="111"/>
      <c r="C146" s="55"/>
      <c r="D146" s="55" t="s">
        <v>1365</v>
      </c>
      <c r="E146" s="112">
        <f>E147+E153</f>
        <v>28515.809999999998</v>
      </c>
      <c r="F146" s="112">
        <f t="shared" ref="F146:G146" si="25">F147+F153</f>
        <v>0</v>
      </c>
      <c r="G146" s="112">
        <f t="shared" si="25"/>
        <v>0</v>
      </c>
      <c r="H146" s="112">
        <f t="shared" ref="H146" si="26">H147+H153</f>
        <v>0</v>
      </c>
      <c r="I146" s="177" t="e">
        <f t="shared" si="18"/>
        <v>#DIV/0!</v>
      </c>
      <c r="J146" s="177">
        <f t="shared" si="23"/>
        <v>0</v>
      </c>
    </row>
    <row r="147" spans="1:10" ht="15" customHeight="1">
      <c r="A147" s="111"/>
      <c r="B147" s="130">
        <v>31</v>
      </c>
      <c r="C147" s="55"/>
      <c r="D147" s="55" t="s">
        <v>1327</v>
      </c>
      <c r="E147" s="112">
        <f>SUM(E148:E152)</f>
        <v>28416.809999999998</v>
      </c>
      <c r="F147" s="112">
        <f>SUM(F148:F152)</f>
        <v>0</v>
      </c>
      <c r="G147" s="112">
        <f>SUM(G148:G152)</f>
        <v>0</v>
      </c>
      <c r="H147" s="112">
        <f>SUM(H148:H152)</f>
        <v>0</v>
      </c>
      <c r="I147" s="177" t="e">
        <f t="shared" si="18"/>
        <v>#DIV/0!</v>
      </c>
      <c r="J147" s="177">
        <f t="shared" si="23"/>
        <v>0</v>
      </c>
    </row>
    <row r="148" spans="1:10" ht="15" customHeight="1">
      <c r="A148" s="111"/>
      <c r="B148" s="111"/>
      <c r="C148" s="111">
        <v>3111</v>
      </c>
      <c r="D148" s="86" t="s">
        <v>1405</v>
      </c>
      <c r="E148" s="134">
        <v>24392.12</v>
      </c>
      <c r="F148" s="134"/>
      <c r="G148" s="134"/>
      <c r="H148" s="134"/>
      <c r="I148" s="187" t="e">
        <f t="shared" si="18"/>
        <v>#DIV/0!</v>
      </c>
      <c r="J148" s="187">
        <f t="shared" si="23"/>
        <v>0</v>
      </c>
    </row>
    <row r="149" spans="1:10" ht="15" customHeight="1">
      <c r="A149" s="111"/>
      <c r="B149" s="111"/>
      <c r="C149" s="111">
        <v>3112</v>
      </c>
      <c r="D149" s="86" t="s">
        <v>1483</v>
      </c>
      <c r="E149" s="134"/>
      <c r="F149" s="134"/>
      <c r="G149" s="134"/>
      <c r="H149" s="134"/>
      <c r="I149" s="187" t="e">
        <f t="shared" si="18"/>
        <v>#DIV/0!</v>
      </c>
      <c r="J149" s="187" t="e">
        <f t="shared" si="23"/>
        <v>#DIV/0!</v>
      </c>
    </row>
    <row r="150" spans="1:10" ht="15" customHeight="1">
      <c r="A150" s="111"/>
      <c r="B150" s="111"/>
      <c r="C150" s="111">
        <v>3121</v>
      </c>
      <c r="D150" s="86" t="s">
        <v>1301</v>
      </c>
      <c r="E150" s="134"/>
      <c r="F150" s="134"/>
      <c r="G150" s="134"/>
      <c r="H150" s="134"/>
      <c r="I150" s="187" t="e">
        <f t="shared" si="18"/>
        <v>#DIV/0!</v>
      </c>
      <c r="J150" s="187" t="e">
        <f t="shared" si="23"/>
        <v>#DIV/0!</v>
      </c>
    </row>
    <row r="151" spans="1:10" ht="15" customHeight="1">
      <c r="A151" s="111"/>
      <c r="B151" s="111"/>
      <c r="C151" s="111">
        <v>3132</v>
      </c>
      <c r="D151" s="86" t="s">
        <v>1363</v>
      </c>
      <c r="E151" s="134">
        <v>4024.69</v>
      </c>
      <c r="F151" s="134"/>
      <c r="G151" s="134"/>
      <c r="H151" s="134"/>
      <c r="I151" s="187" t="e">
        <f t="shared" si="18"/>
        <v>#DIV/0!</v>
      </c>
      <c r="J151" s="187">
        <f t="shared" si="23"/>
        <v>0</v>
      </c>
    </row>
    <row r="152" spans="1:10" ht="15" customHeight="1">
      <c r="A152" s="111"/>
      <c r="B152" s="111"/>
      <c r="C152" s="111">
        <v>3133</v>
      </c>
      <c r="D152" s="86" t="s">
        <v>1406</v>
      </c>
      <c r="E152" s="134"/>
      <c r="F152" s="134">
        <v>0</v>
      </c>
      <c r="G152" s="134">
        <v>0</v>
      </c>
      <c r="H152" s="134"/>
      <c r="I152" s="187" t="e">
        <f t="shared" si="18"/>
        <v>#DIV/0!</v>
      </c>
      <c r="J152" s="187" t="e">
        <f t="shared" si="23"/>
        <v>#DIV/0!</v>
      </c>
    </row>
    <row r="153" spans="1:10" ht="15" customHeight="1">
      <c r="A153" s="111"/>
      <c r="B153" s="130">
        <v>32</v>
      </c>
      <c r="C153" s="111"/>
      <c r="D153" s="130" t="s">
        <v>1330</v>
      </c>
      <c r="E153" s="112">
        <f>SUM(E154:E169)</f>
        <v>99</v>
      </c>
      <c r="F153" s="112">
        <f>SUM(F154:F169)</f>
        <v>0</v>
      </c>
      <c r="G153" s="112">
        <f>SUM(G154:G169)</f>
        <v>0</v>
      </c>
      <c r="H153" s="112">
        <f>SUM(H154:H169)</f>
        <v>0</v>
      </c>
      <c r="I153" s="187" t="e">
        <f t="shared" si="18"/>
        <v>#DIV/0!</v>
      </c>
      <c r="J153" s="187">
        <f t="shared" si="23"/>
        <v>0</v>
      </c>
    </row>
    <row r="154" spans="1:10" ht="15" customHeight="1">
      <c r="A154" s="111"/>
      <c r="B154" s="111"/>
      <c r="C154" s="111">
        <v>3211</v>
      </c>
      <c r="D154" s="86" t="s">
        <v>1264</v>
      </c>
      <c r="E154" s="134">
        <v>99</v>
      </c>
      <c r="F154" s="134"/>
      <c r="G154" s="134"/>
      <c r="H154" s="134"/>
      <c r="I154" s="187" t="e">
        <f t="shared" si="18"/>
        <v>#DIV/0!</v>
      </c>
      <c r="J154" s="187">
        <f t="shared" si="23"/>
        <v>0</v>
      </c>
    </row>
    <row r="155" spans="1:10" ht="15" customHeight="1">
      <c r="A155" s="111"/>
      <c r="B155" s="111"/>
      <c r="C155" s="111">
        <v>3212</v>
      </c>
      <c r="D155" s="86" t="s">
        <v>1265</v>
      </c>
      <c r="E155" s="134"/>
      <c r="F155" s="134">
        <v>0</v>
      </c>
      <c r="G155" s="134">
        <v>0</v>
      </c>
      <c r="H155" s="134"/>
      <c r="I155" s="187" t="e">
        <f t="shared" si="18"/>
        <v>#DIV/0!</v>
      </c>
      <c r="J155" s="187" t="e">
        <f t="shared" si="23"/>
        <v>#DIV/0!</v>
      </c>
    </row>
    <row r="156" spans="1:10" ht="15" customHeight="1">
      <c r="A156" s="111"/>
      <c r="B156" s="111"/>
      <c r="C156" s="111">
        <v>3213</v>
      </c>
      <c r="D156" s="86" t="s">
        <v>1266</v>
      </c>
      <c r="E156" s="134"/>
      <c r="F156" s="134">
        <v>0</v>
      </c>
      <c r="G156" s="134">
        <v>0</v>
      </c>
      <c r="H156" s="134"/>
      <c r="I156" s="187" t="e">
        <f t="shared" si="18"/>
        <v>#DIV/0!</v>
      </c>
      <c r="J156" s="187" t="e">
        <f t="shared" si="23"/>
        <v>#DIV/0!</v>
      </c>
    </row>
    <row r="157" spans="1:10" ht="15" customHeight="1">
      <c r="A157" s="111"/>
      <c r="B157" s="111"/>
      <c r="C157" s="111">
        <v>3221</v>
      </c>
      <c r="D157" s="86" t="s">
        <v>1267</v>
      </c>
      <c r="E157" s="134"/>
      <c r="F157" s="134">
        <v>0</v>
      </c>
      <c r="G157" s="134">
        <v>0</v>
      </c>
      <c r="H157" s="134"/>
      <c r="I157" s="187" t="e">
        <f t="shared" si="18"/>
        <v>#DIV/0!</v>
      </c>
      <c r="J157" s="187" t="e">
        <f t="shared" si="23"/>
        <v>#DIV/0!</v>
      </c>
    </row>
    <row r="158" spans="1:10" ht="15" customHeight="1">
      <c r="A158" s="111"/>
      <c r="B158" s="111"/>
      <c r="C158" s="111">
        <v>3222</v>
      </c>
      <c r="D158" s="86" t="s">
        <v>1268</v>
      </c>
      <c r="E158" s="134"/>
      <c r="F158" s="134">
        <v>0</v>
      </c>
      <c r="G158" s="134">
        <v>0</v>
      </c>
      <c r="H158" s="134"/>
      <c r="I158" s="187" t="e">
        <f t="shared" si="18"/>
        <v>#DIV/0!</v>
      </c>
      <c r="J158" s="187" t="e">
        <f t="shared" si="23"/>
        <v>#DIV/0!</v>
      </c>
    </row>
    <row r="159" spans="1:10" ht="15" customHeight="1">
      <c r="A159" s="111"/>
      <c r="B159" s="111"/>
      <c r="C159" s="111">
        <v>3223</v>
      </c>
      <c r="D159" s="86" t="s">
        <v>1269</v>
      </c>
      <c r="E159" s="134"/>
      <c r="F159" s="134">
        <v>0</v>
      </c>
      <c r="G159" s="134">
        <v>0</v>
      </c>
      <c r="H159" s="134"/>
      <c r="I159" s="187" t="e">
        <f t="shared" si="18"/>
        <v>#DIV/0!</v>
      </c>
      <c r="J159" s="187" t="e">
        <f t="shared" si="23"/>
        <v>#DIV/0!</v>
      </c>
    </row>
    <row r="160" spans="1:10" ht="15" customHeight="1">
      <c r="A160" s="111"/>
      <c r="B160" s="111"/>
      <c r="C160" s="111">
        <v>3224</v>
      </c>
      <c r="D160" s="86" t="s">
        <v>1270</v>
      </c>
      <c r="E160" s="134"/>
      <c r="F160" s="134">
        <v>0</v>
      </c>
      <c r="G160" s="134">
        <v>0</v>
      </c>
      <c r="H160" s="134"/>
      <c r="I160" s="187" t="e">
        <f t="shared" si="18"/>
        <v>#DIV/0!</v>
      </c>
      <c r="J160" s="187" t="e">
        <f t="shared" si="23"/>
        <v>#DIV/0!</v>
      </c>
    </row>
    <row r="161" spans="1:10" ht="15" customHeight="1">
      <c r="A161" s="111"/>
      <c r="B161" s="111"/>
      <c r="C161" s="111">
        <v>3231</v>
      </c>
      <c r="D161" s="86" t="s">
        <v>1272</v>
      </c>
      <c r="E161" s="134"/>
      <c r="F161" s="134">
        <v>0</v>
      </c>
      <c r="G161" s="134">
        <v>0</v>
      </c>
      <c r="H161" s="134"/>
      <c r="I161" s="187" t="e">
        <f t="shared" si="18"/>
        <v>#DIV/0!</v>
      </c>
      <c r="J161" s="187" t="e">
        <f t="shared" si="23"/>
        <v>#DIV/0!</v>
      </c>
    </row>
    <row r="162" spans="1:10" ht="15" customHeight="1">
      <c r="A162" s="111"/>
      <c r="B162" s="111"/>
      <c r="C162" s="111">
        <v>3232</v>
      </c>
      <c r="D162" s="86" t="s">
        <v>1516</v>
      </c>
      <c r="E162" s="134"/>
      <c r="F162" s="134">
        <v>0</v>
      </c>
      <c r="G162" s="134">
        <v>0</v>
      </c>
      <c r="H162" s="134"/>
      <c r="I162" s="187" t="e">
        <f t="shared" si="18"/>
        <v>#DIV/0!</v>
      </c>
      <c r="J162" s="187" t="e">
        <f t="shared" si="23"/>
        <v>#DIV/0!</v>
      </c>
    </row>
    <row r="163" spans="1:10" ht="15" customHeight="1">
      <c r="A163" s="111"/>
      <c r="B163" s="111"/>
      <c r="C163" s="111">
        <v>3233</v>
      </c>
      <c r="D163" s="86" t="s">
        <v>1274</v>
      </c>
      <c r="E163" s="134"/>
      <c r="F163" s="134">
        <v>0</v>
      </c>
      <c r="G163" s="134">
        <v>0</v>
      </c>
      <c r="H163" s="134"/>
      <c r="I163" s="187" t="e">
        <f t="shared" si="18"/>
        <v>#DIV/0!</v>
      </c>
      <c r="J163" s="187" t="e">
        <f t="shared" si="23"/>
        <v>#DIV/0!</v>
      </c>
    </row>
    <row r="164" spans="1:10" ht="15" customHeight="1">
      <c r="A164" s="111"/>
      <c r="B164" s="111"/>
      <c r="C164" s="111">
        <v>3234</v>
      </c>
      <c r="D164" s="86" t="s">
        <v>1275</v>
      </c>
      <c r="E164" s="134"/>
      <c r="F164" s="134">
        <v>0</v>
      </c>
      <c r="G164" s="134">
        <v>0</v>
      </c>
      <c r="H164" s="134"/>
      <c r="I164" s="187" t="e">
        <f t="shared" si="18"/>
        <v>#DIV/0!</v>
      </c>
      <c r="J164" s="187" t="e">
        <f t="shared" si="23"/>
        <v>#DIV/0!</v>
      </c>
    </row>
    <row r="165" spans="1:10" ht="15" customHeight="1">
      <c r="A165" s="111"/>
      <c r="B165" s="111"/>
      <c r="C165" s="111">
        <v>3235</v>
      </c>
      <c r="D165" s="86" t="s">
        <v>1276</v>
      </c>
      <c r="E165" s="134"/>
      <c r="F165" s="134">
        <v>0</v>
      </c>
      <c r="G165" s="134">
        <v>0</v>
      </c>
      <c r="H165" s="134"/>
      <c r="I165" s="187" t="e">
        <f t="shared" si="18"/>
        <v>#DIV/0!</v>
      </c>
      <c r="J165" s="187" t="e">
        <f t="shared" si="23"/>
        <v>#DIV/0!</v>
      </c>
    </row>
    <row r="166" spans="1:10" ht="15" customHeight="1">
      <c r="A166" s="111"/>
      <c r="B166" s="111"/>
      <c r="C166" s="111">
        <v>3237</v>
      </c>
      <c r="D166" s="86" t="s">
        <v>1278</v>
      </c>
      <c r="E166" s="134"/>
      <c r="F166" s="134"/>
      <c r="G166" s="134"/>
      <c r="H166" s="134"/>
      <c r="I166" s="187" t="e">
        <f t="shared" si="18"/>
        <v>#DIV/0!</v>
      </c>
      <c r="J166" s="187" t="e">
        <f t="shared" si="23"/>
        <v>#DIV/0!</v>
      </c>
    </row>
    <row r="167" spans="1:10" ht="15" customHeight="1">
      <c r="A167" s="111"/>
      <c r="B167" s="111"/>
      <c r="C167" s="111">
        <v>3239</v>
      </c>
      <c r="D167" s="86" t="s">
        <v>1280</v>
      </c>
      <c r="E167" s="134"/>
      <c r="F167" s="134"/>
      <c r="G167" s="134"/>
      <c r="H167" s="134"/>
      <c r="I167" s="187" t="e">
        <f t="shared" si="18"/>
        <v>#DIV/0!</v>
      </c>
      <c r="J167" s="187" t="e">
        <f t="shared" si="23"/>
        <v>#DIV/0!</v>
      </c>
    </row>
    <row r="168" spans="1:10" ht="15" customHeight="1">
      <c r="A168" s="111"/>
      <c r="B168" s="111"/>
      <c r="C168" s="111">
        <v>3293</v>
      </c>
      <c r="D168" s="86" t="s">
        <v>1305</v>
      </c>
      <c r="E168" s="134"/>
      <c r="F168" s="134"/>
      <c r="G168" s="134"/>
      <c r="H168" s="134"/>
      <c r="I168" s="187" t="e">
        <f t="shared" si="18"/>
        <v>#DIV/0!</v>
      </c>
      <c r="J168" s="187" t="e">
        <f t="shared" si="23"/>
        <v>#DIV/0!</v>
      </c>
    </row>
    <row r="169" spans="1:10" ht="15" customHeight="1">
      <c r="A169" s="111"/>
      <c r="B169" s="111"/>
      <c r="C169" s="111">
        <v>3295</v>
      </c>
      <c r="D169" s="86" t="s">
        <v>1284</v>
      </c>
      <c r="E169" s="134"/>
      <c r="F169" s="134">
        <v>0</v>
      </c>
      <c r="G169" s="134">
        <v>0</v>
      </c>
      <c r="H169" s="134"/>
      <c r="I169" s="187" t="e">
        <f t="shared" ref="I169:I232" si="27">G169/F169*100</f>
        <v>#DIV/0!</v>
      </c>
      <c r="J169" s="187" t="e">
        <f t="shared" si="23"/>
        <v>#DIV/0!</v>
      </c>
    </row>
    <row r="170" spans="1:10" ht="15" customHeight="1">
      <c r="A170" s="344" t="s">
        <v>1692</v>
      </c>
      <c r="B170" s="345"/>
      <c r="C170" s="345"/>
      <c r="D170" s="346"/>
      <c r="E170" s="228">
        <f>E171+E205</f>
        <v>8361.4000000000015</v>
      </c>
      <c r="F170" s="228">
        <f t="shared" ref="F170" si="28">F171+F205</f>
        <v>34125</v>
      </c>
      <c r="G170" s="228">
        <f>G171+G205</f>
        <v>0</v>
      </c>
      <c r="H170" s="228">
        <f>H171+H205</f>
        <v>9748.7300000000014</v>
      </c>
      <c r="I170" s="229">
        <f t="shared" si="27"/>
        <v>0</v>
      </c>
      <c r="J170" s="229">
        <f t="shared" si="23"/>
        <v>0</v>
      </c>
    </row>
    <row r="171" spans="1:10" ht="15" customHeight="1">
      <c r="A171" s="130">
        <v>3</v>
      </c>
      <c r="B171" s="111"/>
      <c r="C171" s="55"/>
      <c r="D171" s="55" t="s">
        <v>1365</v>
      </c>
      <c r="E171" s="112">
        <f>E172+E178+E195+E197+E203</f>
        <v>5972.9000000000005</v>
      </c>
      <c r="F171" s="112">
        <f>F172+F178+F195+F197+F199+F203</f>
        <v>34125</v>
      </c>
      <c r="G171" s="112">
        <f>G172+G178+G195+G197+G199+G203</f>
        <v>0</v>
      </c>
      <c r="H171" s="112">
        <f>H172+H178+H195+H197+H199+H203</f>
        <v>9748.7300000000014</v>
      </c>
      <c r="I171" s="177">
        <f t="shared" si="27"/>
        <v>0</v>
      </c>
      <c r="J171" s="177">
        <f t="shared" si="23"/>
        <v>0</v>
      </c>
    </row>
    <row r="172" spans="1:10" ht="15" customHeight="1">
      <c r="A172" s="111"/>
      <c r="B172" s="130">
        <v>31</v>
      </c>
      <c r="C172" s="55"/>
      <c r="D172" s="55" t="s">
        <v>1327</v>
      </c>
      <c r="E172" s="112">
        <f>SUM(E173:E177)</f>
        <v>5509.97</v>
      </c>
      <c r="F172" s="112">
        <f>SUM(F173:F177)</f>
        <v>29125</v>
      </c>
      <c r="G172" s="112">
        <f>SUM(G173:G177)</f>
        <v>0</v>
      </c>
      <c r="H172" s="112">
        <f>SUM(H173:H177)</f>
        <v>8300.5300000000007</v>
      </c>
      <c r="I172" s="177">
        <f t="shared" si="27"/>
        <v>0</v>
      </c>
      <c r="J172" s="177">
        <f t="shared" si="23"/>
        <v>0</v>
      </c>
    </row>
    <row r="173" spans="1:10" ht="15" customHeight="1">
      <c r="A173" s="111"/>
      <c r="B173" s="111"/>
      <c r="C173" s="111">
        <v>3111</v>
      </c>
      <c r="D173" s="86" t="s">
        <v>1405</v>
      </c>
      <c r="E173" s="134">
        <v>4729.58</v>
      </c>
      <c r="F173" s="134">
        <v>25000</v>
      </c>
      <c r="G173" s="134"/>
      <c r="H173" s="134">
        <v>7124.92</v>
      </c>
      <c r="I173" s="187">
        <f t="shared" si="27"/>
        <v>0</v>
      </c>
      <c r="J173" s="187">
        <f t="shared" si="23"/>
        <v>0</v>
      </c>
    </row>
    <row r="174" spans="1:10" ht="15" customHeight="1">
      <c r="A174" s="111"/>
      <c r="B174" s="111"/>
      <c r="C174" s="111">
        <v>3112</v>
      </c>
      <c r="D174" s="86" t="s">
        <v>1483</v>
      </c>
      <c r="E174" s="134"/>
      <c r="F174" s="134"/>
      <c r="G174" s="134"/>
      <c r="H174" s="134"/>
      <c r="I174" s="187" t="e">
        <f t="shared" si="27"/>
        <v>#DIV/0!</v>
      </c>
      <c r="J174" s="187" t="e">
        <f t="shared" si="23"/>
        <v>#DIV/0!</v>
      </c>
    </row>
    <row r="175" spans="1:10" ht="15" customHeight="1">
      <c r="A175" s="111"/>
      <c r="B175" s="111"/>
      <c r="C175" s="111">
        <v>3121</v>
      </c>
      <c r="D175" s="86" t="s">
        <v>1301</v>
      </c>
      <c r="E175" s="134"/>
      <c r="F175" s="134"/>
      <c r="G175" s="134"/>
      <c r="H175" s="134"/>
      <c r="I175" s="187" t="e">
        <f t="shared" si="27"/>
        <v>#DIV/0!</v>
      </c>
      <c r="J175" s="187" t="e">
        <f t="shared" si="23"/>
        <v>#DIV/0!</v>
      </c>
    </row>
    <row r="176" spans="1:10" ht="15" customHeight="1">
      <c r="A176" s="111"/>
      <c r="B176" s="111"/>
      <c r="C176" s="111">
        <v>3132</v>
      </c>
      <c r="D176" s="86" t="s">
        <v>1363</v>
      </c>
      <c r="E176" s="134">
        <v>780.39</v>
      </c>
      <c r="F176" s="134">
        <v>4125</v>
      </c>
      <c r="G176" s="134"/>
      <c r="H176" s="134">
        <v>1175.6099999999999</v>
      </c>
      <c r="I176" s="187">
        <f t="shared" si="27"/>
        <v>0</v>
      </c>
      <c r="J176" s="187">
        <f t="shared" si="23"/>
        <v>0</v>
      </c>
    </row>
    <row r="177" spans="1:10" ht="15" customHeight="1">
      <c r="A177" s="111"/>
      <c r="B177" s="111"/>
      <c r="C177" s="111">
        <v>3133</v>
      </c>
      <c r="D177" s="86" t="s">
        <v>1406</v>
      </c>
      <c r="E177" s="134"/>
      <c r="F177" s="134">
        <v>0</v>
      </c>
      <c r="G177" s="134">
        <v>0</v>
      </c>
      <c r="H177" s="134"/>
      <c r="I177" s="187" t="e">
        <f t="shared" si="27"/>
        <v>#DIV/0!</v>
      </c>
      <c r="J177" s="187" t="e">
        <f t="shared" si="23"/>
        <v>#DIV/0!</v>
      </c>
    </row>
    <row r="178" spans="1:10" ht="15" customHeight="1">
      <c r="A178" s="111"/>
      <c r="B178" s="130">
        <v>32</v>
      </c>
      <c r="C178" s="111"/>
      <c r="D178" s="130" t="s">
        <v>1330</v>
      </c>
      <c r="E178" s="112">
        <f>SUM(E179:E194)</f>
        <v>462.93</v>
      </c>
      <c r="F178" s="112">
        <f>SUM(F179:F194)</f>
        <v>5000</v>
      </c>
      <c r="G178" s="112">
        <f>SUM(G179:G194)</f>
        <v>0</v>
      </c>
      <c r="H178" s="112">
        <f>SUM(H179:H194)</f>
        <v>1448.2</v>
      </c>
      <c r="I178" s="187">
        <f t="shared" si="27"/>
        <v>0</v>
      </c>
      <c r="J178" s="187">
        <f t="shared" si="23"/>
        <v>0</v>
      </c>
    </row>
    <row r="179" spans="1:10" ht="15" customHeight="1">
      <c r="A179" s="111"/>
      <c r="B179" s="111"/>
      <c r="C179" s="111">
        <v>3211</v>
      </c>
      <c r="D179" s="86" t="s">
        <v>1264</v>
      </c>
      <c r="E179" s="134">
        <v>462.93</v>
      </c>
      <c r="F179" s="134">
        <v>3000</v>
      </c>
      <c r="G179" s="134"/>
      <c r="H179" s="134">
        <v>940.96</v>
      </c>
      <c r="I179" s="187">
        <f t="shared" si="27"/>
        <v>0</v>
      </c>
      <c r="J179" s="187">
        <f t="shared" si="23"/>
        <v>0</v>
      </c>
    </row>
    <row r="180" spans="1:10" ht="15" customHeight="1">
      <c r="A180" s="111"/>
      <c r="B180" s="111"/>
      <c r="C180" s="111">
        <v>3212</v>
      </c>
      <c r="D180" s="86" t="s">
        <v>1265</v>
      </c>
      <c r="E180" s="134"/>
      <c r="F180" s="134"/>
      <c r="G180" s="134"/>
      <c r="H180" s="134"/>
      <c r="I180" s="187" t="e">
        <f t="shared" si="27"/>
        <v>#DIV/0!</v>
      </c>
      <c r="J180" s="187" t="e">
        <f t="shared" si="23"/>
        <v>#DIV/0!</v>
      </c>
    </row>
    <row r="181" spans="1:10" ht="15" customHeight="1">
      <c r="A181" s="111"/>
      <c r="B181" s="111"/>
      <c r="C181" s="111">
        <v>3213</v>
      </c>
      <c r="D181" s="86" t="s">
        <v>1266</v>
      </c>
      <c r="E181" s="134"/>
      <c r="F181" s="134"/>
      <c r="G181" s="134"/>
      <c r="H181" s="134">
        <v>507.24</v>
      </c>
      <c r="I181" s="187" t="e">
        <f t="shared" si="27"/>
        <v>#DIV/0!</v>
      </c>
      <c r="J181" s="187" t="e">
        <f t="shared" si="23"/>
        <v>#DIV/0!</v>
      </c>
    </row>
    <row r="182" spans="1:10" ht="15" customHeight="1">
      <c r="A182" s="111"/>
      <c r="B182" s="111"/>
      <c r="C182" s="111">
        <v>3221</v>
      </c>
      <c r="D182" s="86" t="s">
        <v>1267</v>
      </c>
      <c r="E182" s="134"/>
      <c r="F182" s="134"/>
      <c r="G182" s="134"/>
      <c r="H182" s="134"/>
      <c r="I182" s="187" t="e">
        <f t="shared" si="27"/>
        <v>#DIV/0!</v>
      </c>
      <c r="J182" s="187" t="e">
        <f t="shared" si="23"/>
        <v>#DIV/0!</v>
      </c>
    </row>
    <row r="183" spans="1:10" ht="15" customHeight="1">
      <c r="A183" s="111"/>
      <c r="B183" s="111"/>
      <c r="C183" s="111">
        <v>3222</v>
      </c>
      <c r="D183" s="86" t="s">
        <v>1268</v>
      </c>
      <c r="E183" s="134"/>
      <c r="F183" s="134">
        <v>0</v>
      </c>
      <c r="G183" s="134">
        <v>0</v>
      </c>
      <c r="H183" s="134"/>
      <c r="I183" s="187" t="e">
        <f t="shared" si="27"/>
        <v>#DIV/0!</v>
      </c>
      <c r="J183" s="187" t="e">
        <f t="shared" si="23"/>
        <v>#DIV/0!</v>
      </c>
    </row>
    <row r="184" spans="1:10" ht="15" customHeight="1">
      <c r="A184" s="111"/>
      <c r="B184" s="111"/>
      <c r="C184" s="111">
        <v>3223</v>
      </c>
      <c r="D184" s="86" t="s">
        <v>1269</v>
      </c>
      <c r="E184" s="134"/>
      <c r="F184" s="134">
        <v>0</v>
      </c>
      <c r="G184" s="134">
        <v>0</v>
      </c>
      <c r="H184" s="134"/>
      <c r="I184" s="187" t="e">
        <f t="shared" si="27"/>
        <v>#DIV/0!</v>
      </c>
      <c r="J184" s="187" t="e">
        <f t="shared" si="23"/>
        <v>#DIV/0!</v>
      </c>
    </row>
    <row r="185" spans="1:10" ht="15" customHeight="1">
      <c r="A185" s="111"/>
      <c r="B185" s="111"/>
      <c r="C185" s="111">
        <v>3224</v>
      </c>
      <c r="D185" s="86" t="s">
        <v>1270</v>
      </c>
      <c r="E185" s="134"/>
      <c r="F185" s="134">
        <v>0</v>
      </c>
      <c r="G185" s="134">
        <v>0</v>
      </c>
      <c r="H185" s="134"/>
      <c r="I185" s="187" t="e">
        <f t="shared" si="27"/>
        <v>#DIV/0!</v>
      </c>
      <c r="J185" s="187" t="e">
        <f t="shared" si="23"/>
        <v>#DIV/0!</v>
      </c>
    </row>
    <row r="186" spans="1:10" ht="15" customHeight="1">
      <c r="A186" s="111"/>
      <c r="B186" s="111"/>
      <c r="C186" s="111">
        <v>3231</v>
      </c>
      <c r="D186" s="86" t="s">
        <v>1272</v>
      </c>
      <c r="E186" s="134"/>
      <c r="F186" s="134">
        <v>0</v>
      </c>
      <c r="G186" s="134">
        <v>0</v>
      </c>
      <c r="H186" s="134"/>
      <c r="I186" s="187" t="e">
        <f t="shared" si="27"/>
        <v>#DIV/0!</v>
      </c>
      <c r="J186" s="187" t="e">
        <f t="shared" si="23"/>
        <v>#DIV/0!</v>
      </c>
    </row>
    <row r="187" spans="1:10" ht="15" customHeight="1">
      <c r="A187" s="111"/>
      <c r="B187" s="111"/>
      <c r="C187" s="111">
        <v>3232</v>
      </c>
      <c r="D187" s="86" t="s">
        <v>1516</v>
      </c>
      <c r="E187" s="134">
        <v>0</v>
      </c>
      <c r="F187" s="134">
        <v>0</v>
      </c>
      <c r="G187" s="134">
        <v>0</v>
      </c>
      <c r="H187" s="134"/>
      <c r="I187" s="187" t="e">
        <f t="shared" si="27"/>
        <v>#DIV/0!</v>
      </c>
      <c r="J187" s="187" t="e">
        <f t="shared" si="23"/>
        <v>#DIV/0!</v>
      </c>
    </row>
    <row r="188" spans="1:10" ht="15" customHeight="1">
      <c r="A188" s="111"/>
      <c r="B188" s="111"/>
      <c r="C188" s="111">
        <v>3233</v>
      </c>
      <c r="D188" s="86" t="s">
        <v>1274</v>
      </c>
      <c r="E188" s="134"/>
      <c r="F188" s="134">
        <v>0</v>
      </c>
      <c r="G188" s="134">
        <v>0</v>
      </c>
      <c r="H188" s="134"/>
      <c r="I188" s="187" t="e">
        <f t="shared" si="27"/>
        <v>#DIV/0!</v>
      </c>
      <c r="J188" s="187" t="e">
        <f t="shared" si="23"/>
        <v>#DIV/0!</v>
      </c>
    </row>
    <row r="189" spans="1:10" ht="15" customHeight="1">
      <c r="A189" s="111"/>
      <c r="B189" s="111"/>
      <c r="C189" s="111">
        <v>3234</v>
      </c>
      <c r="D189" s="86" t="s">
        <v>1275</v>
      </c>
      <c r="E189" s="134"/>
      <c r="F189" s="134">
        <v>0</v>
      </c>
      <c r="G189" s="134">
        <v>0</v>
      </c>
      <c r="H189" s="134"/>
      <c r="I189" s="187" t="e">
        <f t="shared" si="27"/>
        <v>#DIV/0!</v>
      </c>
      <c r="J189" s="187" t="e">
        <f t="shared" si="23"/>
        <v>#DIV/0!</v>
      </c>
    </row>
    <row r="190" spans="1:10" ht="15" customHeight="1">
      <c r="A190" s="111"/>
      <c r="B190" s="111"/>
      <c r="C190" s="111">
        <v>3235</v>
      </c>
      <c r="D190" s="86" t="s">
        <v>1276</v>
      </c>
      <c r="E190" s="134"/>
      <c r="F190" s="134">
        <v>0</v>
      </c>
      <c r="G190" s="134">
        <v>0</v>
      </c>
      <c r="H190" s="134"/>
      <c r="I190" s="187" t="e">
        <f t="shared" si="27"/>
        <v>#DIV/0!</v>
      </c>
      <c r="J190" s="187" t="e">
        <f t="shared" si="23"/>
        <v>#DIV/0!</v>
      </c>
    </row>
    <row r="191" spans="1:10" ht="15" customHeight="1">
      <c r="A191" s="111"/>
      <c r="B191" s="111"/>
      <c r="C191" s="111">
        <v>3237</v>
      </c>
      <c r="D191" s="86" t="s">
        <v>1278</v>
      </c>
      <c r="E191" s="134"/>
      <c r="F191" s="134"/>
      <c r="G191" s="134"/>
      <c r="H191" s="134"/>
      <c r="I191" s="187" t="e">
        <f t="shared" si="27"/>
        <v>#DIV/0!</v>
      </c>
      <c r="J191" s="187" t="e">
        <f t="shared" si="23"/>
        <v>#DIV/0!</v>
      </c>
    </row>
    <row r="192" spans="1:10" ht="15" customHeight="1">
      <c r="A192" s="111"/>
      <c r="B192" s="111"/>
      <c r="C192" s="111">
        <v>3239</v>
      </c>
      <c r="D192" s="86" t="s">
        <v>1280</v>
      </c>
      <c r="E192" s="134"/>
      <c r="F192" s="134">
        <v>2000</v>
      </c>
      <c r="G192" s="134">
        <v>0</v>
      </c>
      <c r="H192" s="134"/>
      <c r="I192" s="187">
        <f t="shared" si="27"/>
        <v>0</v>
      </c>
      <c r="J192" s="187" t="e">
        <f t="shared" si="23"/>
        <v>#DIV/0!</v>
      </c>
    </row>
    <row r="193" spans="1:10" ht="15" customHeight="1">
      <c r="A193" s="111"/>
      <c r="B193" s="111"/>
      <c r="C193" s="111">
        <v>3293</v>
      </c>
      <c r="D193" s="86" t="s">
        <v>1305</v>
      </c>
      <c r="E193" s="134"/>
      <c r="F193" s="134"/>
      <c r="G193" s="134"/>
      <c r="H193" s="134"/>
      <c r="I193" s="187" t="e">
        <f t="shared" si="27"/>
        <v>#DIV/0!</v>
      </c>
      <c r="J193" s="187" t="e">
        <f t="shared" si="23"/>
        <v>#DIV/0!</v>
      </c>
    </row>
    <row r="194" spans="1:10" ht="15" customHeight="1">
      <c r="A194" s="111"/>
      <c r="B194" s="111"/>
      <c r="C194" s="111">
        <v>3295</v>
      </c>
      <c r="D194" s="86" t="s">
        <v>1284</v>
      </c>
      <c r="E194" s="134"/>
      <c r="F194" s="134">
        <v>0</v>
      </c>
      <c r="G194" s="134">
        <v>0</v>
      </c>
      <c r="H194" s="134"/>
      <c r="I194" s="187" t="e">
        <f t="shared" si="27"/>
        <v>#DIV/0!</v>
      </c>
      <c r="J194" s="187" t="e">
        <f t="shared" si="23"/>
        <v>#DIV/0!</v>
      </c>
    </row>
    <row r="195" spans="1:10" ht="15" customHeight="1">
      <c r="A195" s="111"/>
      <c r="B195" s="130">
        <v>34</v>
      </c>
      <c r="C195" s="111"/>
      <c r="D195" s="130" t="s">
        <v>1350</v>
      </c>
      <c r="E195" s="112">
        <f>E196</f>
        <v>0</v>
      </c>
      <c r="F195" s="112">
        <f>F196</f>
        <v>0</v>
      </c>
      <c r="G195" s="112">
        <f>G196</f>
        <v>0</v>
      </c>
      <c r="H195" s="112">
        <f>H196</f>
        <v>0</v>
      </c>
      <c r="I195" s="187" t="e">
        <f t="shared" si="27"/>
        <v>#DIV/0!</v>
      </c>
      <c r="J195" s="187" t="e">
        <f t="shared" si="23"/>
        <v>#DIV/0!</v>
      </c>
    </row>
    <row r="196" spans="1:10" ht="15.75" customHeight="1">
      <c r="A196" s="111"/>
      <c r="B196" s="111"/>
      <c r="C196" s="111">
        <v>3432</v>
      </c>
      <c r="D196" s="180" t="s">
        <v>1306</v>
      </c>
      <c r="E196" s="134"/>
      <c r="F196" s="134">
        <v>0</v>
      </c>
      <c r="G196" s="134">
        <v>0</v>
      </c>
      <c r="H196" s="134"/>
      <c r="I196" s="187" t="e">
        <f t="shared" si="27"/>
        <v>#DIV/0!</v>
      </c>
      <c r="J196" s="187" t="e">
        <f t="shared" si="23"/>
        <v>#DIV/0!</v>
      </c>
    </row>
    <row r="197" spans="1:10" ht="15.75" customHeight="1">
      <c r="A197" s="111"/>
      <c r="B197" s="130">
        <v>35</v>
      </c>
      <c r="C197" s="111"/>
      <c r="D197" s="130" t="s">
        <v>1563</v>
      </c>
      <c r="E197" s="112">
        <f>E198</f>
        <v>0</v>
      </c>
      <c r="F197" s="112">
        <f>F198</f>
        <v>0</v>
      </c>
      <c r="G197" s="112">
        <f>G198</f>
        <v>0</v>
      </c>
      <c r="H197" s="112">
        <f>H198</f>
        <v>0</v>
      </c>
      <c r="I197" s="187" t="e">
        <f t="shared" si="27"/>
        <v>#DIV/0!</v>
      </c>
      <c r="J197" s="187" t="e">
        <f t="shared" si="23"/>
        <v>#DIV/0!</v>
      </c>
    </row>
    <row r="198" spans="1:10" ht="15" customHeight="1">
      <c r="A198" s="111"/>
      <c r="B198" s="111"/>
      <c r="C198" s="111">
        <v>3531</v>
      </c>
      <c r="D198" s="86" t="s">
        <v>1541</v>
      </c>
      <c r="E198" s="134"/>
      <c r="F198" s="134">
        <v>0</v>
      </c>
      <c r="G198" s="134">
        <v>0</v>
      </c>
      <c r="H198" s="134"/>
      <c r="I198" s="187" t="e">
        <f t="shared" si="27"/>
        <v>#DIV/0!</v>
      </c>
      <c r="J198" s="187" t="e">
        <f t="shared" si="23"/>
        <v>#DIV/0!</v>
      </c>
    </row>
    <row r="199" spans="1:10" ht="15" customHeight="1">
      <c r="A199" s="111"/>
      <c r="B199" s="130">
        <v>36</v>
      </c>
      <c r="C199" s="111"/>
      <c r="D199" s="130" t="s">
        <v>1399</v>
      </c>
      <c r="E199" s="112">
        <f>SUM(E200:E202)</f>
        <v>0</v>
      </c>
      <c r="F199" s="112">
        <f>SUM(F200:F202)</f>
        <v>0</v>
      </c>
      <c r="G199" s="112">
        <f>SUM(G200:G202)</f>
        <v>0</v>
      </c>
      <c r="H199" s="112">
        <f>SUM(H200:H202)</f>
        <v>0</v>
      </c>
      <c r="I199" s="187" t="e">
        <f t="shared" si="27"/>
        <v>#DIV/0!</v>
      </c>
      <c r="J199" s="187" t="e">
        <f t="shared" si="23"/>
        <v>#DIV/0!</v>
      </c>
    </row>
    <row r="200" spans="1:10" ht="15" customHeight="1">
      <c r="A200" s="111"/>
      <c r="B200" s="111"/>
      <c r="C200" s="111">
        <v>3611</v>
      </c>
      <c r="D200" s="86" t="s">
        <v>1542</v>
      </c>
      <c r="E200" s="134"/>
      <c r="F200" s="134">
        <v>0</v>
      </c>
      <c r="G200" s="134">
        <v>0</v>
      </c>
      <c r="H200" s="134"/>
      <c r="I200" s="187" t="e">
        <f t="shared" si="27"/>
        <v>#DIV/0!</v>
      </c>
      <c r="J200" s="187" t="e">
        <f t="shared" si="23"/>
        <v>#DIV/0!</v>
      </c>
    </row>
    <row r="201" spans="1:10" ht="15" customHeight="1">
      <c r="A201" s="111"/>
      <c r="B201" s="111"/>
      <c r="C201" s="111">
        <v>3693</v>
      </c>
      <c r="D201" s="86" t="s">
        <v>1556</v>
      </c>
      <c r="E201" s="134"/>
      <c r="F201" s="134">
        <v>0</v>
      </c>
      <c r="G201" s="134">
        <v>0</v>
      </c>
      <c r="H201" s="134"/>
      <c r="I201" s="187" t="e">
        <f t="shared" si="27"/>
        <v>#DIV/0!</v>
      </c>
      <c r="J201" s="187" t="e">
        <f t="shared" si="23"/>
        <v>#DIV/0!</v>
      </c>
    </row>
    <row r="202" spans="1:10" ht="15" customHeight="1">
      <c r="A202" s="111"/>
      <c r="B202" s="111"/>
      <c r="C202" s="111">
        <v>3694</v>
      </c>
      <c r="D202" s="86" t="s">
        <v>1557</v>
      </c>
      <c r="E202" s="134"/>
      <c r="F202" s="134">
        <v>0</v>
      </c>
      <c r="G202" s="134">
        <v>0</v>
      </c>
      <c r="H202" s="134"/>
      <c r="I202" s="187" t="e">
        <f t="shared" si="27"/>
        <v>#DIV/0!</v>
      </c>
      <c r="J202" s="187" t="e">
        <f t="shared" si="23"/>
        <v>#DIV/0!</v>
      </c>
    </row>
    <row r="203" spans="1:10" ht="15" customHeight="1">
      <c r="A203" s="111"/>
      <c r="B203" s="130">
        <v>38</v>
      </c>
      <c r="C203" s="111"/>
      <c r="D203" s="130" t="s">
        <v>1359</v>
      </c>
      <c r="E203" s="112">
        <f>E204</f>
        <v>0</v>
      </c>
      <c r="F203" s="112">
        <f>F204</f>
        <v>0</v>
      </c>
      <c r="G203" s="112">
        <f>G204</f>
        <v>0</v>
      </c>
      <c r="H203" s="112">
        <f>H204</f>
        <v>0</v>
      </c>
      <c r="I203" s="187" t="e">
        <f t="shared" si="27"/>
        <v>#DIV/0!</v>
      </c>
      <c r="J203" s="187" t="e">
        <f t="shared" si="23"/>
        <v>#DIV/0!</v>
      </c>
    </row>
    <row r="204" spans="1:10" ht="15" customHeight="1">
      <c r="A204" s="111"/>
      <c r="B204" s="111"/>
      <c r="C204" s="111">
        <v>3813</v>
      </c>
      <c r="D204" s="86" t="s">
        <v>1543</v>
      </c>
      <c r="E204" s="134"/>
      <c r="F204" s="134">
        <v>0</v>
      </c>
      <c r="G204" s="134">
        <v>0</v>
      </c>
      <c r="H204" s="134"/>
      <c r="I204" s="187" t="e">
        <f t="shared" si="27"/>
        <v>#DIV/0!</v>
      </c>
      <c r="J204" s="187" t="e">
        <f t="shared" si="23"/>
        <v>#DIV/0!</v>
      </c>
    </row>
    <row r="205" spans="1:10" ht="15" customHeight="1">
      <c r="A205" s="130">
        <v>4</v>
      </c>
      <c r="B205" s="111"/>
      <c r="C205" s="111"/>
      <c r="D205" s="130" t="s">
        <v>1352</v>
      </c>
      <c r="E205" s="112">
        <f>E206+E208</f>
        <v>2388.5</v>
      </c>
      <c r="F205" s="112">
        <f>F206+F208</f>
        <v>0</v>
      </c>
      <c r="G205" s="112">
        <f>G206+G208</f>
        <v>0</v>
      </c>
      <c r="H205" s="112">
        <f>H206+H208</f>
        <v>0</v>
      </c>
      <c r="I205" s="187" t="e">
        <f t="shared" si="27"/>
        <v>#DIV/0!</v>
      </c>
      <c r="J205" s="187">
        <f t="shared" si="23"/>
        <v>0</v>
      </c>
    </row>
    <row r="206" spans="1:10" ht="15" customHeight="1">
      <c r="A206" s="111"/>
      <c r="B206" s="130">
        <v>41</v>
      </c>
      <c r="C206" s="111"/>
      <c r="D206" s="130" t="s">
        <v>1362</v>
      </c>
      <c r="E206" s="112">
        <f>E207</f>
        <v>2388.5</v>
      </c>
      <c r="F206" s="112">
        <f>F207</f>
        <v>0</v>
      </c>
      <c r="G206" s="112">
        <f>G207</f>
        <v>0</v>
      </c>
      <c r="H206" s="112">
        <f>H207</f>
        <v>0</v>
      </c>
      <c r="I206" s="187" t="e">
        <f t="shared" si="27"/>
        <v>#DIV/0!</v>
      </c>
      <c r="J206" s="187">
        <f t="shared" si="23"/>
        <v>0</v>
      </c>
    </row>
    <row r="207" spans="1:10" ht="15" customHeight="1">
      <c r="A207" s="111"/>
      <c r="B207" s="111"/>
      <c r="C207" s="111">
        <v>4123</v>
      </c>
      <c r="D207" s="86" t="s">
        <v>1317</v>
      </c>
      <c r="E207" s="134">
        <v>2388.5</v>
      </c>
      <c r="F207" s="134"/>
      <c r="G207" s="134"/>
      <c r="H207" s="134"/>
      <c r="I207" s="187" t="e">
        <f t="shared" si="27"/>
        <v>#DIV/0!</v>
      </c>
      <c r="J207" s="187">
        <f t="shared" si="23"/>
        <v>0</v>
      </c>
    </row>
    <row r="208" spans="1:10" ht="15" customHeight="1">
      <c r="A208" s="111"/>
      <c r="B208" s="130">
        <v>42</v>
      </c>
      <c r="C208" s="111"/>
      <c r="D208" s="130" t="s">
        <v>1353</v>
      </c>
      <c r="E208" s="112">
        <f>SUM(E209:E210)</f>
        <v>0</v>
      </c>
      <c r="F208" s="112">
        <f>SUM(F209:F210)</f>
        <v>0</v>
      </c>
      <c r="G208" s="112">
        <f>SUM(G209:G210)</f>
        <v>0</v>
      </c>
      <c r="H208" s="112">
        <f>SUM(H209:H210)</f>
        <v>0</v>
      </c>
      <c r="I208" s="187" t="e">
        <f t="shared" si="27"/>
        <v>#DIV/0!</v>
      </c>
      <c r="J208" s="187" t="e">
        <f t="shared" ref="J208:J271" si="29">G208/E208*100</f>
        <v>#DIV/0!</v>
      </c>
    </row>
    <row r="209" spans="1:10" ht="15" customHeight="1">
      <c r="A209" s="111"/>
      <c r="B209" s="111"/>
      <c r="C209" s="111">
        <v>4221</v>
      </c>
      <c r="D209" s="86" t="s">
        <v>1287</v>
      </c>
      <c r="E209" s="134"/>
      <c r="F209" s="134">
        <v>0</v>
      </c>
      <c r="G209" s="134"/>
      <c r="H209" s="134"/>
      <c r="I209" s="187" t="e">
        <f t="shared" si="27"/>
        <v>#DIV/0!</v>
      </c>
      <c r="J209" s="187" t="e">
        <f t="shared" si="29"/>
        <v>#DIV/0!</v>
      </c>
    </row>
    <row r="210" spans="1:10" ht="15" customHeight="1">
      <c r="A210" s="111"/>
      <c r="B210" s="111"/>
      <c r="C210" s="111">
        <v>4227</v>
      </c>
      <c r="D210" s="86" t="s">
        <v>1488</v>
      </c>
      <c r="E210" s="134"/>
      <c r="F210" s="134"/>
      <c r="G210" s="134"/>
      <c r="H210" s="134"/>
      <c r="I210" s="187" t="e">
        <f t="shared" si="27"/>
        <v>#DIV/0!</v>
      </c>
      <c r="J210" s="187" t="e">
        <f t="shared" si="29"/>
        <v>#DIV/0!</v>
      </c>
    </row>
    <row r="211" spans="1:10" ht="15" customHeight="1">
      <c r="A211" s="230" t="s">
        <v>1693</v>
      </c>
      <c r="B211" s="231"/>
      <c r="C211" s="231"/>
      <c r="D211" s="232"/>
      <c r="E211" s="228">
        <f>E212+E246</f>
        <v>33667.9</v>
      </c>
      <c r="F211" s="228">
        <f t="shared" ref="F211" si="30">F212+F246</f>
        <v>83890</v>
      </c>
      <c r="G211" s="228">
        <f>G212+G246</f>
        <v>0</v>
      </c>
      <c r="H211" s="228">
        <f>H212+H246</f>
        <v>32699.79</v>
      </c>
      <c r="I211" s="229">
        <f t="shared" si="27"/>
        <v>0</v>
      </c>
      <c r="J211" s="229">
        <f t="shared" si="29"/>
        <v>0</v>
      </c>
    </row>
    <row r="212" spans="1:10" ht="15" customHeight="1">
      <c r="A212" s="130">
        <v>3</v>
      </c>
      <c r="B212" s="111"/>
      <c r="C212" s="55"/>
      <c r="D212" s="55" t="s">
        <v>1365</v>
      </c>
      <c r="E212" s="112">
        <f>E213+E219+E236+E238+E244</f>
        <v>33667.9</v>
      </c>
      <c r="F212" s="112">
        <f>F213+F219+F236+F238+F240+F244</f>
        <v>81890</v>
      </c>
      <c r="G212" s="112">
        <f>G213+G219+G236+G238+G240+G244</f>
        <v>0</v>
      </c>
      <c r="H212" s="112">
        <f>H213+H219+H236+H238+H240+H244</f>
        <v>32699.79</v>
      </c>
      <c r="I212" s="177">
        <f t="shared" si="27"/>
        <v>0</v>
      </c>
      <c r="J212" s="177">
        <f t="shared" si="29"/>
        <v>0</v>
      </c>
    </row>
    <row r="213" spans="1:10" ht="15" customHeight="1">
      <c r="A213" s="111"/>
      <c r="B213" s="130">
        <v>31</v>
      </c>
      <c r="C213" s="55"/>
      <c r="D213" s="55" t="s">
        <v>1327</v>
      </c>
      <c r="E213" s="112">
        <f>SUM(E214:E218)</f>
        <v>31426.44</v>
      </c>
      <c r="F213" s="112">
        <f>SUM(F214:F218)</f>
        <v>76890</v>
      </c>
      <c r="G213" s="112">
        <f>SUM(G214:G218)</f>
        <v>0</v>
      </c>
      <c r="H213" s="112">
        <f>SUM(H214:H218)</f>
        <v>28506.16</v>
      </c>
      <c r="I213" s="177">
        <f t="shared" si="27"/>
        <v>0</v>
      </c>
      <c r="J213" s="177">
        <f t="shared" si="29"/>
        <v>0</v>
      </c>
    </row>
    <row r="214" spans="1:10" ht="15" customHeight="1">
      <c r="A214" s="111"/>
      <c r="B214" s="111"/>
      <c r="C214" s="111">
        <v>3111</v>
      </c>
      <c r="D214" s="86" t="s">
        <v>1405</v>
      </c>
      <c r="E214" s="134">
        <v>26718</v>
      </c>
      <c r="F214" s="134">
        <v>66000</v>
      </c>
      <c r="G214" s="134"/>
      <c r="H214" s="134">
        <v>24468.799999999999</v>
      </c>
      <c r="I214" s="187">
        <f t="shared" si="27"/>
        <v>0</v>
      </c>
      <c r="J214" s="187">
        <f t="shared" si="29"/>
        <v>0</v>
      </c>
    </row>
    <row r="215" spans="1:10" ht="15" customHeight="1">
      <c r="A215" s="111"/>
      <c r="B215" s="111"/>
      <c r="C215" s="111">
        <v>3112</v>
      </c>
      <c r="D215" s="86" t="s">
        <v>1483</v>
      </c>
      <c r="E215" s="134"/>
      <c r="F215" s="134"/>
      <c r="G215" s="134"/>
      <c r="H215" s="134"/>
      <c r="I215" s="187" t="e">
        <f t="shared" si="27"/>
        <v>#DIV/0!</v>
      </c>
      <c r="J215" s="187" t="e">
        <f t="shared" si="29"/>
        <v>#DIV/0!</v>
      </c>
    </row>
    <row r="216" spans="1:10" ht="15" customHeight="1">
      <c r="A216" s="111"/>
      <c r="B216" s="111"/>
      <c r="C216" s="111">
        <v>3121</v>
      </c>
      <c r="D216" s="86" t="s">
        <v>1301</v>
      </c>
      <c r="E216" s="134">
        <v>300</v>
      </c>
      <c r="F216" s="134"/>
      <c r="G216" s="134"/>
      <c r="H216" s="134"/>
      <c r="I216" s="187" t="e">
        <f t="shared" si="27"/>
        <v>#DIV/0!</v>
      </c>
      <c r="J216" s="187">
        <f t="shared" si="29"/>
        <v>0</v>
      </c>
    </row>
    <row r="217" spans="1:10" ht="15" customHeight="1">
      <c r="A217" s="111"/>
      <c r="B217" s="111"/>
      <c r="C217" s="111">
        <v>3132</v>
      </c>
      <c r="D217" s="86" t="s">
        <v>1363</v>
      </c>
      <c r="E217" s="134">
        <v>4408.4399999999996</v>
      </c>
      <c r="F217" s="134">
        <v>10890</v>
      </c>
      <c r="G217" s="134"/>
      <c r="H217" s="134">
        <v>4037.36</v>
      </c>
      <c r="I217" s="187">
        <f t="shared" si="27"/>
        <v>0</v>
      </c>
      <c r="J217" s="187">
        <f t="shared" si="29"/>
        <v>0</v>
      </c>
    </row>
    <row r="218" spans="1:10" ht="15" customHeight="1">
      <c r="A218" s="111"/>
      <c r="B218" s="111"/>
      <c r="C218" s="111">
        <v>3133</v>
      </c>
      <c r="D218" s="86" t="s">
        <v>1406</v>
      </c>
      <c r="E218" s="134"/>
      <c r="F218" s="134">
        <v>0</v>
      </c>
      <c r="G218" s="134">
        <v>0</v>
      </c>
      <c r="H218" s="134"/>
      <c r="I218" s="187" t="e">
        <f t="shared" si="27"/>
        <v>#DIV/0!</v>
      </c>
      <c r="J218" s="187" t="e">
        <f t="shared" si="29"/>
        <v>#DIV/0!</v>
      </c>
    </row>
    <row r="219" spans="1:10" ht="15" customHeight="1">
      <c r="A219" s="111"/>
      <c r="B219" s="130">
        <v>32</v>
      </c>
      <c r="C219" s="111"/>
      <c r="D219" s="130" t="s">
        <v>1330</v>
      </c>
      <c r="E219" s="112">
        <f>SUM(E220:E235)</f>
        <v>2241.46</v>
      </c>
      <c r="F219" s="112">
        <f>SUM(F220:F235)</f>
        <v>5000</v>
      </c>
      <c r="G219" s="112">
        <f>SUM(G220:G235)</f>
        <v>0</v>
      </c>
      <c r="H219" s="112">
        <f>SUM(H220:H235)</f>
        <v>4193.63</v>
      </c>
      <c r="I219" s="187">
        <f t="shared" si="27"/>
        <v>0</v>
      </c>
      <c r="J219" s="187">
        <f t="shared" si="29"/>
        <v>0</v>
      </c>
    </row>
    <row r="220" spans="1:10" ht="15" customHeight="1">
      <c r="A220" s="111"/>
      <c r="B220" s="111"/>
      <c r="C220" s="111">
        <v>3211</v>
      </c>
      <c r="D220" s="86" t="s">
        <v>1264</v>
      </c>
      <c r="E220" s="134">
        <v>2067.91</v>
      </c>
      <c r="F220" s="134">
        <v>3000</v>
      </c>
      <c r="G220" s="134"/>
      <c r="H220" s="134">
        <v>4193.63</v>
      </c>
      <c r="I220" s="187">
        <f t="shared" si="27"/>
        <v>0</v>
      </c>
      <c r="J220" s="187">
        <f t="shared" si="29"/>
        <v>0</v>
      </c>
    </row>
    <row r="221" spans="1:10" ht="15" customHeight="1">
      <c r="A221" s="111"/>
      <c r="B221" s="111"/>
      <c r="C221" s="111">
        <v>3212</v>
      </c>
      <c r="D221" s="86" t="s">
        <v>1265</v>
      </c>
      <c r="E221" s="134">
        <v>173.55</v>
      </c>
      <c r="F221" s="134"/>
      <c r="G221" s="134"/>
      <c r="H221" s="134"/>
      <c r="I221" s="187" t="e">
        <f t="shared" si="27"/>
        <v>#DIV/0!</v>
      </c>
      <c r="J221" s="187">
        <f t="shared" si="29"/>
        <v>0</v>
      </c>
    </row>
    <row r="222" spans="1:10" ht="15" customHeight="1">
      <c r="A222" s="111"/>
      <c r="B222" s="111"/>
      <c r="C222" s="111">
        <v>3213</v>
      </c>
      <c r="D222" s="86" t="s">
        <v>1266</v>
      </c>
      <c r="E222" s="134"/>
      <c r="F222" s="134"/>
      <c r="G222" s="134"/>
      <c r="H222" s="134"/>
      <c r="I222" s="187" t="e">
        <f t="shared" si="27"/>
        <v>#DIV/0!</v>
      </c>
      <c r="J222" s="187" t="e">
        <f t="shared" si="29"/>
        <v>#DIV/0!</v>
      </c>
    </row>
    <row r="223" spans="1:10" ht="15" customHeight="1">
      <c r="A223" s="111"/>
      <c r="B223" s="111"/>
      <c r="C223" s="111">
        <v>3221</v>
      </c>
      <c r="D223" s="86" t="s">
        <v>1267</v>
      </c>
      <c r="E223" s="134"/>
      <c r="F223" s="134">
        <v>0</v>
      </c>
      <c r="G223" s="134">
        <v>0</v>
      </c>
      <c r="H223" s="134"/>
      <c r="I223" s="187" t="e">
        <f t="shared" si="27"/>
        <v>#DIV/0!</v>
      </c>
      <c r="J223" s="187" t="e">
        <f t="shared" si="29"/>
        <v>#DIV/0!</v>
      </c>
    </row>
    <row r="224" spans="1:10" ht="15" customHeight="1">
      <c r="A224" s="111"/>
      <c r="B224" s="111"/>
      <c r="C224" s="111">
        <v>3222</v>
      </c>
      <c r="D224" s="86" t="s">
        <v>1268</v>
      </c>
      <c r="E224" s="134"/>
      <c r="F224" s="134">
        <v>0</v>
      </c>
      <c r="G224" s="134">
        <v>0</v>
      </c>
      <c r="H224" s="134"/>
      <c r="I224" s="187" t="e">
        <f t="shared" si="27"/>
        <v>#DIV/0!</v>
      </c>
      <c r="J224" s="187" t="e">
        <f t="shared" si="29"/>
        <v>#DIV/0!</v>
      </c>
    </row>
    <row r="225" spans="1:10" ht="15" customHeight="1">
      <c r="A225" s="111"/>
      <c r="B225" s="111"/>
      <c r="C225" s="111">
        <v>3223</v>
      </c>
      <c r="D225" s="86" t="s">
        <v>1269</v>
      </c>
      <c r="E225" s="134"/>
      <c r="F225" s="134">
        <v>0</v>
      </c>
      <c r="G225" s="134">
        <v>0</v>
      </c>
      <c r="H225" s="134"/>
      <c r="I225" s="187" t="e">
        <f t="shared" si="27"/>
        <v>#DIV/0!</v>
      </c>
      <c r="J225" s="187" t="e">
        <f t="shared" si="29"/>
        <v>#DIV/0!</v>
      </c>
    </row>
    <row r="226" spans="1:10" ht="15" customHeight="1">
      <c r="A226" s="111"/>
      <c r="B226" s="111"/>
      <c r="C226" s="111">
        <v>3224</v>
      </c>
      <c r="D226" s="86" t="s">
        <v>1270</v>
      </c>
      <c r="E226" s="134"/>
      <c r="F226" s="134">
        <v>0</v>
      </c>
      <c r="G226" s="134">
        <v>0</v>
      </c>
      <c r="H226" s="134"/>
      <c r="I226" s="187" t="e">
        <f t="shared" si="27"/>
        <v>#DIV/0!</v>
      </c>
      <c r="J226" s="187" t="e">
        <f t="shared" si="29"/>
        <v>#DIV/0!</v>
      </c>
    </row>
    <row r="227" spans="1:10" ht="15" customHeight="1">
      <c r="A227" s="111"/>
      <c r="B227" s="111"/>
      <c r="C227" s="111">
        <v>3231</v>
      </c>
      <c r="D227" s="86" t="s">
        <v>1272</v>
      </c>
      <c r="E227" s="134"/>
      <c r="F227" s="134">
        <v>0</v>
      </c>
      <c r="G227" s="134">
        <v>0</v>
      </c>
      <c r="H227" s="134"/>
      <c r="I227" s="187" t="e">
        <f t="shared" si="27"/>
        <v>#DIV/0!</v>
      </c>
      <c r="J227" s="187" t="e">
        <f t="shared" si="29"/>
        <v>#DIV/0!</v>
      </c>
    </row>
    <row r="228" spans="1:10" ht="15" customHeight="1">
      <c r="A228" s="111"/>
      <c r="B228" s="111"/>
      <c r="C228" s="111">
        <v>3232</v>
      </c>
      <c r="D228" s="86" t="s">
        <v>1516</v>
      </c>
      <c r="E228" s="134">
        <v>0</v>
      </c>
      <c r="F228" s="134">
        <v>0</v>
      </c>
      <c r="G228" s="134">
        <v>0</v>
      </c>
      <c r="H228" s="134"/>
      <c r="I228" s="187" t="e">
        <f t="shared" si="27"/>
        <v>#DIV/0!</v>
      </c>
      <c r="J228" s="187" t="e">
        <f t="shared" si="29"/>
        <v>#DIV/0!</v>
      </c>
    </row>
    <row r="229" spans="1:10" ht="15" customHeight="1">
      <c r="A229" s="111"/>
      <c r="B229" s="111"/>
      <c r="C229" s="111">
        <v>3233</v>
      </c>
      <c r="D229" s="86" t="s">
        <v>1274</v>
      </c>
      <c r="E229" s="134"/>
      <c r="F229" s="134">
        <v>0</v>
      </c>
      <c r="G229" s="134">
        <v>0</v>
      </c>
      <c r="H229" s="134"/>
      <c r="I229" s="187" t="e">
        <f t="shared" si="27"/>
        <v>#DIV/0!</v>
      </c>
      <c r="J229" s="187" t="e">
        <f t="shared" si="29"/>
        <v>#DIV/0!</v>
      </c>
    </row>
    <row r="230" spans="1:10" ht="15" customHeight="1">
      <c r="A230" s="111"/>
      <c r="B230" s="111"/>
      <c r="C230" s="111">
        <v>3234</v>
      </c>
      <c r="D230" s="86" t="s">
        <v>1275</v>
      </c>
      <c r="E230" s="134"/>
      <c r="F230" s="134">
        <v>0</v>
      </c>
      <c r="G230" s="134">
        <v>0</v>
      </c>
      <c r="H230" s="134"/>
      <c r="I230" s="187" t="e">
        <f t="shared" si="27"/>
        <v>#DIV/0!</v>
      </c>
      <c r="J230" s="187" t="e">
        <f t="shared" si="29"/>
        <v>#DIV/0!</v>
      </c>
    </row>
    <row r="231" spans="1:10" ht="15" customHeight="1">
      <c r="A231" s="111"/>
      <c r="B231" s="111"/>
      <c r="C231" s="111">
        <v>3235</v>
      </c>
      <c r="D231" s="86" t="s">
        <v>1276</v>
      </c>
      <c r="E231" s="134"/>
      <c r="F231" s="134">
        <v>0</v>
      </c>
      <c r="G231" s="134">
        <v>0</v>
      </c>
      <c r="H231" s="134"/>
      <c r="I231" s="187" t="e">
        <f t="shared" si="27"/>
        <v>#DIV/0!</v>
      </c>
      <c r="J231" s="187" t="e">
        <f t="shared" si="29"/>
        <v>#DIV/0!</v>
      </c>
    </row>
    <row r="232" spans="1:10" ht="15" customHeight="1">
      <c r="A232" s="111"/>
      <c r="B232" s="111"/>
      <c r="C232" s="111">
        <v>3237</v>
      </c>
      <c r="D232" s="86" t="s">
        <v>1278</v>
      </c>
      <c r="E232" s="134"/>
      <c r="F232" s="134"/>
      <c r="G232" s="134"/>
      <c r="H232" s="134"/>
      <c r="I232" s="187" t="e">
        <f t="shared" si="27"/>
        <v>#DIV/0!</v>
      </c>
      <c r="J232" s="187" t="e">
        <f t="shared" si="29"/>
        <v>#DIV/0!</v>
      </c>
    </row>
    <row r="233" spans="1:10" ht="15" customHeight="1">
      <c r="A233" s="111"/>
      <c r="B233" s="111"/>
      <c r="C233" s="111">
        <v>3239</v>
      </c>
      <c r="D233" s="86" t="s">
        <v>1280</v>
      </c>
      <c r="E233" s="134"/>
      <c r="F233" s="134">
        <v>2000</v>
      </c>
      <c r="G233" s="134">
        <v>0</v>
      </c>
      <c r="H233" s="134"/>
      <c r="I233" s="187">
        <f t="shared" ref="I233:I298" si="31">G233/F233*100</f>
        <v>0</v>
      </c>
      <c r="J233" s="187" t="e">
        <f t="shared" si="29"/>
        <v>#DIV/0!</v>
      </c>
    </row>
    <row r="234" spans="1:10" ht="15" customHeight="1">
      <c r="A234" s="111"/>
      <c r="B234" s="111"/>
      <c r="C234" s="111">
        <v>3293</v>
      </c>
      <c r="D234" s="86" t="s">
        <v>1305</v>
      </c>
      <c r="E234" s="134"/>
      <c r="F234" s="134"/>
      <c r="G234" s="134"/>
      <c r="H234" s="134"/>
      <c r="I234" s="187" t="e">
        <f t="shared" si="31"/>
        <v>#DIV/0!</v>
      </c>
      <c r="J234" s="187" t="e">
        <f t="shared" si="29"/>
        <v>#DIV/0!</v>
      </c>
    </row>
    <row r="235" spans="1:10" ht="15" customHeight="1">
      <c r="A235" s="111"/>
      <c r="B235" s="111"/>
      <c r="C235" s="111">
        <v>3295</v>
      </c>
      <c r="D235" s="86" t="s">
        <v>1284</v>
      </c>
      <c r="E235" s="134"/>
      <c r="F235" s="134">
        <v>0</v>
      </c>
      <c r="G235" s="134">
        <v>0</v>
      </c>
      <c r="H235" s="134"/>
      <c r="I235" s="187" t="e">
        <f t="shared" si="31"/>
        <v>#DIV/0!</v>
      </c>
      <c r="J235" s="187" t="e">
        <f t="shared" si="29"/>
        <v>#DIV/0!</v>
      </c>
    </row>
    <row r="236" spans="1:10" ht="15" customHeight="1">
      <c r="A236" s="111"/>
      <c r="B236" s="130">
        <v>34</v>
      </c>
      <c r="C236" s="111"/>
      <c r="D236" s="130" t="s">
        <v>1350</v>
      </c>
      <c r="E236" s="112">
        <f>E237</f>
        <v>0</v>
      </c>
      <c r="F236" s="112">
        <f>F237</f>
        <v>0</v>
      </c>
      <c r="G236" s="112">
        <f>G237</f>
        <v>0</v>
      </c>
      <c r="H236" s="112">
        <f>H237</f>
        <v>0</v>
      </c>
      <c r="I236" s="187" t="e">
        <f t="shared" si="31"/>
        <v>#DIV/0!</v>
      </c>
      <c r="J236" s="187" t="e">
        <f t="shared" si="29"/>
        <v>#DIV/0!</v>
      </c>
    </row>
    <row r="237" spans="1:10" ht="15.75" customHeight="1">
      <c r="A237" s="111"/>
      <c r="B237" s="111"/>
      <c r="C237" s="111">
        <v>3432</v>
      </c>
      <c r="D237" s="180" t="s">
        <v>1306</v>
      </c>
      <c r="E237" s="134"/>
      <c r="F237" s="134">
        <v>0</v>
      </c>
      <c r="G237" s="134">
        <v>0</v>
      </c>
      <c r="H237" s="134"/>
      <c r="I237" s="187" t="e">
        <f t="shared" si="31"/>
        <v>#DIV/0!</v>
      </c>
      <c r="J237" s="187" t="e">
        <f t="shared" si="29"/>
        <v>#DIV/0!</v>
      </c>
    </row>
    <row r="238" spans="1:10" ht="15.75" customHeight="1">
      <c r="A238" s="111"/>
      <c r="B238" s="130">
        <v>35</v>
      </c>
      <c r="C238" s="111"/>
      <c r="D238" s="130" t="s">
        <v>1563</v>
      </c>
      <c r="E238" s="112">
        <f>E239</f>
        <v>0</v>
      </c>
      <c r="F238" s="112">
        <f>F239</f>
        <v>0</v>
      </c>
      <c r="G238" s="112">
        <f>G239</f>
        <v>0</v>
      </c>
      <c r="H238" s="112">
        <f>H239</f>
        <v>0</v>
      </c>
      <c r="I238" s="187" t="e">
        <f t="shared" si="31"/>
        <v>#DIV/0!</v>
      </c>
      <c r="J238" s="187" t="e">
        <f t="shared" si="29"/>
        <v>#DIV/0!</v>
      </c>
    </row>
    <row r="239" spans="1:10" ht="15" customHeight="1">
      <c r="A239" s="111"/>
      <c r="B239" s="111"/>
      <c r="C239" s="111">
        <v>3531</v>
      </c>
      <c r="D239" s="86" t="s">
        <v>1541</v>
      </c>
      <c r="E239" s="134"/>
      <c r="F239" s="134">
        <v>0</v>
      </c>
      <c r="G239" s="134">
        <v>0</v>
      </c>
      <c r="H239" s="134"/>
      <c r="I239" s="187" t="e">
        <f t="shared" si="31"/>
        <v>#DIV/0!</v>
      </c>
      <c r="J239" s="187" t="e">
        <f t="shared" si="29"/>
        <v>#DIV/0!</v>
      </c>
    </row>
    <row r="240" spans="1:10" ht="15" customHeight="1">
      <c r="A240" s="111"/>
      <c r="B240" s="130">
        <v>36</v>
      </c>
      <c r="C240" s="111"/>
      <c r="D240" s="130" t="s">
        <v>1399</v>
      </c>
      <c r="E240" s="112">
        <f>SUM(E241:E243)</f>
        <v>0</v>
      </c>
      <c r="F240" s="112">
        <f>SUM(F241:F243)</f>
        <v>0</v>
      </c>
      <c r="G240" s="112">
        <f>SUM(G241:G243)</f>
        <v>0</v>
      </c>
      <c r="H240" s="112">
        <f>SUM(H241:H243)</f>
        <v>0</v>
      </c>
      <c r="I240" s="187" t="e">
        <f t="shared" si="31"/>
        <v>#DIV/0!</v>
      </c>
      <c r="J240" s="187" t="e">
        <f t="shared" si="29"/>
        <v>#DIV/0!</v>
      </c>
    </row>
    <row r="241" spans="1:10" ht="15" customHeight="1">
      <c r="A241" s="111"/>
      <c r="B241" s="111"/>
      <c r="C241" s="111">
        <v>3611</v>
      </c>
      <c r="D241" s="86" t="s">
        <v>1542</v>
      </c>
      <c r="E241" s="134"/>
      <c r="F241" s="134">
        <v>0</v>
      </c>
      <c r="G241" s="134">
        <v>0</v>
      </c>
      <c r="H241" s="134"/>
      <c r="I241" s="187" t="e">
        <f t="shared" si="31"/>
        <v>#DIV/0!</v>
      </c>
      <c r="J241" s="187" t="e">
        <f t="shared" si="29"/>
        <v>#DIV/0!</v>
      </c>
    </row>
    <row r="242" spans="1:10" ht="15" customHeight="1">
      <c r="A242" s="111"/>
      <c r="B242" s="111"/>
      <c r="C242" s="111">
        <v>3693</v>
      </c>
      <c r="D242" s="86" t="s">
        <v>1556</v>
      </c>
      <c r="E242" s="134"/>
      <c r="F242" s="134">
        <v>0</v>
      </c>
      <c r="G242" s="134">
        <v>0</v>
      </c>
      <c r="H242" s="134"/>
      <c r="I242" s="187" t="e">
        <f t="shared" si="31"/>
        <v>#DIV/0!</v>
      </c>
      <c r="J242" s="187" t="e">
        <f t="shared" si="29"/>
        <v>#DIV/0!</v>
      </c>
    </row>
    <row r="243" spans="1:10" ht="15" customHeight="1">
      <c r="A243" s="111"/>
      <c r="B243" s="111"/>
      <c r="C243" s="111">
        <v>3694</v>
      </c>
      <c r="D243" s="86" t="s">
        <v>1557</v>
      </c>
      <c r="E243" s="134"/>
      <c r="F243" s="134">
        <v>0</v>
      </c>
      <c r="G243" s="134">
        <v>0</v>
      </c>
      <c r="H243" s="134"/>
      <c r="I243" s="187" t="e">
        <f t="shared" si="31"/>
        <v>#DIV/0!</v>
      </c>
      <c r="J243" s="187" t="e">
        <f t="shared" si="29"/>
        <v>#DIV/0!</v>
      </c>
    </row>
    <row r="244" spans="1:10" ht="15" customHeight="1">
      <c r="A244" s="111"/>
      <c r="B244" s="130">
        <v>38</v>
      </c>
      <c r="C244" s="111"/>
      <c r="D244" s="130" t="s">
        <v>1359</v>
      </c>
      <c r="E244" s="112">
        <f>E245</f>
        <v>0</v>
      </c>
      <c r="F244" s="112">
        <f>F245</f>
        <v>0</v>
      </c>
      <c r="G244" s="112">
        <f>G245</f>
        <v>0</v>
      </c>
      <c r="H244" s="112">
        <f>H245</f>
        <v>0</v>
      </c>
      <c r="I244" s="187" t="e">
        <f t="shared" si="31"/>
        <v>#DIV/0!</v>
      </c>
      <c r="J244" s="187" t="e">
        <f t="shared" si="29"/>
        <v>#DIV/0!</v>
      </c>
    </row>
    <row r="245" spans="1:10" ht="15" customHeight="1">
      <c r="A245" s="111"/>
      <c r="B245" s="111"/>
      <c r="C245" s="111">
        <v>3813</v>
      </c>
      <c r="D245" s="86" t="s">
        <v>1543</v>
      </c>
      <c r="E245" s="134"/>
      <c r="F245" s="134">
        <v>0</v>
      </c>
      <c r="G245" s="134">
        <v>0</v>
      </c>
      <c r="H245" s="134"/>
      <c r="I245" s="187" t="e">
        <f t="shared" si="31"/>
        <v>#DIV/0!</v>
      </c>
      <c r="J245" s="187" t="e">
        <f t="shared" si="29"/>
        <v>#DIV/0!</v>
      </c>
    </row>
    <row r="246" spans="1:10" ht="15" customHeight="1">
      <c r="A246" s="130">
        <v>4</v>
      </c>
      <c r="B246" s="111"/>
      <c r="C246" s="111"/>
      <c r="D246" s="130" t="s">
        <v>1352</v>
      </c>
      <c r="E246" s="112">
        <f>E247+E249</f>
        <v>0</v>
      </c>
      <c r="F246" s="112">
        <f>F247+F249</f>
        <v>2000</v>
      </c>
      <c r="G246" s="112">
        <f>G247+G249</f>
        <v>0</v>
      </c>
      <c r="H246" s="112">
        <f>H247+H249</f>
        <v>0</v>
      </c>
      <c r="I246" s="187">
        <f t="shared" si="31"/>
        <v>0</v>
      </c>
      <c r="J246" s="187" t="e">
        <f t="shared" si="29"/>
        <v>#DIV/0!</v>
      </c>
    </row>
    <row r="247" spans="1:10" ht="15" customHeight="1">
      <c r="A247" s="111"/>
      <c r="B247" s="130">
        <v>41</v>
      </c>
      <c r="C247" s="111"/>
      <c r="D247" s="130" t="s">
        <v>1362</v>
      </c>
      <c r="E247" s="112">
        <f>E248</f>
        <v>0</v>
      </c>
      <c r="F247" s="112">
        <f>F248</f>
        <v>0</v>
      </c>
      <c r="G247" s="112">
        <f>G248</f>
        <v>0</v>
      </c>
      <c r="H247" s="112">
        <f>H248</f>
        <v>0</v>
      </c>
      <c r="I247" s="187" t="e">
        <f t="shared" si="31"/>
        <v>#DIV/0!</v>
      </c>
      <c r="J247" s="187" t="e">
        <f t="shared" si="29"/>
        <v>#DIV/0!</v>
      </c>
    </row>
    <row r="248" spans="1:10" ht="15" customHeight="1">
      <c r="A248" s="111"/>
      <c r="B248" s="111"/>
      <c r="C248" s="111">
        <v>4123</v>
      </c>
      <c r="D248" s="86" t="s">
        <v>1317</v>
      </c>
      <c r="E248" s="134"/>
      <c r="F248" s="134"/>
      <c r="G248" s="134"/>
      <c r="H248" s="134"/>
      <c r="I248" s="187" t="e">
        <f t="shared" si="31"/>
        <v>#DIV/0!</v>
      </c>
      <c r="J248" s="187" t="e">
        <f t="shared" si="29"/>
        <v>#DIV/0!</v>
      </c>
    </row>
    <row r="249" spans="1:10" ht="15" customHeight="1">
      <c r="A249" s="111"/>
      <c r="B249" s="130">
        <v>42</v>
      </c>
      <c r="C249" s="111"/>
      <c r="D249" s="130" t="s">
        <v>1353</v>
      </c>
      <c r="E249" s="112">
        <f>SUM(E250:E251)</f>
        <v>0</v>
      </c>
      <c r="F249" s="112">
        <f>SUM(F250:F251)</f>
        <v>2000</v>
      </c>
      <c r="G249" s="112">
        <f>SUM(G250:G251)</f>
        <v>0</v>
      </c>
      <c r="H249" s="112">
        <f>SUM(H250:H251)</f>
        <v>0</v>
      </c>
      <c r="I249" s="187">
        <f t="shared" si="31"/>
        <v>0</v>
      </c>
      <c r="J249" s="187" t="e">
        <f t="shared" si="29"/>
        <v>#DIV/0!</v>
      </c>
    </row>
    <row r="250" spans="1:10" ht="15" customHeight="1">
      <c r="A250" s="111"/>
      <c r="B250" s="111"/>
      <c r="C250" s="111">
        <v>4221</v>
      </c>
      <c r="D250" s="86" t="s">
        <v>1287</v>
      </c>
      <c r="E250" s="134"/>
      <c r="F250" s="134">
        <v>2000</v>
      </c>
      <c r="G250" s="134"/>
      <c r="H250" s="134"/>
      <c r="I250" s="187">
        <f t="shared" si="31"/>
        <v>0</v>
      </c>
      <c r="J250" s="187" t="e">
        <f t="shared" si="29"/>
        <v>#DIV/0!</v>
      </c>
    </row>
    <row r="251" spans="1:10" ht="15" customHeight="1">
      <c r="A251" s="111"/>
      <c r="B251" s="111"/>
      <c r="C251" s="111">
        <v>4227</v>
      </c>
      <c r="D251" s="86" t="s">
        <v>1488</v>
      </c>
      <c r="E251" s="134"/>
      <c r="F251" s="134"/>
      <c r="G251" s="134"/>
      <c r="H251" s="134"/>
      <c r="I251" s="187" t="e">
        <f t="shared" si="31"/>
        <v>#DIV/0!</v>
      </c>
      <c r="J251" s="187" t="e">
        <f t="shared" si="29"/>
        <v>#DIV/0!</v>
      </c>
    </row>
    <row r="252" spans="1:10" ht="15" customHeight="1">
      <c r="A252" s="230" t="s">
        <v>1694</v>
      </c>
      <c r="B252" s="231"/>
      <c r="C252" s="231"/>
      <c r="D252" s="232"/>
      <c r="E252" s="228">
        <f>E253+E288</f>
        <v>9453.84</v>
      </c>
      <c r="F252" s="228">
        <f t="shared" ref="F252:G252" si="32">F253+F288</f>
        <v>45650</v>
      </c>
      <c r="G252" s="228">
        <f t="shared" si="32"/>
        <v>0</v>
      </c>
      <c r="H252" s="228">
        <f>H253+H288</f>
        <v>40873.909999999996</v>
      </c>
      <c r="I252" s="229">
        <f t="shared" si="31"/>
        <v>0</v>
      </c>
      <c r="J252" s="229">
        <f t="shared" si="29"/>
        <v>0</v>
      </c>
    </row>
    <row r="253" spans="1:10" ht="15" customHeight="1">
      <c r="A253" s="130">
        <v>3</v>
      </c>
      <c r="B253" s="111"/>
      <c r="C253" s="55"/>
      <c r="D253" s="55" t="s">
        <v>1365</v>
      </c>
      <c r="E253" s="112">
        <f>E254+E260+E278+E280+E75+E286</f>
        <v>9453.84</v>
      </c>
      <c r="F253" s="112">
        <f>F254+F260+F278+F280+F282+F286</f>
        <v>14650</v>
      </c>
      <c r="G253" s="112">
        <f>G254+G260+G278+G280+G282+G286</f>
        <v>0</v>
      </c>
      <c r="H253" s="112">
        <f>H254+H260+H278+H280+H282+H286</f>
        <v>40873.909999999996</v>
      </c>
      <c r="I253" s="177">
        <f t="shared" si="31"/>
        <v>0</v>
      </c>
      <c r="J253" s="177">
        <f t="shared" si="29"/>
        <v>0</v>
      </c>
    </row>
    <row r="254" spans="1:10" ht="15" customHeight="1">
      <c r="A254" s="111"/>
      <c r="B254" s="130">
        <v>31</v>
      </c>
      <c r="C254" s="55"/>
      <c r="D254" s="55" t="s">
        <v>1327</v>
      </c>
      <c r="E254" s="112">
        <f>SUM(E255:E259)</f>
        <v>5960.79</v>
      </c>
      <c r="F254" s="112">
        <f>SUM(F255:F259)</f>
        <v>11650</v>
      </c>
      <c r="G254" s="112">
        <f>SUM(G255:G259)</f>
        <v>0</v>
      </c>
      <c r="H254" s="112">
        <f>SUM(H255:H259)</f>
        <v>7822.64</v>
      </c>
      <c r="I254" s="177">
        <f t="shared" si="31"/>
        <v>0</v>
      </c>
      <c r="J254" s="177">
        <f t="shared" si="29"/>
        <v>0</v>
      </c>
    </row>
    <row r="255" spans="1:10" ht="15" customHeight="1">
      <c r="A255" s="111"/>
      <c r="B255" s="111"/>
      <c r="C255" s="111">
        <v>3111</v>
      </c>
      <c r="D255" s="86" t="s">
        <v>1405</v>
      </c>
      <c r="E255" s="134">
        <v>5116.59</v>
      </c>
      <c r="F255" s="134">
        <v>10000</v>
      </c>
      <c r="G255" s="134"/>
      <c r="H255" s="134">
        <v>6714.72</v>
      </c>
      <c r="I255" s="187">
        <f t="shared" si="31"/>
        <v>0</v>
      </c>
      <c r="J255" s="187">
        <f t="shared" si="29"/>
        <v>0</v>
      </c>
    </row>
    <row r="256" spans="1:10" ht="15" customHeight="1">
      <c r="A256" s="111"/>
      <c r="B256" s="111"/>
      <c r="C256" s="111">
        <v>3112</v>
      </c>
      <c r="D256" s="86" t="s">
        <v>1483</v>
      </c>
      <c r="E256" s="134"/>
      <c r="F256" s="134"/>
      <c r="G256" s="134"/>
      <c r="H256" s="134"/>
      <c r="I256" s="187" t="e">
        <f t="shared" si="31"/>
        <v>#DIV/0!</v>
      </c>
      <c r="J256" s="187" t="e">
        <f t="shared" si="29"/>
        <v>#DIV/0!</v>
      </c>
    </row>
    <row r="257" spans="1:10" ht="15" customHeight="1">
      <c r="A257" s="111"/>
      <c r="B257" s="111"/>
      <c r="C257" s="111">
        <v>3121</v>
      </c>
      <c r="D257" s="86" t="s">
        <v>1301</v>
      </c>
      <c r="E257" s="134"/>
      <c r="F257" s="134"/>
      <c r="G257" s="134"/>
      <c r="H257" s="134"/>
      <c r="I257" s="187" t="e">
        <f t="shared" si="31"/>
        <v>#DIV/0!</v>
      </c>
      <c r="J257" s="187" t="e">
        <f t="shared" si="29"/>
        <v>#DIV/0!</v>
      </c>
    </row>
    <row r="258" spans="1:10" ht="15" customHeight="1">
      <c r="A258" s="111"/>
      <c r="B258" s="111"/>
      <c r="C258" s="111">
        <v>3132</v>
      </c>
      <c r="D258" s="86" t="s">
        <v>1363</v>
      </c>
      <c r="E258" s="134">
        <v>844.2</v>
      </c>
      <c r="F258" s="134">
        <v>1650</v>
      </c>
      <c r="G258" s="134"/>
      <c r="H258" s="134">
        <v>1107.92</v>
      </c>
      <c r="I258" s="187">
        <f t="shared" si="31"/>
        <v>0</v>
      </c>
      <c r="J258" s="187">
        <f t="shared" si="29"/>
        <v>0</v>
      </c>
    </row>
    <row r="259" spans="1:10" ht="15" customHeight="1">
      <c r="A259" s="111"/>
      <c r="B259" s="111"/>
      <c r="C259" s="111">
        <v>3133</v>
      </c>
      <c r="D259" s="86" t="s">
        <v>1406</v>
      </c>
      <c r="E259" s="134"/>
      <c r="F259" s="134">
        <v>0</v>
      </c>
      <c r="G259" s="134">
        <v>0</v>
      </c>
      <c r="H259" s="134"/>
      <c r="I259" s="187" t="e">
        <f t="shared" si="31"/>
        <v>#DIV/0!</v>
      </c>
      <c r="J259" s="187" t="e">
        <f t="shared" si="29"/>
        <v>#DIV/0!</v>
      </c>
    </row>
    <row r="260" spans="1:10" ht="15" customHeight="1">
      <c r="A260" s="111"/>
      <c r="B260" s="130">
        <v>32</v>
      </c>
      <c r="C260" s="111"/>
      <c r="D260" s="130" t="s">
        <v>1330</v>
      </c>
      <c r="E260" s="112">
        <f>SUM(E261:E277)</f>
        <v>3493.05</v>
      </c>
      <c r="F260" s="112">
        <f>SUM(F261:F277)</f>
        <v>3000</v>
      </c>
      <c r="G260" s="112">
        <f>SUM(G261:G277)</f>
        <v>0</v>
      </c>
      <c r="H260" s="112">
        <f>SUM(H261:H277)</f>
        <v>33051.269999999997</v>
      </c>
      <c r="I260" s="187">
        <f t="shared" si="31"/>
        <v>0</v>
      </c>
      <c r="J260" s="187">
        <f t="shared" si="29"/>
        <v>0</v>
      </c>
    </row>
    <row r="261" spans="1:10" ht="15" customHeight="1">
      <c r="A261" s="111"/>
      <c r="B261" s="111"/>
      <c r="C261" s="111">
        <v>3211</v>
      </c>
      <c r="D261" s="86" t="s">
        <v>1264</v>
      </c>
      <c r="E261" s="134">
        <v>874.55</v>
      </c>
      <c r="F261" s="134">
        <v>1000</v>
      </c>
      <c r="G261" s="134"/>
      <c r="H261" s="134">
        <v>1881.79</v>
      </c>
      <c r="I261" s="187">
        <f t="shared" si="31"/>
        <v>0</v>
      </c>
      <c r="J261" s="187">
        <f t="shared" si="29"/>
        <v>0</v>
      </c>
    </row>
    <row r="262" spans="1:10" ht="15" customHeight="1">
      <c r="A262" s="111"/>
      <c r="B262" s="111"/>
      <c r="C262" s="111">
        <v>3212</v>
      </c>
      <c r="D262" s="86" t="s">
        <v>1265</v>
      </c>
      <c r="E262" s="134"/>
      <c r="F262" s="134"/>
      <c r="G262" s="134"/>
      <c r="H262" s="134"/>
      <c r="I262" s="187" t="e">
        <f t="shared" si="31"/>
        <v>#DIV/0!</v>
      </c>
      <c r="J262" s="187" t="e">
        <f t="shared" si="29"/>
        <v>#DIV/0!</v>
      </c>
    </row>
    <row r="263" spans="1:10" ht="15" customHeight="1">
      <c r="A263" s="111"/>
      <c r="B263" s="111"/>
      <c r="C263" s="111">
        <v>3213</v>
      </c>
      <c r="D263" s="86" t="s">
        <v>1266</v>
      </c>
      <c r="E263" s="134">
        <v>230</v>
      </c>
      <c r="F263" s="134">
        <v>0</v>
      </c>
      <c r="G263" s="134"/>
      <c r="H263" s="134">
        <v>1664.48</v>
      </c>
      <c r="I263" s="187" t="e">
        <f t="shared" si="31"/>
        <v>#DIV/0!</v>
      </c>
      <c r="J263" s="187">
        <f t="shared" si="29"/>
        <v>0</v>
      </c>
    </row>
    <row r="264" spans="1:10" ht="15" customHeight="1">
      <c r="A264" s="111"/>
      <c r="B264" s="111"/>
      <c r="C264" s="111">
        <v>3221</v>
      </c>
      <c r="D264" s="86" t="s">
        <v>1267</v>
      </c>
      <c r="E264" s="134"/>
      <c r="F264" s="134">
        <v>0</v>
      </c>
      <c r="G264" s="134"/>
      <c r="H264" s="134">
        <v>25</v>
      </c>
      <c r="I264" s="187" t="e">
        <f t="shared" si="31"/>
        <v>#DIV/0!</v>
      </c>
      <c r="J264" s="187" t="e">
        <f t="shared" si="29"/>
        <v>#DIV/0!</v>
      </c>
    </row>
    <row r="265" spans="1:10" ht="15" customHeight="1">
      <c r="A265" s="111"/>
      <c r="B265" s="111"/>
      <c r="C265" s="111">
        <v>3222</v>
      </c>
      <c r="D265" s="86" t="s">
        <v>1268</v>
      </c>
      <c r="E265" s="134"/>
      <c r="F265" s="134">
        <v>0</v>
      </c>
      <c r="G265" s="134"/>
      <c r="H265" s="134"/>
      <c r="I265" s="187" t="e">
        <f t="shared" si="31"/>
        <v>#DIV/0!</v>
      </c>
      <c r="J265" s="187" t="e">
        <f t="shared" si="29"/>
        <v>#DIV/0!</v>
      </c>
    </row>
    <row r="266" spans="1:10" ht="15" customHeight="1">
      <c r="A266" s="111"/>
      <c r="B266" s="111"/>
      <c r="C266" s="111">
        <v>3223</v>
      </c>
      <c r="D266" s="86" t="s">
        <v>1269</v>
      </c>
      <c r="E266" s="134"/>
      <c r="F266" s="134">
        <v>0</v>
      </c>
      <c r="G266" s="134"/>
      <c r="H266" s="134"/>
      <c r="I266" s="187" t="e">
        <f t="shared" si="31"/>
        <v>#DIV/0!</v>
      </c>
      <c r="J266" s="187" t="e">
        <f t="shared" si="29"/>
        <v>#DIV/0!</v>
      </c>
    </row>
    <row r="267" spans="1:10" ht="15" customHeight="1">
      <c r="A267" s="111"/>
      <c r="B267" s="111"/>
      <c r="C267" s="111">
        <v>3224</v>
      </c>
      <c r="D267" s="86" t="s">
        <v>1270</v>
      </c>
      <c r="E267" s="134"/>
      <c r="F267" s="134">
        <v>0</v>
      </c>
      <c r="G267" s="134"/>
      <c r="H267" s="134"/>
      <c r="I267" s="187" t="e">
        <f t="shared" si="31"/>
        <v>#DIV/0!</v>
      </c>
      <c r="J267" s="187" t="e">
        <f t="shared" si="29"/>
        <v>#DIV/0!</v>
      </c>
    </row>
    <row r="268" spans="1:10" ht="15" customHeight="1">
      <c r="A268" s="111"/>
      <c r="B268" s="111"/>
      <c r="C268" s="111">
        <v>3231</v>
      </c>
      <c r="D268" s="86" t="s">
        <v>1272</v>
      </c>
      <c r="E268" s="134"/>
      <c r="F268" s="134">
        <v>0</v>
      </c>
      <c r="G268" s="134">
        <v>0</v>
      </c>
      <c r="H268" s="134"/>
      <c r="I268" s="187" t="e">
        <f t="shared" si="31"/>
        <v>#DIV/0!</v>
      </c>
      <c r="J268" s="187" t="e">
        <f t="shared" si="29"/>
        <v>#DIV/0!</v>
      </c>
    </row>
    <row r="269" spans="1:10" ht="15" customHeight="1">
      <c r="A269" s="111"/>
      <c r="B269" s="111"/>
      <c r="C269" s="111">
        <v>3232</v>
      </c>
      <c r="D269" s="86" t="s">
        <v>1516</v>
      </c>
      <c r="E269" s="134">
        <v>0</v>
      </c>
      <c r="F269" s="134">
        <v>0</v>
      </c>
      <c r="G269" s="134">
        <v>0</v>
      </c>
      <c r="H269" s="134"/>
      <c r="I269" s="187" t="e">
        <f t="shared" si="31"/>
        <v>#DIV/0!</v>
      </c>
      <c r="J269" s="187" t="e">
        <f t="shared" si="29"/>
        <v>#DIV/0!</v>
      </c>
    </row>
    <row r="270" spans="1:10" ht="15" customHeight="1">
      <c r="A270" s="111"/>
      <c r="B270" s="111"/>
      <c r="C270" s="111">
        <v>3233</v>
      </c>
      <c r="D270" s="86" t="s">
        <v>1274</v>
      </c>
      <c r="E270" s="134"/>
      <c r="F270" s="134">
        <v>1000</v>
      </c>
      <c r="G270" s="134"/>
      <c r="H270" s="134"/>
      <c r="I270" s="187">
        <f t="shared" si="31"/>
        <v>0</v>
      </c>
      <c r="J270" s="187" t="e">
        <f t="shared" si="29"/>
        <v>#DIV/0!</v>
      </c>
    </row>
    <row r="271" spans="1:10" ht="15" customHeight="1">
      <c r="A271" s="111"/>
      <c r="B271" s="111"/>
      <c r="C271" s="111">
        <v>3234</v>
      </c>
      <c r="D271" s="86" t="s">
        <v>1275</v>
      </c>
      <c r="E271" s="134"/>
      <c r="F271" s="134">
        <v>0</v>
      </c>
      <c r="G271" s="134"/>
      <c r="H271" s="134"/>
      <c r="I271" s="187" t="e">
        <f t="shared" si="31"/>
        <v>#DIV/0!</v>
      </c>
      <c r="J271" s="187" t="e">
        <f t="shared" si="29"/>
        <v>#DIV/0!</v>
      </c>
    </row>
    <row r="272" spans="1:10" ht="15" customHeight="1">
      <c r="A272" s="111"/>
      <c r="B272" s="111"/>
      <c r="C272" s="111">
        <v>3235</v>
      </c>
      <c r="D272" s="86" t="s">
        <v>1276</v>
      </c>
      <c r="E272" s="134">
        <v>2388.5</v>
      </c>
      <c r="F272" s="134">
        <v>0</v>
      </c>
      <c r="G272" s="134"/>
      <c r="H272" s="134"/>
      <c r="I272" s="187" t="e">
        <f t="shared" si="31"/>
        <v>#DIV/0!</v>
      </c>
      <c r="J272" s="187">
        <f t="shared" ref="J272:J337" si="33">G272/E272*100</f>
        <v>0</v>
      </c>
    </row>
    <row r="273" spans="1:10" ht="15" customHeight="1">
      <c r="A273" s="111"/>
      <c r="B273" s="111"/>
      <c r="C273" s="111">
        <v>3237</v>
      </c>
      <c r="D273" s="86" t="s">
        <v>1278</v>
      </c>
      <c r="E273" s="134"/>
      <c r="F273" s="134">
        <v>1000</v>
      </c>
      <c r="G273" s="134"/>
      <c r="H273" s="134"/>
      <c r="I273" s="187">
        <f t="shared" si="31"/>
        <v>0</v>
      </c>
      <c r="J273" s="187" t="e">
        <f t="shared" si="33"/>
        <v>#DIV/0!</v>
      </c>
    </row>
    <row r="274" spans="1:10" ht="15" customHeight="1">
      <c r="A274" s="111"/>
      <c r="B274" s="111"/>
      <c r="C274" s="111">
        <v>3238</v>
      </c>
      <c r="D274" s="86" t="s">
        <v>1279</v>
      </c>
      <c r="E274" s="134"/>
      <c r="F274" s="134"/>
      <c r="G274" s="134"/>
      <c r="H274" s="134">
        <v>29375</v>
      </c>
      <c r="I274" s="187"/>
      <c r="J274" s="187"/>
    </row>
    <row r="275" spans="1:10" ht="15" customHeight="1">
      <c r="A275" s="111"/>
      <c r="B275" s="111"/>
      <c r="C275" s="111">
        <v>3239</v>
      </c>
      <c r="D275" s="86" t="s">
        <v>1280</v>
      </c>
      <c r="E275" s="134"/>
      <c r="F275" s="134">
        <v>0</v>
      </c>
      <c r="G275" s="134">
        <v>0</v>
      </c>
      <c r="H275" s="134"/>
      <c r="I275" s="187" t="e">
        <f t="shared" si="31"/>
        <v>#DIV/0!</v>
      </c>
      <c r="J275" s="187" t="e">
        <f t="shared" si="33"/>
        <v>#DIV/0!</v>
      </c>
    </row>
    <row r="276" spans="1:10" ht="15" customHeight="1">
      <c r="A276" s="111"/>
      <c r="B276" s="111"/>
      <c r="C276" s="111">
        <v>3293</v>
      </c>
      <c r="D276" s="86" t="s">
        <v>1305</v>
      </c>
      <c r="E276" s="134"/>
      <c r="F276" s="134"/>
      <c r="G276" s="134"/>
      <c r="H276" s="134">
        <v>105</v>
      </c>
      <c r="I276" s="187" t="e">
        <f t="shared" si="31"/>
        <v>#DIV/0!</v>
      </c>
      <c r="J276" s="187" t="e">
        <f t="shared" si="33"/>
        <v>#DIV/0!</v>
      </c>
    </row>
    <row r="277" spans="1:10" ht="15" customHeight="1">
      <c r="A277" s="111"/>
      <c r="B277" s="111"/>
      <c r="C277" s="111">
        <v>3295</v>
      </c>
      <c r="D277" s="86" t="s">
        <v>1284</v>
      </c>
      <c r="E277" s="134"/>
      <c r="F277" s="134">
        <v>0</v>
      </c>
      <c r="G277" s="134">
        <v>0</v>
      </c>
      <c r="H277" s="134"/>
      <c r="I277" s="187" t="e">
        <f t="shared" si="31"/>
        <v>#DIV/0!</v>
      </c>
      <c r="J277" s="187" t="e">
        <f t="shared" si="33"/>
        <v>#DIV/0!</v>
      </c>
    </row>
    <row r="278" spans="1:10" ht="15" customHeight="1">
      <c r="A278" s="111"/>
      <c r="B278" s="130">
        <v>34</v>
      </c>
      <c r="C278" s="111"/>
      <c r="D278" s="130" t="s">
        <v>1350</v>
      </c>
      <c r="E278" s="112">
        <f>E279</f>
        <v>0</v>
      </c>
      <c r="F278" s="112">
        <f>F279</f>
        <v>0</v>
      </c>
      <c r="G278" s="112">
        <f>G279</f>
        <v>0</v>
      </c>
      <c r="H278" s="112">
        <f>H279</f>
        <v>0</v>
      </c>
      <c r="I278" s="187" t="e">
        <f t="shared" si="31"/>
        <v>#DIV/0!</v>
      </c>
      <c r="J278" s="187" t="e">
        <f t="shared" si="33"/>
        <v>#DIV/0!</v>
      </c>
    </row>
    <row r="279" spans="1:10" ht="15.75" customHeight="1">
      <c r="A279" s="111"/>
      <c r="B279" s="111"/>
      <c r="C279" s="111">
        <v>3432</v>
      </c>
      <c r="D279" s="180" t="s">
        <v>1306</v>
      </c>
      <c r="E279" s="134"/>
      <c r="F279" s="134">
        <v>0</v>
      </c>
      <c r="G279" s="134">
        <v>0</v>
      </c>
      <c r="H279" s="134"/>
      <c r="I279" s="187" t="e">
        <f t="shared" si="31"/>
        <v>#DIV/0!</v>
      </c>
      <c r="J279" s="187" t="e">
        <f t="shared" si="33"/>
        <v>#DIV/0!</v>
      </c>
    </row>
    <row r="280" spans="1:10" ht="15.75" customHeight="1">
      <c r="A280" s="111"/>
      <c r="B280" s="130">
        <v>35</v>
      </c>
      <c r="C280" s="111"/>
      <c r="D280" s="130" t="s">
        <v>1563</v>
      </c>
      <c r="E280" s="112">
        <f>E281</f>
        <v>0</v>
      </c>
      <c r="F280" s="112">
        <f>F281</f>
        <v>0</v>
      </c>
      <c r="G280" s="112">
        <f>G281</f>
        <v>0</v>
      </c>
      <c r="H280" s="112">
        <f>H281</f>
        <v>0</v>
      </c>
      <c r="I280" s="187" t="e">
        <f t="shared" si="31"/>
        <v>#DIV/0!</v>
      </c>
      <c r="J280" s="187" t="e">
        <f t="shared" si="33"/>
        <v>#DIV/0!</v>
      </c>
    </row>
    <row r="281" spans="1:10" ht="15" customHeight="1">
      <c r="A281" s="111"/>
      <c r="B281" s="111"/>
      <c r="C281" s="111">
        <v>3531</v>
      </c>
      <c r="D281" s="86" t="s">
        <v>1541</v>
      </c>
      <c r="E281" s="134"/>
      <c r="F281" s="134">
        <v>0</v>
      </c>
      <c r="G281" s="134">
        <v>0</v>
      </c>
      <c r="H281" s="134"/>
      <c r="I281" s="187" t="e">
        <f t="shared" si="31"/>
        <v>#DIV/0!</v>
      </c>
      <c r="J281" s="187" t="e">
        <f t="shared" si="33"/>
        <v>#DIV/0!</v>
      </c>
    </row>
    <row r="282" spans="1:10" ht="15" customHeight="1">
      <c r="A282" s="111"/>
      <c r="B282" s="130">
        <v>36</v>
      </c>
      <c r="C282" s="111"/>
      <c r="D282" s="130" t="s">
        <v>1399</v>
      </c>
      <c r="E282" s="112">
        <f>SUM(E283:E285)</f>
        <v>0</v>
      </c>
      <c r="F282" s="112">
        <f>SUM(F283:F285)</f>
        <v>0</v>
      </c>
      <c r="G282" s="112">
        <f>SUM(G283:G285)</f>
        <v>0</v>
      </c>
      <c r="H282" s="112">
        <f>SUM(H283:H285)</f>
        <v>0</v>
      </c>
      <c r="I282" s="187" t="e">
        <f t="shared" si="31"/>
        <v>#DIV/0!</v>
      </c>
      <c r="J282" s="187" t="e">
        <f t="shared" si="33"/>
        <v>#DIV/0!</v>
      </c>
    </row>
    <row r="283" spans="1:10" ht="15" customHeight="1">
      <c r="A283" s="111"/>
      <c r="B283" s="111"/>
      <c r="C283" s="111">
        <v>3611</v>
      </c>
      <c r="D283" s="86" t="s">
        <v>1542</v>
      </c>
      <c r="E283" s="134"/>
      <c r="F283" s="134">
        <v>0</v>
      </c>
      <c r="G283" s="134">
        <v>0</v>
      </c>
      <c r="H283" s="134"/>
      <c r="I283" s="187" t="e">
        <f t="shared" si="31"/>
        <v>#DIV/0!</v>
      </c>
      <c r="J283" s="187" t="e">
        <f t="shared" si="33"/>
        <v>#DIV/0!</v>
      </c>
    </row>
    <row r="284" spans="1:10" ht="15" customHeight="1">
      <c r="A284" s="111"/>
      <c r="B284" s="111"/>
      <c r="C284" s="111">
        <v>3693</v>
      </c>
      <c r="D284" s="86" t="s">
        <v>1556</v>
      </c>
      <c r="E284" s="134"/>
      <c r="F284" s="134">
        <v>0</v>
      </c>
      <c r="G284" s="134">
        <v>0</v>
      </c>
      <c r="H284" s="134"/>
      <c r="I284" s="187" t="e">
        <f t="shared" si="31"/>
        <v>#DIV/0!</v>
      </c>
      <c r="J284" s="187" t="e">
        <f t="shared" si="33"/>
        <v>#DIV/0!</v>
      </c>
    </row>
    <row r="285" spans="1:10" ht="15" customHeight="1">
      <c r="A285" s="111"/>
      <c r="B285" s="111"/>
      <c r="C285" s="111">
        <v>3694</v>
      </c>
      <c r="D285" s="86" t="s">
        <v>1557</v>
      </c>
      <c r="E285" s="134"/>
      <c r="F285" s="134">
        <v>0</v>
      </c>
      <c r="G285" s="134">
        <v>0</v>
      </c>
      <c r="H285" s="134"/>
      <c r="I285" s="187" t="e">
        <f t="shared" si="31"/>
        <v>#DIV/0!</v>
      </c>
      <c r="J285" s="187" t="e">
        <f t="shared" si="33"/>
        <v>#DIV/0!</v>
      </c>
    </row>
    <row r="286" spans="1:10" ht="15" customHeight="1">
      <c r="A286" s="111"/>
      <c r="B286" s="130">
        <v>38</v>
      </c>
      <c r="C286" s="111"/>
      <c r="D286" s="130" t="s">
        <v>1359</v>
      </c>
      <c r="E286" s="112">
        <f>E287</f>
        <v>0</v>
      </c>
      <c r="F286" s="112">
        <f>F287</f>
        <v>0</v>
      </c>
      <c r="G286" s="112">
        <f>G287</f>
        <v>0</v>
      </c>
      <c r="H286" s="112">
        <f>H287</f>
        <v>0</v>
      </c>
      <c r="I286" s="187" t="e">
        <f t="shared" si="31"/>
        <v>#DIV/0!</v>
      </c>
      <c r="J286" s="187" t="e">
        <f t="shared" si="33"/>
        <v>#DIV/0!</v>
      </c>
    </row>
    <row r="287" spans="1:10" ht="15" customHeight="1">
      <c r="A287" s="111"/>
      <c r="B287" s="111"/>
      <c r="C287" s="111">
        <v>3813</v>
      </c>
      <c r="D287" s="86" t="s">
        <v>1543</v>
      </c>
      <c r="E287" s="134"/>
      <c r="F287" s="134">
        <v>0</v>
      </c>
      <c r="G287" s="134">
        <v>0</v>
      </c>
      <c r="H287" s="134"/>
      <c r="I287" s="187" t="e">
        <f t="shared" si="31"/>
        <v>#DIV/0!</v>
      </c>
      <c r="J287" s="187" t="e">
        <f t="shared" si="33"/>
        <v>#DIV/0!</v>
      </c>
    </row>
    <row r="288" spans="1:10" ht="15" customHeight="1">
      <c r="A288" s="130">
        <v>4</v>
      </c>
      <c r="B288" s="111"/>
      <c r="C288" s="111"/>
      <c r="D288" s="130" t="s">
        <v>1352</v>
      </c>
      <c r="E288" s="112">
        <f>E289+E291</f>
        <v>0</v>
      </c>
      <c r="F288" s="112">
        <f>F289+F291</f>
        <v>31000</v>
      </c>
      <c r="G288" s="112">
        <f>G289+G291</f>
        <v>0</v>
      </c>
      <c r="H288" s="112">
        <f>H289+H291</f>
        <v>0</v>
      </c>
      <c r="I288" s="187">
        <f t="shared" si="31"/>
        <v>0</v>
      </c>
      <c r="J288" s="187" t="e">
        <f t="shared" si="33"/>
        <v>#DIV/0!</v>
      </c>
    </row>
    <row r="289" spans="1:10" ht="15" customHeight="1">
      <c r="A289" s="111"/>
      <c r="B289" s="130">
        <v>41</v>
      </c>
      <c r="C289" s="111"/>
      <c r="D289" s="130" t="s">
        <v>1362</v>
      </c>
      <c r="E289" s="112">
        <f>E290</f>
        <v>0</v>
      </c>
      <c r="F289" s="112">
        <f>F290</f>
        <v>0</v>
      </c>
      <c r="G289" s="112">
        <f>G290</f>
        <v>0</v>
      </c>
      <c r="H289" s="112">
        <f>H290</f>
        <v>0</v>
      </c>
      <c r="I289" s="187" t="e">
        <f t="shared" si="31"/>
        <v>#DIV/0!</v>
      </c>
      <c r="J289" s="187" t="e">
        <f t="shared" si="33"/>
        <v>#DIV/0!</v>
      </c>
    </row>
    <row r="290" spans="1:10" ht="15" customHeight="1">
      <c r="A290" s="111"/>
      <c r="B290" s="111"/>
      <c r="C290" s="111">
        <v>4123</v>
      </c>
      <c r="D290" s="86" t="s">
        <v>1317</v>
      </c>
      <c r="E290" s="134"/>
      <c r="F290" s="134"/>
      <c r="G290" s="134"/>
      <c r="H290" s="134"/>
      <c r="I290" s="187" t="e">
        <f t="shared" si="31"/>
        <v>#DIV/0!</v>
      </c>
      <c r="J290" s="187" t="e">
        <f t="shared" si="33"/>
        <v>#DIV/0!</v>
      </c>
    </row>
    <row r="291" spans="1:10" ht="15" customHeight="1">
      <c r="A291" s="111"/>
      <c r="B291" s="130">
        <v>42</v>
      </c>
      <c r="C291" s="111"/>
      <c r="D291" s="130" t="s">
        <v>1353</v>
      </c>
      <c r="E291" s="112">
        <f>SUM(E292:E294)</f>
        <v>0</v>
      </c>
      <c r="F291" s="112">
        <f t="shared" ref="F291:G291" si="34">SUM(F292:F294)</f>
        <v>31000</v>
      </c>
      <c r="G291" s="112">
        <f t="shared" si="34"/>
        <v>0</v>
      </c>
      <c r="H291" s="112">
        <f>SUM(H292:H294)</f>
        <v>0</v>
      </c>
      <c r="I291" s="187">
        <f t="shared" si="31"/>
        <v>0</v>
      </c>
      <c r="J291" s="187" t="e">
        <f t="shared" si="33"/>
        <v>#DIV/0!</v>
      </c>
    </row>
    <row r="292" spans="1:10" ht="15" customHeight="1">
      <c r="A292" s="111"/>
      <c r="B292" s="111"/>
      <c r="C292" s="111">
        <v>4221</v>
      </c>
      <c r="D292" s="86" t="s">
        <v>1287</v>
      </c>
      <c r="E292" s="134"/>
      <c r="F292" s="134">
        <v>1000</v>
      </c>
      <c r="G292" s="134"/>
      <c r="H292" s="134"/>
      <c r="I292" s="187">
        <f t="shared" si="31"/>
        <v>0</v>
      </c>
      <c r="J292" s="187" t="e">
        <f t="shared" si="33"/>
        <v>#DIV/0!</v>
      </c>
    </row>
    <row r="293" spans="1:10" ht="15" customHeight="1">
      <c r="A293" s="111"/>
      <c r="B293" s="111"/>
      <c r="C293" s="111">
        <v>4227</v>
      </c>
      <c r="D293" s="86" t="s">
        <v>1488</v>
      </c>
      <c r="E293" s="134"/>
      <c r="F293" s="134"/>
      <c r="G293" s="134"/>
      <c r="H293" s="134"/>
      <c r="I293" s="187" t="e">
        <f t="shared" si="31"/>
        <v>#DIV/0!</v>
      </c>
      <c r="J293" s="187" t="e">
        <f t="shared" si="33"/>
        <v>#DIV/0!</v>
      </c>
    </row>
    <row r="294" spans="1:10" ht="15" customHeight="1">
      <c r="A294" s="111"/>
      <c r="B294" s="111"/>
      <c r="C294" s="111">
        <v>4262</v>
      </c>
      <c r="D294" s="86" t="s">
        <v>1421</v>
      </c>
      <c r="E294" s="134"/>
      <c r="F294" s="134">
        <v>30000</v>
      </c>
      <c r="G294" s="134"/>
      <c r="H294" s="134"/>
      <c r="I294" s="187"/>
      <c r="J294" s="187"/>
    </row>
    <row r="295" spans="1:10" ht="15" customHeight="1">
      <c r="A295" s="230" t="s">
        <v>1655</v>
      </c>
      <c r="B295" s="231"/>
      <c r="C295" s="231"/>
      <c r="D295" s="232"/>
      <c r="E295" s="228">
        <f>E296+E330</f>
        <v>2315.8599999999997</v>
      </c>
      <c r="F295" s="228">
        <f t="shared" ref="F295" si="35">F296+F330</f>
        <v>30710</v>
      </c>
      <c r="G295" s="228">
        <f>G296+G330</f>
        <v>0</v>
      </c>
      <c r="H295" s="228">
        <f t="shared" ref="H295" si="36">H296+H330</f>
        <v>12158.47</v>
      </c>
      <c r="I295" s="229">
        <f t="shared" si="31"/>
        <v>0</v>
      </c>
      <c r="J295" s="229">
        <f t="shared" si="33"/>
        <v>0</v>
      </c>
    </row>
    <row r="296" spans="1:10" ht="15" customHeight="1">
      <c r="A296" s="130">
        <v>3</v>
      </c>
      <c r="B296" s="111"/>
      <c r="C296" s="55"/>
      <c r="D296" s="55" t="s">
        <v>1365</v>
      </c>
      <c r="E296" s="112">
        <f>E297+E303+E320+E322+E328</f>
        <v>2315.8599999999997</v>
      </c>
      <c r="F296" s="112">
        <f t="shared" ref="F296" si="37">F297+F303+F320+F322+F328</f>
        <v>30710</v>
      </c>
      <c r="G296" s="112">
        <f t="shared" ref="G296:H296" si="38">G297+G303+G320+G322+G328</f>
        <v>0</v>
      </c>
      <c r="H296" s="112">
        <f t="shared" si="38"/>
        <v>12158.47</v>
      </c>
      <c r="I296" s="177">
        <f t="shared" si="31"/>
        <v>0</v>
      </c>
      <c r="J296" s="177">
        <f t="shared" si="33"/>
        <v>0</v>
      </c>
    </row>
    <row r="297" spans="1:10" ht="15" customHeight="1">
      <c r="A297" s="111"/>
      <c r="B297" s="130">
        <v>31</v>
      </c>
      <c r="C297" s="55"/>
      <c r="D297" s="55" t="s">
        <v>1327</v>
      </c>
      <c r="E297" s="112">
        <f>SUM(E298:E302)</f>
        <v>30.43</v>
      </c>
      <c r="F297" s="112">
        <f>SUM(F298:F302)</f>
        <v>22710</v>
      </c>
      <c r="G297" s="112">
        <f>SUM(G298:G302)</f>
        <v>0</v>
      </c>
      <c r="H297" s="112">
        <f>SUM(H298:H302)</f>
        <v>7367.03</v>
      </c>
      <c r="I297" s="177">
        <f t="shared" si="31"/>
        <v>0</v>
      </c>
      <c r="J297" s="177">
        <f t="shared" si="33"/>
        <v>0</v>
      </c>
    </row>
    <row r="298" spans="1:10" ht="15" customHeight="1">
      <c r="A298" s="111"/>
      <c r="B298" s="111"/>
      <c r="C298" s="111">
        <v>3111</v>
      </c>
      <c r="D298" s="86" t="s">
        <v>1405</v>
      </c>
      <c r="E298" s="134"/>
      <c r="F298" s="134">
        <v>19495</v>
      </c>
      <c r="G298" s="134"/>
      <c r="H298" s="134">
        <v>6276.14</v>
      </c>
      <c r="I298" s="187">
        <f t="shared" si="31"/>
        <v>0</v>
      </c>
      <c r="J298" s="187" t="e">
        <f t="shared" si="33"/>
        <v>#DIV/0!</v>
      </c>
    </row>
    <row r="299" spans="1:10" ht="15" customHeight="1">
      <c r="A299" s="111"/>
      <c r="B299" s="111"/>
      <c r="C299" s="111">
        <v>3112</v>
      </c>
      <c r="D299" s="86" t="s">
        <v>1483</v>
      </c>
      <c r="E299" s="134">
        <v>30.43</v>
      </c>
      <c r="F299" s="134"/>
      <c r="G299" s="134"/>
      <c r="H299" s="134">
        <v>55.32</v>
      </c>
      <c r="I299" s="187" t="e">
        <f t="shared" ref="I299:I362" si="39">G299/F299*100</f>
        <v>#DIV/0!</v>
      </c>
      <c r="J299" s="187">
        <f t="shared" si="33"/>
        <v>0</v>
      </c>
    </row>
    <row r="300" spans="1:10" ht="15" customHeight="1">
      <c r="A300" s="111"/>
      <c r="B300" s="111"/>
      <c r="C300" s="111">
        <v>3121</v>
      </c>
      <c r="D300" s="86" t="s">
        <v>1301</v>
      </c>
      <c r="E300" s="134"/>
      <c r="F300" s="134"/>
      <c r="G300" s="134"/>
      <c r="H300" s="134"/>
      <c r="I300" s="187" t="e">
        <f t="shared" si="39"/>
        <v>#DIV/0!</v>
      </c>
      <c r="J300" s="187" t="e">
        <f t="shared" si="33"/>
        <v>#DIV/0!</v>
      </c>
    </row>
    <row r="301" spans="1:10" ht="15" customHeight="1">
      <c r="A301" s="111"/>
      <c r="B301" s="111"/>
      <c r="C301" s="111">
        <v>3132</v>
      </c>
      <c r="D301" s="86" t="s">
        <v>1363</v>
      </c>
      <c r="E301" s="134"/>
      <c r="F301" s="134">
        <v>3215</v>
      </c>
      <c r="G301" s="134"/>
      <c r="H301" s="134">
        <v>1035.57</v>
      </c>
      <c r="I301" s="187">
        <f t="shared" si="39"/>
        <v>0</v>
      </c>
      <c r="J301" s="187" t="e">
        <f t="shared" si="33"/>
        <v>#DIV/0!</v>
      </c>
    </row>
    <row r="302" spans="1:10" ht="15" customHeight="1">
      <c r="A302" s="111"/>
      <c r="B302" s="111"/>
      <c r="C302" s="111">
        <v>3133</v>
      </c>
      <c r="D302" s="86" t="s">
        <v>1406</v>
      </c>
      <c r="E302" s="134"/>
      <c r="F302" s="134">
        <v>0</v>
      </c>
      <c r="G302" s="134">
        <v>0</v>
      </c>
      <c r="H302" s="134"/>
      <c r="I302" s="187" t="e">
        <f t="shared" si="39"/>
        <v>#DIV/0!</v>
      </c>
      <c r="J302" s="187" t="e">
        <f t="shared" si="33"/>
        <v>#DIV/0!</v>
      </c>
    </row>
    <row r="303" spans="1:10" ht="15" customHeight="1">
      <c r="A303" s="111"/>
      <c r="B303" s="130">
        <v>32</v>
      </c>
      <c r="C303" s="111"/>
      <c r="D303" s="130" t="s">
        <v>1330</v>
      </c>
      <c r="E303" s="112">
        <f>SUM(E304:E319)</f>
        <v>2285.4299999999998</v>
      </c>
      <c r="F303" s="112">
        <f>SUM(F304:F319)</f>
        <v>8000</v>
      </c>
      <c r="G303" s="112">
        <f>SUM(G304:G319)</f>
        <v>0</v>
      </c>
      <c r="H303" s="112">
        <f>SUM(H304:H319)</f>
        <v>4791.4399999999996</v>
      </c>
      <c r="I303" s="187">
        <f t="shared" si="39"/>
        <v>0</v>
      </c>
      <c r="J303" s="187">
        <f t="shared" si="33"/>
        <v>0</v>
      </c>
    </row>
    <row r="304" spans="1:10" ht="15" customHeight="1">
      <c r="A304" s="111"/>
      <c r="B304" s="111"/>
      <c r="C304" s="111">
        <v>3211</v>
      </c>
      <c r="D304" s="86" t="s">
        <v>1264</v>
      </c>
      <c r="E304" s="134">
        <v>2285.4299999999998</v>
      </c>
      <c r="F304" s="134">
        <v>4000</v>
      </c>
      <c r="G304" s="134"/>
      <c r="H304" s="134">
        <v>4791.4399999999996</v>
      </c>
      <c r="I304" s="187">
        <f t="shared" si="39"/>
        <v>0</v>
      </c>
      <c r="J304" s="187">
        <f t="shared" si="33"/>
        <v>0</v>
      </c>
    </row>
    <row r="305" spans="1:10" ht="15" customHeight="1">
      <c r="A305" s="111"/>
      <c r="B305" s="111"/>
      <c r="C305" s="111">
        <v>3212</v>
      </c>
      <c r="D305" s="86" t="s">
        <v>1265</v>
      </c>
      <c r="E305" s="134"/>
      <c r="F305" s="134"/>
      <c r="G305" s="134"/>
      <c r="H305" s="134"/>
      <c r="I305" s="187" t="e">
        <f t="shared" si="39"/>
        <v>#DIV/0!</v>
      </c>
      <c r="J305" s="187" t="e">
        <f t="shared" si="33"/>
        <v>#DIV/0!</v>
      </c>
    </row>
    <row r="306" spans="1:10" ht="15" customHeight="1">
      <c r="A306" s="111"/>
      <c r="B306" s="111"/>
      <c r="C306" s="111">
        <v>3213</v>
      </c>
      <c r="D306" s="86" t="s">
        <v>1266</v>
      </c>
      <c r="E306" s="134"/>
      <c r="F306" s="134">
        <v>0</v>
      </c>
      <c r="G306" s="134">
        <v>0</v>
      </c>
      <c r="H306" s="134"/>
      <c r="I306" s="187" t="e">
        <f t="shared" si="39"/>
        <v>#DIV/0!</v>
      </c>
      <c r="J306" s="187" t="e">
        <f t="shared" si="33"/>
        <v>#DIV/0!</v>
      </c>
    </row>
    <row r="307" spans="1:10" ht="15" customHeight="1">
      <c r="A307" s="111"/>
      <c r="B307" s="111"/>
      <c r="C307" s="111">
        <v>3221</v>
      </c>
      <c r="D307" s="86" t="s">
        <v>1267</v>
      </c>
      <c r="E307" s="134"/>
      <c r="F307" s="134">
        <v>0</v>
      </c>
      <c r="G307" s="134">
        <v>0</v>
      </c>
      <c r="H307" s="134"/>
      <c r="I307" s="187" t="e">
        <f t="shared" si="39"/>
        <v>#DIV/0!</v>
      </c>
      <c r="J307" s="187" t="e">
        <f t="shared" si="33"/>
        <v>#DIV/0!</v>
      </c>
    </row>
    <row r="308" spans="1:10" ht="15" customHeight="1">
      <c r="A308" s="111"/>
      <c r="B308" s="111"/>
      <c r="C308" s="111">
        <v>3222</v>
      </c>
      <c r="D308" s="86" t="s">
        <v>1268</v>
      </c>
      <c r="E308" s="134"/>
      <c r="F308" s="134">
        <v>0</v>
      </c>
      <c r="G308" s="134">
        <v>0</v>
      </c>
      <c r="H308" s="134"/>
      <c r="I308" s="187" t="e">
        <f t="shared" si="39"/>
        <v>#DIV/0!</v>
      </c>
      <c r="J308" s="187" t="e">
        <f t="shared" si="33"/>
        <v>#DIV/0!</v>
      </c>
    </row>
    <row r="309" spans="1:10" ht="15" customHeight="1">
      <c r="A309" s="111"/>
      <c r="B309" s="111"/>
      <c r="C309" s="111">
        <v>3223</v>
      </c>
      <c r="D309" s="86" t="s">
        <v>1269</v>
      </c>
      <c r="E309" s="134"/>
      <c r="F309" s="134">
        <v>0</v>
      </c>
      <c r="G309" s="134">
        <v>0</v>
      </c>
      <c r="H309" s="134"/>
      <c r="I309" s="187" t="e">
        <f t="shared" si="39"/>
        <v>#DIV/0!</v>
      </c>
      <c r="J309" s="187" t="e">
        <f t="shared" si="33"/>
        <v>#DIV/0!</v>
      </c>
    </row>
    <row r="310" spans="1:10" ht="15" customHeight="1">
      <c r="A310" s="111"/>
      <c r="B310" s="111"/>
      <c r="C310" s="111">
        <v>3224</v>
      </c>
      <c r="D310" s="86" t="s">
        <v>1270</v>
      </c>
      <c r="E310" s="134"/>
      <c r="F310" s="134">
        <v>0</v>
      </c>
      <c r="G310" s="134">
        <v>0</v>
      </c>
      <c r="H310" s="134"/>
      <c r="I310" s="187" t="e">
        <f t="shared" si="39"/>
        <v>#DIV/0!</v>
      </c>
      <c r="J310" s="187" t="e">
        <f t="shared" si="33"/>
        <v>#DIV/0!</v>
      </c>
    </row>
    <row r="311" spans="1:10" ht="15" customHeight="1">
      <c r="A311" s="111"/>
      <c r="B311" s="111"/>
      <c r="C311" s="111">
        <v>3231</v>
      </c>
      <c r="D311" s="86" t="s">
        <v>1272</v>
      </c>
      <c r="E311" s="134"/>
      <c r="F311" s="134">
        <v>0</v>
      </c>
      <c r="G311" s="134">
        <v>0</v>
      </c>
      <c r="H311" s="134"/>
      <c r="I311" s="187" t="e">
        <f t="shared" si="39"/>
        <v>#DIV/0!</v>
      </c>
      <c r="J311" s="187" t="e">
        <f t="shared" si="33"/>
        <v>#DIV/0!</v>
      </c>
    </row>
    <row r="312" spans="1:10" ht="15" customHeight="1">
      <c r="A312" s="111"/>
      <c r="B312" s="111"/>
      <c r="C312" s="111">
        <v>3232</v>
      </c>
      <c r="D312" s="86" t="s">
        <v>1516</v>
      </c>
      <c r="E312" s="134">
        <v>0</v>
      </c>
      <c r="F312" s="134">
        <v>0</v>
      </c>
      <c r="G312" s="134">
        <v>0</v>
      </c>
      <c r="H312" s="134"/>
      <c r="I312" s="187" t="e">
        <f t="shared" si="39"/>
        <v>#DIV/0!</v>
      </c>
      <c r="J312" s="187" t="e">
        <f t="shared" si="33"/>
        <v>#DIV/0!</v>
      </c>
    </row>
    <row r="313" spans="1:10" ht="15" customHeight="1">
      <c r="A313" s="111"/>
      <c r="B313" s="111"/>
      <c r="C313" s="111">
        <v>3233</v>
      </c>
      <c r="D313" s="86" t="s">
        <v>1274</v>
      </c>
      <c r="E313" s="134"/>
      <c r="F313" s="134">
        <v>2000</v>
      </c>
      <c r="G313" s="134">
        <v>0</v>
      </c>
      <c r="H313" s="134"/>
      <c r="I313" s="187">
        <f t="shared" si="39"/>
        <v>0</v>
      </c>
      <c r="J313" s="187" t="e">
        <f t="shared" si="33"/>
        <v>#DIV/0!</v>
      </c>
    </row>
    <row r="314" spans="1:10" ht="15" customHeight="1">
      <c r="A314" s="111"/>
      <c r="B314" s="111"/>
      <c r="C314" s="111">
        <v>3234</v>
      </c>
      <c r="D314" s="86" t="s">
        <v>1275</v>
      </c>
      <c r="E314" s="134"/>
      <c r="F314" s="134">
        <v>0</v>
      </c>
      <c r="G314" s="134">
        <v>0</v>
      </c>
      <c r="H314" s="134"/>
      <c r="I314" s="187" t="e">
        <f t="shared" si="39"/>
        <v>#DIV/0!</v>
      </c>
      <c r="J314" s="187" t="e">
        <f t="shared" si="33"/>
        <v>#DIV/0!</v>
      </c>
    </row>
    <row r="315" spans="1:10" ht="15" customHeight="1">
      <c r="A315" s="111"/>
      <c r="B315" s="111"/>
      <c r="C315" s="111">
        <v>3235</v>
      </c>
      <c r="D315" s="86" t="s">
        <v>1276</v>
      </c>
      <c r="E315" s="134"/>
      <c r="F315" s="134">
        <v>0</v>
      </c>
      <c r="G315" s="134">
        <v>0</v>
      </c>
      <c r="H315" s="134"/>
      <c r="I315" s="187" t="e">
        <f t="shared" si="39"/>
        <v>#DIV/0!</v>
      </c>
      <c r="J315" s="187" t="e">
        <f t="shared" si="33"/>
        <v>#DIV/0!</v>
      </c>
    </row>
    <row r="316" spans="1:10" ht="15" customHeight="1">
      <c r="A316" s="111"/>
      <c r="B316" s="111"/>
      <c r="C316" s="111">
        <v>3237</v>
      </c>
      <c r="D316" s="86" t="s">
        <v>1278</v>
      </c>
      <c r="E316" s="134"/>
      <c r="F316" s="134">
        <v>2000</v>
      </c>
      <c r="G316" s="134"/>
      <c r="H316" s="134"/>
      <c r="I316" s="187">
        <f t="shared" si="39"/>
        <v>0</v>
      </c>
      <c r="J316" s="187" t="e">
        <f t="shared" si="33"/>
        <v>#DIV/0!</v>
      </c>
    </row>
    <row r="317" spans="1:10" ht="15" customHeight="1">
      <c r="A317" s="111"/>
      <c r="B317" s="111"/>
      <c r="C317" s="111">
        <v>3239</v>
      </c>
      <c r="D317" s="86" t="s">
        <v>1280</v>
      </c>
      <c r="E317" s="134"/>
      <c r="F317" s="134">
        <v>0</v>
      </c>
      <c r="G317" s="134">
        <v>0</v>
      </c>
      <c r="H317" s="134"/>
      <c r="I317" s="187" t="e">
        <f t="shared" si="39"/>
        <v>#DIV/0!</v>
      </c>
      <c r="J317" s="187" t="e">
        <f t="shared" si="33"/>
        <v>#DIV/0!</v>
      </c>
    </row>
    <row r="318" spans="1:10" ht="15" customHeight="1">
      <c r="A318" s="111"/>
      <c r="B318" s="111"/>
      <c r="C318" s="111">
        <v>3293</v>
      </c>
      <c r="D318" s="86" t="s">
        <v>1305</v>
      </c>
      <c r="E318" s="134"/>
      <c r="F318" s="134"/>
      <c r="G318" s="134"/>
      <c r="H318" s="134"/>
      <c r="I318" s="187" t="e">
        <f t="shared" si="39"/>
        <v>#DIV/0!</v>
      </c>
      <c r="J318" s="187" t="e">
        <f t="shared" si="33"/>
        <v>#DIV/0!</v>
      </c>
    </row>
    <row r="319" spans="1:10" ht="15" customHeight="1">
      <c r="A319" s="111"/>
      <c r="B319" s="111"/>
      <c r="C319" s="111">
        <v>3295</v>
      </c>
      <c r="D319" s="86" t="s">
        <v>1284</v>
      </c>
      <c r="E319" s="134"/>
      <c r="F319" s="134">
        <v>0</v>
      </c>
      <c r="G319" s="134">
        <v>0</v>
      </c>
      <c r="H319" s="134"/>
      <c r="I319" s="187" t="e">
        <f t="shared" si="39"/>
        <v>#DIV/0!</v>
      </c>
      <c r="J319" s="187" t="e">
        <f t="shared" si="33"/>
        <v>#DIV/0!</v>
      </c>
    </row>
    <row r="320" spans="1:10" ht="15" customHeight="1">
      <c r="A320" s="111"/>
      <c r="B320" s="130">
        <v>34</v>
      </c>
      <c r="C320" s="111"/>
      <c r="D320" s="130" t="s">
        <v>1350</v>
      </c>
      <c r="E320" s="112">
        <f>E321</f>
        <v>0</v>
      </c>
      <c r="F320" s="112">
        <f>F321</f>
        <v>0</v>
      </c>
      <c r="G320" s="112">
        <f>G321</f>
        <v>0</v>
      </c>
      <c r="H320" s="112">
        <f>H321</f>
        <v>0</v>
      </c>
      <c r="I320" s="187" t="e">
        <f t="shared" si="39"/>
        <v>#DIV/0!</v>
      </c>
      <c r="J320" s="187" t="e">
        <f t="shared" si="33"/>
        <v>#DIV/0!</v>
      </c>
    </row>
    <row r="321" spans="1:10" ht="15.75" customHeight="1">
      <c r="A321" s="111"/>
      <c r="B321" s="111"/>
      <c r="C321" s="111">
        <v>3432</v>
      </c>
      <c r="D321" s="180" t="s">
        <v>1306</v>
      </c>
      <c r="E321" s="134"/>
      <c r="F321" s="134">
        <v>0</v>
      </c>
      <c r="G321" s="134">
        <v>0</v>
      </c>
      <c r="H321" s="134"/>
      <c r="I321" s="187" t="e">
        <f t="shared" si="39"/>
        <v>#DIV/0!</v>
      </c>
      <c r="J321" s="187" t="e">
        <f t="shared" si="33"/>
        <v>#DIV/0!</v>
      </c>
    </row>
    <row r="322" spans="1:10" ht="15.75" customHeight="1">
      <c r="A322" s="111"/>
      <c r="B322" s="130">
        <v>35</v>
      </c>
      <c r="C322" s="111"/>
      <c r="D322" s="130" t="s">
        <v>1563</v>
      </c>
      <c r="E322" s="112">
        <f>E323</f>
        <v>0</v>
      </c>
      <c r="F322" s="112">
        <f>F323</f>
        <v>0</v>
      </c>
      <c r="G322" s="112">
        <f>G323</f>
        <v>0</v>
      </c>
      <c r="H322" s="112">
        <f>H323</f>
        <v>0</v>
      </c>
      <c r="I322" s="187" t="e">
        <f t="shared" si="39"/>
        <v>#DIV/0!</v>
      </c>
      <c r="J322" s="187" t="e">
        <f t="shared" si="33"/>
        <v>#DIV/0!</v>
      </c>
    </row>
    <row r="323" spans="1:10" ht="15" customHeight="1">
      <c r="A323" s="111"/>
      <c r="B323" s="111"/>
      <c r="C323" s="111">
        <v>3531</v>
      </c>
      <c r="D323" s="86" t="s">
        <v>1541</v>
      </c>
      <c r="E323" s="134"/>
      <c r="F323" s="134">
        <v>0</v>
      </c>
      <c r="G323" s="134">
        <v>0</v>
      </c>
      <c r="H323" s="134"/>
      <c r="I323" s="187" t="e">
        <f t="shared" si="39"/>
        <v>#DIV/0!</v>
      </c>
      <c r="J323" s="187" t="e">
        <f t="shared" si="33"/>
        <v>#DIV/0!</v>
      </c>
    </row>
    <row r="324" spans="1:10" ht="15" customHeight="1">
      <c r="A324" s="111"/>
      <c r="B324" s="130">
        <v>36</v>
      </c>
      <c r="C324" s="111"/>
      <c r="D324" s="130" t="s">
        <v>1399</v>
      </c>
      <c r="E324" s="112">
        <f>SUM(E325:E327)</f>
        <v>0</v>
      </c>
      <c r="F324" s="112">
        <f>SUM(F325:F327)</f>
        <v>0</v>
      </c>
      <c r="G324" s="112">
        <f>SUM(G325:G327)</f>
        <v>0</v>
      </c>
      <c r="H324" s="112">
        <f>SUM(H325:H327)</f>
        <v>0</v>
      </c>
      <c r="I324" s="187" t="e">
        <f t="shared" si="39"/>
        <v>#DIV/0!</v>
      </c>
      <c r="J324" s="187" t="e">
        <f t="shared" si="33"/>
        <v>#DIV/0!</v>
      </c>
    </row>
    <row r="325" spans="1:10" ht="15" customHeight="1">
      <c r="A325" s="111"/>
      <c r="B325" s="111"/>
      <c r="C325" s="111">
        <v>3611</v>
      </c>
      <c r="D325" s="86" t="s">
        <v>1542</v>
      </c>
      <c r="E325" s="134"/>
      <c r="F325" s="134">
        <v>0</v>
      </c>
      <c r="G325" s="134">
        <v>0</v>
      </c>
      <c r="H325" s="134"/>
      <c r="I325" s="187" t="e">
        <f t="shared" si="39"/>
        <v>#DIV/0!</v>
      </c>
      <c r="J325" s="187" t="e">
        <f t="shared" si="33"/>
        <v>#DIV/0!</v>
      </c>
    </row>
    <row r="326" spans="1:10" ht="15" customHeight="1">
      <c r="A326" s="111"/>
      <c r="B326" s="111"/>
      <c r="C326" s="111">
        <v>3693</v>
      </c>
      <c r="D326" s="86" t="s">
        <v>1556</v>
      </c>
      <c r="E326" s="134"/>
      <c r="F326" s="134">
        <v>0</v>
      </c>
      <c r="G326" s="134">
        <v>0</v>
      </c>
      <c r="H326" s="134"/>
      <c r="I326" s="187" t="e">
        <f t="shared" si="39"/>
        <v>#DIV/0!</v>
      </c>
      <c r="J326" s="187" t="e">
        <f t="shared" si="33"/>
        <v>#DIV/0!</v>
      </c>
    </row>
    <row r="327" spans="1:10" ht="15" customHeight="1">
      <c r="A327" s="111"/>
      <c r="B327" s="111"/>
      <c r="C327" s="111">
        <v>3694</v>
      </c>
      <c r="D327" s="86" t="s">
        <v>1557</v>
      </c>
      <c r="E327" s="134"/>
      <c r="F327" s="134">
        <v>0</v>
      </c>
      <c r="G327" s="134">
        <v>0</v>
      </c>
      <c r="H327" s="134"/>
      <c r="I327" s="187" t="e">
        <f t="shared" si="39"/>
        <v>#DIV/0!</v>
      </c>
      <c r="J327" s="187" t="e">
        <f t="shared" si="33"/>
        <v>#DIV/0!</v>
      </c>
    </row>
    <row r="328" spans="1:10" ht="15" customHeight="1">
      <c r="A328" s="111"/>
      <c r="B328" s="130">
        <v>38</v>
      </c>
      <c r="C328" s="111"/>
      <c r="D328" s="130" t="s">
        <v>1359</v>
      </c>
      <c r="E328" s="112">
        <f>E329</f>
        <v>0</v>
      </c>
      <c r="F328" s="112">
        <f>F329</f>
        <v>0</v>
      </c>
      <c r="G328" s="112">
        <f>G329</f>
        <v>0</v>
      </c>
      <c r="H328" s="112">
        <f>H329</f>
        <v>0</v>
      </c>
      <c r="I328" s="187" t="e">
        <f t="shared" si="39"/>
        <v>#DIV/0!</v>
      </c>
      <c r="J328" s="187" t="e">
        <f t="shared" si="33"/>
        <v>#DIV/0!</v>
      </c>
    </row>
    <row r="329" spans="1:10" ht="15" customHeight="1">
      <c r="A329" s="111"/>
      <c r="B329" s="111"/>
      <c r="C329" s="111">
        <v>3813</v>
      </c>
      <c r="D329" s="86" t="s">
        <v>1543</v>
      </c>
      <c r="E329" s="134"/>
      <c r="F329" s="134">
        <v>0</v>
      </c>
      <c r="G329" s="134">
        <v>0</v>
      </c>
      <c r="H329" s="134"/>
      <c r="I329" s="187" t="e">
        <f t="shared" si="39"/>
        <v>#DIV/0!</v>
      </c>
      <c r="J329" s="187" t="e">
        <f t="shared" si="33"/>
        <v>#DIV/0!</v>
      </c>
    </row>
    <row r="330" spans="1:10" ht="15" customHeight="1">
      <c r="A330" s="130">
        <v>4</v>
      </c>
      <c r="B330" s="111"/>
      <c r="C330" s="111"/>
      <c r="D330" s="130" t="s">
        <v>1352</v>
      </c>
      <c r="E330" s="112">
        <f>E331+E333</f>
        <v>0</v>
      </c>
      <c r="F330" s="112">
        <f>F331+F333</f>
        <v>0</v>
      </c>
      <c r="G330" s="112">
        <f>G331+G333</f>
        <v>0</v>
      </c>
      <c r="H330" s="112">
        <f>H331+H333</f>
        <v>0</v>
      </c>
      <c r="I330" s="187" t="e">
        <f t="shared" si="39"/>
        <v>#DIV/0!</v>
      </c>
      <c r="J330" s="187" t="e">
        <f t="shared" si="33"/>
        <v>#DIV/0!</v>
      </c>
    </row>
    <row r="331" spans="1:10" ht="15" customHeight="1">
      <c r="A331" s="111"/>
      <c r="B331" s="130">
        <v>41</v>
      </c>
      <c r="C331" s="111"/>
      <c r="D331" s="130" t="s">
        <v>1362</v>
      </c>
      <c r="E331" s="112">
        <f>E332</f>
        <v>0</v>
      </c>
      <c r="F331" s="112">
        <f>F332</f>
        <v>0</v>
      </c>
      <c r="G331" s="112">
        <f>G332</f>
        <v>0</v>
      </c>
      <c r="H331" s="112">
        <f>H332</f>
        <v>0</v>
      </c>
      <c r="I331" s="187" t="e">
        <f t="shared" si="39"/>
        <v>#DIV/0!</v>
      </c>
      <c r="J331" s="187" t="e">
        <f t="shared" si="33"/>
        <v>#DIV/0!</v>
      </c>
    </row>
    <row r="332" spans="1:10" ht="15" customHeight="1">
      <c r="A332" s="111"/>
      <c r="B332" s="111"/>
      <c r="C332" s="111">
        <v>4123</v>
      </c>
      <c r="D332" s="86" t="s">
        <v>1317</v>
      </c>
      <c r="E332" s="134"/>
      <c r="F332" s="134"/>
      <c r="G332" s="134"/>
      <c r="H332" s="134"/>
      <c r="I332" s="187" t="e">
        <f t="shared" si="39"/>
        <v>#DIV/0!</v>
      </c>
      <c r="J332" s="187" t="e">
        <f t="shared" si="33"/>
        <v>#DIV/0!</v>
      </c>
    </row>
    <row r="333" spans="1:10" ht="15" customHeight="1">
      <c r="A333" s="111"/>
      <c r="B333" s="130">
        <v>42</v>
      </c>
      <c r="C333" s="111"/>
      <c r="D333" s="130" t="s">
        <v>1353</v>
      </c>
      <c r="E333" s="112">
        <f>SUM(E334:E335)</f>
        <v>0</v>
      </c>
      <c r="F333" s="112">
        <f>SUM(F334:F335)</f>
        <v>0</v>
      </c>
      <c r="G333" s="112">
        <f>SUM(G334:G335)</f>
        <v>0</v>
      </c>
      <c r="H333" s="112">
        <f>SUM(H334:H335)</f>
        <v>0</v>
      </c>
      <c r="I333" s="187" t="e">
        <f t="shared" si="39"/>
        <v>#DIV/0!</v>
      </c>
      <c r="J333" s="187" t="e">
        <f t="shared" si="33"/>
        <v>#DIV/0!</v>
      </c>
    </row>
    <row r="334" spans="1:10" ht="15" customHeight="1">
      <c r="A334" s="111"/>
      <c r="B334" s="111"/>
      <c r="C334" s="111">
        <v>4221</v>
      </c>
      <c r="D334" s="86" t="s">
        <v>1287</v>
      </c>
      <c r="E334" s="134"/>
      <c r="F334" s="134">
        <v>0</v>
      </c>
      <c r="G334" s="134">
        <v>0</v>
      </c>
      <c r="H334" s="134"/>
      <c r="I334" s="187" t="e">
        <f t="shared" si="39"/>
        <v>#DIV/0!</v>
      </c>
      <c r="J334" s="187" t="e">
        <f t="shared" si="33"/>
        <v>#DIV/0!</v>
      </c>
    </row>
    <row r="335" spans="1:10" ht="15" customHeight="1">
      <c r="A335" s="111"/>
      <c r="B335" s="111"/>
      <c r="C335" s="111">
        <v>4227</v>
      </c>
      <c r="D335" s="86" t="s">
        <v>1488</v>
      </c>
      <c r="E335" s="134"/>
      <c r="F335" s="134"/>
      <c r="G335" s="134"/>
      <c r="H335" s="134"/>
      <c r="I335" s="187" t="e">
        <f t="shared" si="39"/>
        <v>#DIV/0!</v>
      </c>
      <c r="J335" s="187" t="e">
        <f t="shared" si="33"/>
        <v>#DIV/0!</v>
      </c>
    </row>
    <row r="336" spans="1:10" ht="15" customHeight="1">
      <c r="A336" s="230" t="s">
        <v>1662</v>
      </c>
      <c r="B336" s="231"/>
      <c r="C336" s="231"/>
      <c r="D336" s="232"/>
      <c r="E336" s="228">
        <f>E337+E371</f>
        <v>0</v>
      </c>
      <c r="F336" s="228">
        <f t="shared" ref="F336:G336" si="40">F337+F371</f>
        <v>51600</v>
      </c>
      <c r="G336" s="228">
        <f t="shared" si="40"/>
        <v>0</v>
      </c>
      <c r="H336" s="228">
        <f>H337+H371</f>
        <v>22350.65</v>
      </c>
      <c r="I336" s="229">
        <f t="shared" si="39"/>
        <v>0</v>
      </c>
      <c r="J336" s="229" t="e">
        <f t="shared" si="33"/>
        <v>#DIV/0!</v>
      </c>
    </row>
    <row r="337" spans="1:10" ht="15" customHeight="1">
      <c r="A337" s="130">
        <v>3</v>
      </c>
      <c r="B337" s="111"/>
      <c r="C337" s="55"/>
      <c r="D337" s="55" t="s">
        <v>1365</v>
      </c>
      <c r="E337" s="112">
        <f>E338+E344+E361+E363+E369</f>
        <v>0</v>
      </c>
      <c r="F337" s="112">
        <f t="shared" ref="F337:H337" si="41">F338+F344+F361+F363+F369</f>
        <v>51600</v>
      </c>
      <c r="G337" s="112">
        <f t="shared" si="41"/>
        <v>0</v>
      </c>
      <c r="H337" s="112">
        <f t="shared" si="41"/>
        <v>22350.65</v>
      </c>
      <c r="I337" s="177">
        <f t="shared" si="39"/>
        <v>0</v>
      </c>
      <c r="J337" s="177" t="e">
        <f t="shared" si="33"/>
        <v>#DIV/0!</v>
      </c>
    </row>
    <row r="338" spans="1:10" ht="15" customHeight="1">
      <c r="A338" s="111"/>
      <c r="B338" s="130">
        <v>31</v>
      </c>
      <c r="C338" s="55"/>
      <c r="D338" s="55" t="s">
        <v>1327</v>
      </c>
      <c r="E338" s="112">
        <f>SUM(E339:E343)</f>
        <v>0</v>
      </c>
      <c r="F338" s="112">
        <f>SUM(F339:F343)</f>
        <v>46600</v>
      </c>
      <c r="G338" s="112">
        <f>SUM(G339:G343)</f>
        <v>0</v>
      </c>
      <c r="H338" s="112">
        <f>SUM(H339:H343)</f>
        <v>20382.93</v>
      </c>
      <c r="I338" s="177">
        <f t="shared" si="39"/>
        <v>0</v>
      </c>
      <c r="J338" s="177" t="e">
        <f t="shared" ref="J338:J442" si="42">G338/E338*100</f>
        <v>#DIV/0!</v>
      </c>
    </row>
    <row r="339" spans="1:10" ht="15" customHeight="1">
      <c r="A339" s="111"/>
      <c r="B339" s="111"/>
      <c r="C339" s="111">
        <v>3111</v>
      </c>
      <c r="D339" s="86" t="s">
        <v>1405</v>
      </c>
      <c r="E339" s="134"/>
      <c r="F339" s="134">
        <v>40000</v>
      </c>
      <c r="G339" s="134"/>
      <c r="H339" s="134">
        <v>17496.09</v>
      </c>
      <c r="I339" s="187">
        <f t="shared" si="39"/>
        <v>0</v>
      </c>
      <c r="J339" s="187" t="e">
        <f t="shared" si="42"/>
        <v>#DIV/0!</v>
      </c>
    </row>
    <row r="340" spans="1:10" ht="15" customHeight="1">
      <c r="A340" s="111"/>
      <c r="B340" s="111"/>
      <c r="C340" s="111">
        <v>3112</v>
      </c>
      <c r="D340" s="86" t="s">
        <v>1483</v>
      </c>
      <c r="E340" s="134"/>
      <c r="F340" s="134"/>
      <c r="G340" s="134"/>
      <c r="H340" s="134"/>
      <c r="I340" s="187" t="e">
        <f t="shared" si="39"/>
        <v>#DIV/0!</v>
      </c>
      <c r="J340" s="187" t="e">
        <f t="shared" si="42"/>
        <v>#DIV/0!</v>
      </c>
    </row>
    <row r="341" spans="1:10" ht="15" customHeight="1">
      <c r="A341" s="111"/>
      <c r="B341" s="111"/>
      <c r="C341" s="111">
        <v>3121</v>
      </c>
      <c r="D341" s="86" t="s">
        <v>1301</v>
      </c>
      <c r="E341" s="134"/>
      <c r="F341" s="134"/>
      <c r="G341" s="134"/>
      <c r="H341" s="134"/>
      <c r="I341" s="187" t="e">
        <f t="shared" si="39"/>
        <v>#DIV/0!</v>
      </c>
      <c r="J341" s="187" t="e">
        <f t="shared" si="42"/>
        <v>#DIV/0!</v>
      </c>
    </row>
    <row r="342" spans="1:10" ht="15" customHeight="1">
      <c r="A342" s="111"/>
      <c r="B342" s="111"/>
      <c r="C342" s="111">
        <v>3132</v>
      </c>
      <c r="D342" s="86" t="s">
        <v>1363</v>
      </c>
      <c r="E342" s="134"/>
      <c r="F342" s="134">
        <v>6600</v>
      </c>
      <c r="G342" s="134"/>
      <c r="H342" s="134">
        <v>2886.84</v>
      </c>
      <c r="I342" s="187">
        <f t="shared" si="39"/>
        <v>0</v>
      </c>
      <c r="J342" s="187" t="e">
        <f t="shared" si="42"/>
        <v>#DIV/0!</v>
      </c>
    </row>
    <row r="343" spans="1:10" ht="15" customHeight="1">
      <c r="A343" s="111"/>
      <c r="B343" s="111"/>
      <c r="C343" s="111">
        <v>3133</v>
      </c>
      <c r="D343" s="86" t="s">
        <v>1406</v>
      </c>
      <c r="E343" s="134"/>
      <c r="F343" s="134">
        <v>0</v>
      </c>
      <c r="G343" s="134">
        <v>0</v>
      </c>
      <c r="H343" s="134"/>
      <c r="I343" s="187" t="e">
        <f t="shared" si="39"/>
        <v>#DIV/0!</v>
      </c>
      <c r="J343" s="187" t="e">
        <f t="shared" si="42"/>
        <v>#DIV/0!</v>
      </c>
    </row>
    <row r="344" spans="1:10" ht="15" customHeight="1">
      <c r="A344" s="111"/>
      <c r="B344" s="130">
        <v>32</v>
      </c>
      <c r="C344" s="111"/>
      <c r="D344" s="130" t="s">
        <v>1330</v>
      </c>
      <c r="E344" s="112">
        <f>SUM(E345:E360)</f>
        <v>0</v>
      </c>
      <c r="F344" s="112">
        <f>SUM(F345:F360)</f>
        <v>5000</v>
      </c>
      <c r="G344" s="112">
        <f>SUM(G345:G360)</f>
        <v>0</v>
      </c>
      <c r="H344" s="112">
        <f>SUM(H345:H360)</f>
        <v>1967.72</v>
      </c>
      <c r="I344" s="187">
        <f t="shared" si="39"/>
        <v>0</v>
      </c>
      <c r="J344" s="187" t="e">
        <f t="shared" si="42"/>
        <v>#DIV/0!</v>
      </c>
    </row>
    <row r="345" spans="1:10" ht="15" customHeight="1">
      <c r="A345" s="111"/>
      <c r="B345" s="111"/>
      <c r="C345" s="111">
        <v>3211</v>
      </c>
      <c r="D345" s="86" t="s">
        <v>1264</v>
      </c>
      <c r="E345" s="134"/>
      <c r="F345" s="134">
        <v>5000</v>
      </c>
      <c r="G345" s="134"/>
      <c r="H345" s="134">
        <v>1967.72</v>
      </c>
      <c r="I345" s="187">
        <f t="shared" si="39"/>
        <v>0</v>
      </c>
      <c r="J345" s="187" t="e">
        <f t="shared" si="42"/>
        <v>#DIV/0!</v>
      </c>
    </row>
    <row r="346" spans="1:10" ht="15" customHeight="1">
      <c r="A346" s="111"/>
      <c r="B346" s="111"/>
      <c r="C346" s="111">
        <v>3212</v>
      </c>
      <c r="D346" s="86" t="s">
        <v>1265</v>
      </c>
      <c r="E346" s="134"/>
      <c r="F346" s="134"/>
      <c r="G346" s="134"/>
      <c r="H346" s="134"/>
      <c r="I346" s="187" t="e">
        <f t="shared" si="39"/>
        <v>#DIV/0!</v>
      </c>
      <c r="J346" s="187" t="e">
        <f t="shared" si="42"/>
        <v>#DIV/0!</v>
      </c>
    </row>
    <row r="347" spans="1:10" ht="15" customHeight="1">
      <c r="A347" s="111"/>
      <c r="B347" s="111"/>
      <c r="C347" s="111">
        <v>3213</v>
      </c>
      <c r="D347" s="86" t="s">
        <v>1266</v>
      </c>
      <c r="E347" s="134"/>
      <c r="F347" s="134">
        <v>0</v>
      </c>
      <c r="G347" s="134">
        <v>0</v>
      </c>
      <c r="H347" s="134"/>
      <c r="I347" s="187" t="e">
        <f t="shared" si="39"/>
        <v>#DIV/0!</v>
      </c>
      <c r="J347" s="187" t="e">
        <f t="shared" si="42"/>
        <v>#DIV/0!</v>
      </c>
    </row>
    <row r="348" spans="1:10" ht="15" customHeight="1">
      <c r="A348" s="111"/>
      <c r="B348" s="111"/>
      <c r="C348" s="111">
        <v>3221</v>
      </c>
      <c r="D348" s="86" t="s">
        <v>1267</v>
      </c>
      <c r="E348" s="134"/>
      <c r="F348" s="134">
        <v>0</v>
      </c>
      <c r="G348" s="134">
        <v>0</v>
      </c>
      <c r="H348" s="134"/>
      <c r="I348" s="187" t="e">
        <f t="shared" si="39"/>
        <v>#DIV/0!</v>
      </c>
      <c r="J348" s="187" t="e">
        <f t="shared" si="42"/>
        <v>#DIV/0!</v>
      </c>
    </row>
    <row r="349" spans="1:10" ht="15" customHeight="1">
      <c r="A349" s="111"/>
      <c r="B349" s="111"/>
      <c r="C349" s="111">
        <v>3222</v>
      </c>
      <c r="D349" s="86" t="s">
        <v>1268</v>
      </c>
      <c r="E349" s="134"/>
      <c r="F349" s="134">
        <v>0</v>
      </c>
      <c r="G349" s="134">
        <v>0</v>
      </c>
      <c r="H349" s="134"/>
      <c r="I349" s="187" t="e">
        <f t="shared" si="39"/>
        <v>#DIV/0!</v>
      </c>
      <c r="J349" s="187" t="e">
        <f t="shared" si="42"/>
        <v>#DIV/0!</v>
      </c>
    </row>
    <row r="350" spans="1:10" ht="15" customHeight="1">
      <c r="A350" s="111"/>
      <c r="B350" s="111"/>
      <c r="C350" s="111">
        <v>3223</v>
      </c>
      <c r="D350" s="86" t="s">
        <v>1269</v>
      </c>
      <c r="E350" s="134"/>
      <c r="F350" s="134">
        <v>0</v>
      </c>
      <c r="G350" s="134">
        <v>0</v>
      </c>
      <c r="H350" s="134"/>
      <c r="I350" s="187" t="e">
        <f t="shared" si="39"/>
        <v>#DIV/0!</v>
      </c>
      <c r="J350" s="187" t="e">
        <f t="shared" si="42"/>
        <v>#DIV/0!</v>
      </c>
    </row>
    <row r="351" spans="1:10" ht="15" customHeight="1">
      <c r="A351" s="111"/>
      <c r="B351" s="111"/>
      <c r="C351" s="111">
        <v>3224</v>
      </c>
      <c r="D351" s="86" t="s">
        <v>1270</v>
      </c>
      <c r="E351" s="134"/>
      <c r="F351" s="134">
        <v>0</v>
      </c>
      <c r="G351" s="134">
        <v>0</v>
      </c>
      <c r="H351" s="134"/>
      <c r="I351" s="187" t="e">
        <f t="shared" si="39"/>
        <v>#DIV/0!</v>
      </c>
      <c r="J351" s="187" t="e">
        <f t="shared" si="42"/>
        <v>#DIV/0!</v>
      </c>
    </row>
    <row r="352" spans="1:10" ht="15" customHeight="1">
      <c r="A352" s="111"/>
      <c r="B352" s="111"/>
      <c r="C352" s="111">
        <v>3231</v>
      </c>
      <c r="D352" s="86" t="s">
        <v>1272</v>
      </c>
      <c r="E352" s="134"/>
      <c r="F352" s="134">
        <v>0</v>
      </c>
      <c r="G352" s="134">
        <v>0</v>
      </c>
      <c r="H352" s="134"/>
      <c r="I352" s="187" t="e">
        <f t="shared" si="39"/>
        <v>#DIV/0!</v>
      </c>
      <c r="J352" s="187" t="e">
        <f t="shared" si="42"/>
        <v>#DIV/0!</v>
      </c>
    </row>
    <row r="353" spans="1:10" ht="15" customHeight="1">
      <c r="A353" s="111"/>
      <c r="B353" s="111"/>
      <c r="C353" s="111">
        <v>3232</v>
      </c>
      <c r="D353" s="86" t="s">
        <v>1516</v>
      </c>
      <c r="E353" s="134">
        <v>0</v>
      </c>
      <c r="F353" s="134">
        <v>0</v>
      </c>
      <c r="G353" s="134">
        <v>0</v>
      </c>
      <c r="H353" s="134"/>
      <c r="I353" s="187" t="e">
        <f t="shared" si="39"/>
        <v>#DIV/0!</v>
      </c>
      <c r="J353" s="187" t="e">
        <f t="shared" si="42"/>
        <v>#DIV/0!</v>
      </c>
    </row>
    <row r="354" spans="1:10" ht="15" customHeight="1">
      <c r="A354" s="111"/>
      <c r="B354" s="111"/>
      <c r="C354" s="111">
        <v>3233</v>
      </c>
      <c r="D354" s="86" t="s">
        <v>1274</v>
      </c>
      <c r="E354" s="134"/>
      <c r="F354" s="134">
        <v>0</v>
      </c>
      <c r="G354" s="134">
        <v>0</v>
      </c>
      <c r="H354" s="134"/>
      <c r="I354" s="187" t="e">
        <f t="shared" si="39"/>
        <v>#DIV/0!</v>
      </c>
      <c r="J354" s="187" t="e">
        <f t="shared" si="42"/>
        <v>#DIV/0!</v>
      </c>
    </row>
    <row r="355" spans="1:10" ht="15" customHeight="1">
      <c r="A355" s="111"/>
      <c r="B355" s="111"/>
      <c r="C355" s="111">
        <v>3234</v>
      </c>
      <c r="D355" s="86" t="s">
        <v>1275</v>
      </c>
      <c r="E355" s="134"/>
      <c r="F355" s="134">
        <v>0</v>
      </c>
      <c r="G355" s="134">
        <v>0</v>
      </c>
      <c r="H355" s="134"/>
      <c r="I355" s="187" t="e">
        <f t="shared" si="39"/>
        <v>#DIV/0!</v>
      </c>
      <c r="J355" s="187" t="e">
        <f t="shared" si="42"/>
        <v>#DIV/0!</v>
      </c>
    </row>
    <row r="356" spans="1:10" ht="15" customHeight="1">
      <c r="A356" s="111"/>
      <c r="B356" s="111"/>
      <c r="C356" s="111">
        <v>3235</v>
      </c>
      <c r="D356" s="86" t="s">
        <v>1276</v>
      </c>
      <c r="E356" s="134"/>
      <c r="F356" s="134">
        <v>0</v>
      </c>
      <c r="G356" s="134">
        <v>0</v>
      </c>
      <c r="H356" s="134"/>
      <c r="I356" s="187" t="e">
        <f t="shared" si="39"/>
        <v>#DIV/0!</v>
      </c>
      <c r="J356" s="187" t="e">
        <f t="shared" si="42"/>
        <v>#DIV/0!</v>
      </c>
    </row>
    <row r="357" spans="1:10" ht="15" customHeight="1">
      <c r="A357" s="111"/>
      <c r="B357" s="111"/>
      <c r="C357" s="111">
        <v>3237</v>
      </c>
      <c r="D357" s="86" t="s">
        <v>1278</v>
      </c>
      <c r="E357" s="134"/>
      <c r="F357" s="134"/>
      <c r="G357" s="134"/>
      <c r="H357" s="134"/>
      <c r="I357" s="187" t="e">
        <f t="shared" si="39"/>
        <v>#DIV/0!</v>
      </c>
      <c r="J357" s="187" t="e">
        <f t="shared" si="42"/>
        <v>#DIV/0!</v>
      </c>
    </row>
    <row r="358" spans="1:10" ht="15" customHeight="1">
      <c r="A358" s="111"/>
      <c r="B358" s="111"/>
      <c r="C358" s="111">
        <v>3239</v>
      </c>
      <c r="D358" s="86" t="s">
        <v>1280</v>
      </c>
      <c r="E358" s="134"/>
      <c r="F358" s="134">
        <v>0</v>
      </c>
      <c r="G358" s="134">
        <v>0</v>
      </c>
      <c r="H358" s="134"/>
      <c r="I358" s="187" t="e">
        <f t="shared" si="39"/>
        <v>#DIV/0!</v>
      </c>
      <c r="J358" s="187" t="e">
        <f t="shared" si="42"/>
        <v>#DIV/0!</v>
      </c>
    </row>
    <row r="359" spans="1:10" ht="15" customHeight="1">
      <c r="A359" s="111"/>
      <c r="B359" s="111"/>
      <c r="C359" s="111">
        <v>3293</v>
      </c>
      <c r="D359" s="86" t="s">
        <v>1305</v>
      </c>
      <c r="E359" s="134"/>
      <c r="F359" s="134"/>
      <c r="G359" s="134"/>
      <c r="H359" s="134"/>
      <c r="I359" s="187" t="e">
        <f t="shared" si="39"/>
        <v>#DIV/0!</v>
      </c>
      <c r="J359" s="187" t="e">
        <f t="shared" si="42"/>
        <v>#DIV/0!</v>
      </c>
    </row>
    <row r="360" spans="1:10" ht="15" customHeight="1">
      <c r="A360" s="111"/>
      <c r="B360" s="111"/>
      <c r="C360" s="111">
        <v>3295</v>
      </c>
      <c r="D360" s="86" t="s">
        <v>1284</v>
      </c>
      <c r="E360" s="134"/>
      <c r="F360" s="134">
        <v>0</v>
      </c>
      <c r="G360" s="134">
        <v>0</v>
      </c>
      <c r="H360" s="134"/>
      <c r="I360" s="187" t="e">
        <f t="shared" si="39"/>
        <v>#DIV/0!</v>
      </c>
      <c r="J360" s="187" t="e">
        <f t="shared" si="42"/>
        <v>#DIV/0!</v>
      </c>
    </row>
    <row r="361" spans="1:10" ht="15" customHeight="1">
      <c r="A361" s="111"/>
      <c r="B361" s="130">
        <v>34</v>
      </c>
      <c r="C361" s="111"/>
      <c r="D361" s="130" t="s">
        <v>1350</v>
      </c>
      <c r="E361" s="112">
        <f>E362</f>
        <v>0</v>
      </c>
      <c r="F361" s="112">
        <f>F362</f>
        <v>0</v>
      </c>
      <c r="G361" s="112">
        <f>G362</f>
        <v>0</v>
      </c>
      <c r="H361" s="112">
        <f>H362</f>
        <v>0</v>
      </c>
      <c r="I361" s="187" t="e">
        <f t="shared" si="39"/>
        <v>#DIV/0!</v>
      </c>
      <c r="J361" s="187" t="e">
        <f t="shared" si="42"/>
        <v>#DIV/0!</v>
      </c>
    </row>
    <row r="362" spans="1:10" ht="15.75" customHeight="1">
      <c r="A362" s="111"/>
      <c r="B362" s="111"/>
      <c r="C362" s="111">
        <v>3432</v>
      </c>
      <c r="D362" s="180" t="s">
        <v>1306</v>
      </c>
      <c r="E362" s="134"/>
      <c r="F362" s="134">
        <v>0</v>
      </c>
      <c r="G362" s="134">
        <v>0</v>
      </c>
      <c r="H362" s="134"/>
      <c r="I362" s="187" t="e">
        <f t="shared" si="39"/>
        <v>#DIV/0!</v>
      </c>
      <c r="J362" s="187" t="e">
        <f t="shared" si="42"/>
        <v>#DIV/0!</v>
      </c>
    </row>
    <row r="363" spans="1:10" ht="15.75" customHeight="1">
      <c r="A363" s="111"/>
      <c r="B363" s="130">
        <v>35</v>
      </c>
      <c r="C363" s="111"/>
      <c r="D363" s="130" t="s">
        <v>1563</v>
      </c>
      <c r="E363" s="112">
        <f>E364</f>
        <v>0</v>
      </c>
      <c r="F363" s="112">
        <f>F364</f>
        <v>0</v>
      </c>
      <c r="G363" s="112">
        <f>G364</f>
        <v>0</v>
      </c>
      <c r="H363" s="112">
        <f>H364</f>
        <v>0</v>
      </c>
      <c r="I363" s="187" t="e">
        <f t="shared" ref="I363:I467" si="43">G363/F363*100</f>
        <v>#DIV/0!</v>
      </c>
      <c r="J363" s="187" t="e">
        <f t="shared" si="42"/>
        <v>#DIV/0!</v>
      </c>
    </row>
    <row r="364" spans="1:10" ht="15" customHeight="1">
      <c r="A364" s="111"/>
      <c r="B364" s="111"/>
      <c r="C364" s="111">
        <v>3531</v>
      </c>
      <c r="D364" s="86" t="s">
        <v>1541</v>
      </c>
      <c r="E364" s="134"/>
      <c r="F364" s="134">
        <v>0</v>
      </c>
      <c r="G364" s="134">
        <v>0</v>
      </c>
      <c r="H364" s="134"/>
      <c r="I364" s="187" t="e">
        <f t="shared" si="43"/>
        <v>#DIV/0!</v>
      </c>
      <c r="J364" s="187" t="e">
        <f t="shared" si="42"/>
        <v>#DIV/0!</v>
      </c>
    </row>
    <row r="365" spans="1:10" ht="15" customHeight="1">
      <c r="A365" s="111"/>
      <c r="B365" s="130">
        <v>36</v>
      </c>
      <c r="C365" s="111"/>
      <c r="D365" s="130" t="s">
        <v>1399</v>
      </c>
      <c r="E365" s="112">
        <f>SUM(E366:E368)</f>
        <v>0</v>
      </c>
      <c r="F365" s="112">
        <f>SUM(F366:F368)</f>
        <v>0</v>
      </c>
      <c r="G365" s="112">
        <f>SUM(G366:G368)</f>
        <v>0</v>
      </c>
      <c r="H365" s="112">
        <f>SUM(H366:H368)</f>
        <v>0</v>
      </c>
      <c r="I365" s="187" t="e">
        <f t="shared" si="43"/>
        <v>#DIV/0!</v>
      </c>
      <c r="J365" s="187" t="e">
        <f t="shared" si="42"/>
        <v>#DIV/0!</v>
      </c>
    </row>
    <row r="366" spans="1:10" ht="15" customHeight="1">
      <c r="A366" s="111"/>
      <c r="B366" s="111"/>
      <c r="C366" s="111">
        <v>3611</v>
      </c>
      <c r="D366" s="86" t="s">
        <v>1542</v>
      </c>
      <c r="E366" s="134"/>
      <c r="F366" s="134">
        <v>0</v>
      </c>
      <c r="G366" s="134">
        <v>0</v>
      </c>
      <c r="H366" s="134"/>
      <c r="I366" s="187" t="e">
        <f t="shared" si="43"/>
        <v>#DIV/0!</v>
      </c>
      <c r="J366" s="187" t="e">
        <f t="shared" si="42"/>
        <v>#DIV/0!</v>
      </c>
    </row>
    <row r="367" spans="1:10" ht="15" customHeight="1">
      <c r="A367" s="111"/>
      <c r="B367" s="111"/>
      <c r="C367" s="111">
        <v>3693</v>
      </c>
      <c r="D367" s="86" t="s">
        <v>1556</v>
      </c>
      <c r="E367" s="134"/>
      <c r="F367" s="134">
        <v>0</v>
      </c>
      <c r="G367" s="134">
        <v>0</v>
      </c>
      <c r="H367" s="134"/>
      <c r="I367" s="187" t="e">
        <f t="shared" si="43"/>
        <v>#DIV/0!</v>
      </c>
      <c r="J367" s="187" t="e">
        <f t="shared" si="42"/>
        <v>#DIV/0!</v>
      </c>
    </row>
    <row r="368" spans="1:10" ht="15" customHeight="1">
      <c r="A368" s="111"/>
      <c r="B368" s="111"/>
      <c r="C368" s="111">
        <v>3694</v>
      </c>
      <c r="D368" s="86" t="s">
        <v>1557</v>
      </c>
      <c r="E368" s="134"/>
      <c r="F368" s="134">
        <v>0</v>
      </c>
      <c r="G368" s="134">
        <v>0</v>
      </c>
      <c r="H368" s="134"/>
      <c r="I368" s="187" t="e">
        <f t="shared" si="43"/>
        <v>#DIV/0!</v>
      </c>
      <c r="J368" s="187" t="e">
        <f t="shared" si="42"/>
        <v>#DIV/0!</v>
      </c>
    </row>
    <row r="369" spans="1:10" ht="15" customHeight="1">
      <c r="A369" s="111"/>
      <c r="B369" s="130">
        <v>38</v>
      </c>
      <c r="C369" s="111"/>
      <c r="D369" s="130" t="s">
        <v>1359</v>
      </c>
      <c r="E369" s="112">
        <f>E370</f>
        <v>0</v>
      </c>
      <c r="F369" s="112">
        <f>F370</f>
        <v>0</v>
      </c>
      <c r="G369" s="112">
        <f>G370</f>
        <v>0</v>
      </c>
      <c r="H369" s="112">
        <f>H370</f>
        <v>0</v>
      </c>
      <c r="I369" s="187" t="e">
        <f t="shared" si="43"/>
        <v>#DIV/0!</v>
      </c>
      <c r="J369" s="187" t="e">
        <f t="shared" si="42"/>
        <v>#DIV/0!</v>
      </c>
    </row>
    <row r="370" spans="1:10" ht="15" customHeight="1">
      <c r="A370" s="111"/>
      <c r="B370" s="111"/>
      <c r="C370" s="111">
        <v>3813</v>
      </c>
      <c r="D370" s="86" t="s">
        <v>1543</v>
      </c>
      <c r="E370" s="134"/>
      <c r="F370" s="134">
        <v>0</v>
      </c>
      <c r="G370" s="134">
        <v>0</v>
      </c>
      <c r="H370" s="134"/>
      <c r="I370" s="187" t="e">
        <f t="shared" si="43"/>
        <v>#DIV/0!</v>
      </c>
      <c r="J370" s="187" t="e">
        <f t="shared" si="42"/>
        <v>#DIV/0!</v>
      </c>
    </row>
    <row r="371" spans="1:10" ht="15" customHeight="1">
      <c r="A371" s="130">
        <v>4</v>
      </c>
      <c r="B371" s="111"/>
      <c r="C371" s="111"/>
      <c r="D371" s="130" t="s">
        <v>1352</v>
      </c>
      <c r="E371" s="112">
        <f>E372+E374</f>
        <v>0</v>
      </c>
      <c r="F371" s="112">
        <f>F372+F374</f>
        <v>0</v>
      </c>
      <c r="G371" s="112">
        <f>G372+G374</f>
        <v>0</v>
      </c>
      <c r="H371" s="112">
        <f>H372+H374</f>
        <v>0</v>
      </c>
      <c r="I371" s="187" t="e">
        <f t="shared" si="43"/>
        <v>#DIV/0!</v>
      </c>
      <c r="J371" s="187" t="e">
        <f t="shared" si="42"/>
        <v>#DIV/0!</v>
      </c>
    </row>
    <row r="372" spans="1:10" ht="15" customHeight="1">
      <c r="A372" s="111"/>
      <c r="B372" s="130">
        <v>41</v>
      </c>
      <c r="C372" s="111"/>
      <c r="D372" s="130" t="s">
        <v>1362</v>
      </c>
      <c r="E372" s="112">
        <f>E373</f>
        <v>0</v>
      </c>
      <c r="F372" s="112">
        <f>F373</f>
        <v>0</v>
      </c>
      <c r="G372" s="112">
        <f>G373</f>
        <v>0</v>
      </c>
      <c r="H372" s="112">
        <f>H373</f>
        <v>0</v>
      </c>
      <c r="I372" s="187" t="e">
        <f t="shared" si="43"/>
        <v>#DIV/0!</v>
      </c>
      <c r="J372" s="187" t="e">
        <f t="shared" si="42"/>
        <v>#DIV/0!</v>
      </c>
    </row>
    <row r="373" spans="1:10" ht="15" customHeight="1">
      <c r="A373" s="111"/>
      <c r="B373" s="111"/>
      <c r="C373" s="111">
        <v>4123</v>
      </c>
      <c r="D373" s="86" t="s">
        <v>1317</v>
      </c>
      <c r="E373" s="134"/>
      <c r="F373" s="134"/>
      <c r="G373" s="134"/>
      <c r="H373" s="134"/>
      <c r="I373" s="187" t="e">
        <f t="shared" si="43"/>
        <v>#DIV/0!</v>
      </c>
      <c r="J373" s="187" t="e">
        <f t="shared" si="42"/>
        <v>#DIV/0!</v>
      </c>
    </row>
    <row r="374" spans="1:10" ht="15" customHeight="1">
      <c r="A374" s="111"/>
      <c r="B374" s="130">
        <v>42</v>
      </c>
      <c r="C374" s="111"/>
      <c r="D374" s="130" t="s">
        <v>1353</v>
      </c>
      <c r="E374" s="112">
        <f>SUM(E375:E376)</f>
        <v>0</v>
      </c>
      <c r="F374" s="112">
        <f>SUM(F375:F376)</f>
        <v>0</v>
      </c>
      <c r="G374" s="112">
        <f>SUM(G375:G376)</f>
        <v>0</v>
      </c>
      <c r="H374" s="112">
        <f>SUM(H375:H376)</f>
        <v>0</v>
      </c>
      <c r="I374" s="187" t="e">
        <f t="shared" si="43"/>
        <v>#DIV/0!</v>
      </c>
      <c r="J374" s="187" t="e">
        <f t="shared" si="42"/>
        <v>#DIV/0!</v>
      </c>
    </row>
    <row r="375" spans="1:10" ht="15" customHeight="1">
      <c r="A375" s="111"/>
      <c r="B375" s="111"/>
      <c r="C375" s="111">
        <v>4221</v>
      </c>
      <c r="D375" s="86" t="s">
        <v>1287</v>
      </c>
      <c r="E375" s="134"/>
      <c r="F375" s="134">
        <v>0</v>
      </c>
      <c r="G375" s="134">
        <v>0</v>
      </c>
      <c r="H375" s="134"/>
      <c r="I375" s="187" t="e">
        <f t="shared" si="43"/>
        <v>#DIV/0!</v>
      </c>
      <c r="J375" s="187" t="e">
        <f t="shared" si="42"/>
        <v>#DIV/0!</v>
      </c>
    </row>
    <row r="376" spans="1:10" ht="15" customHeight="1">
      <c r="A376" s="111"/>
      <c r="B376" s="111"/>
      <c r="C376" s="111">
        <v>4227</v>
      </c>
      <c r="D376" s="86" t="s">
        <v>1488</v>
      </c>
      <c r="E376" s="134"/>
      <c r="F376" s="134"/>
      <c r="G376" s="134"/>
      <c r="H376" s="134"/>
      <c r="I376" s="187" t="e">
        <f t="shared" si="43"/>
        <v>#DIV/0!</v>
      </c>
      <c r="J376" s="187" t="e">
        <f t="shared" si="42"/>
        <v>#DIV/0!</v>
      </c>
    </row>
    <row r="377" spans="1:10" ht="15" customHeight="1">
      <c r="A377" s="230" t="s">
        <v>1695</v>
      </c>
      <c r="B377" s="231"/>
      <c r="C377" s="231"/>
      <c r="D377" s="232"/>
      <c r="E377" s="228">
        <f>E378+E412</f>
        <v>0</v>
      </c>
      <c r="F377" s="228">
        <f t="shared" ref="F377:G377" si="44">F378+F412</f>
        <v>32185</v>
      </c>
      <c r="G377" s="228">
        <f t="shared" si="44"/>
        <v>0</v>
      </c>
      <c r="H377" s="228">
        <f>H378+H412</f>
        <v>17308.780000000002</v>
      </c>
      <c r="I377" s="229">
        <f t="shared" ref="I377:I403" si="45">G377/F377*100</f>
        <v>0</v>
      </c>
      <c r="J377" s="229" t="e">
        <f t="shared" ref="J377:J378" si="46">G377/E377*100</f>
        <v>#DIV/0!</v>
      </c>
    </row>
    <row r="378" spans="1:10" ht="15" customHeight="1">
      <c r="A378" s="130">
        <v>3</v>
      </c>
      <c r="B378" s="111"/>
      <c r="C378" s="55"/>
      <c r="D378" s="55" t="s">
        <v>1365</v>
      </c>
      <c r="E378" s="112">
        <f>E379+E385+E402+E404+E410</f>
        <v>0</v>
      </c>
      <c r="F378" s="112">
        <f t="shared" ref="F378:H378" si="47">F379+F385+F402+F404+F410</f>
        <v>32185</v>
      </c>
      <c r="G378" s="112">
        <f t="shared" si="47"/>
        <v>0</v>
      </c>
      <c r="H378" s="112">
        <f t="shared" si="47"/>
        <v>17308.780000000002</v>
      </c>
      <c r="I378" s="177">
        <f t="shared" si="45"/>
        <v>0</v>
      </c>
      <c r="J378" s="177" t="e">
        <f t="shared" si="46"/>
        <v>#DIV/0!</v>
      </c>
    </row>
    <row r="379" spans="1:10" ht="15" customHeight="1">
      <c r="A379" s="111"/>
      <c r="B379" s="130">
        <v>31</v>
      </c>
      <c r="C379" s="55"/>
      <c r="D379" s="55" t="s">
        <v>1327</v>
      </c>
      <c r="E379" s="112">
        <f>SUM(E380:E384)</f>
        <v>0</v>
      </c>
      <c r="F379" s="112">
        <f>SUM(F380:F384)</f>
        <v>29185</v>
      </c>
      <c r="G379" s="112">
        <f>SUM(G380:G384)</f>
        <v>0</v>
      </c>
      <c r="H379" s="112">
        <f>SUM(H380:H384)</f>
        <v>15770.670000000002</v>
      </c>
      <c r="I379" s="177">
        <f t="shared" si="45"/>
        <v>0</v>
      </c>
      <c r="J379" s="177" t="e">
        <f t="shared" ref="J379:J417" si="48">G379/E379*100</f>
        <v>#DIV/0!</v>
      </c>
    </row>
    <row r="380" spans="1:10" ht="15" customHeight="1">
      <c r="A380" s="111"/>
      <c r="B380" s="111"/>
      <c r="C380" s="111">
        <v>3111</v>
      </c>
      <c r="D380" s="86" t="s">
        <v>1405</v>
      </c>
      <c r="E380" s="134"/>
      <c r="F380" s="134">
        <v>25050</v>
      </c>
      <c r="G380" s="134"/>
      <c r="H380" s="134"/>
      <c r="I380" s="187">
        <f t="shared" si="45"/>
        <v>0</v>
      </c>
      <c r="J380" s="187" t="e">
        <f t="shared" si="48"/>
        <v>#DIV/0!</v>
      </c>
    </row>
    <row r="381" spans="1:10" ht="15" customHeight="1">
      <c r="A381" s="111"/>
      <c r="B381" s="111"/>
      <c r="C381" s="111">
        <v>3112</v>
      </c>
      <c r="D381" s="86" t="s">
        <v>1483</v>
      </c>
      <c r="E381" s="134"/>
      <c r="F381" s="134"/>
      <c r="G381" s="134"/>
      <c r="H381" s="134">
        <v>13527.53</v>
      </c>
      <c r="I381" s="187" t="e">
        <f t="shared" si="45"/>
        <v>#DIV/0!</v>
      </c>
      <c r="J381" s="187" t="e">
        <f t="shared" si="48"/>
        <v>#DIV/0!</v>
      </c>
    </row>
    <row r="382" spans="1:10" ht="15" customHeight="1">
      <c r="A382" s="111"/>
      <c r="B382" s="111"/>
      <c r="C382" s="111">
        <v>3121</v>
      </c>
      <c r="D382" s="86" t="s">
        <v>1301</v>
      </c>
      <c r="E382" s="134"/>
      <c r="F382" s="134"/>
      <c r="G382" s="134"/>
      <c r="H382" s="134">
        <v>11.12</v>
      </c>
      <c r="I382" s="187" t="e">
        <f t="shared" si="45"/>
        <v>#DIV/0!</v>
      </c>
      <c r="J382" s="187" t="e">
        <f t="shared" si="48"/>
        <v>#DIV/0!</v>
      </c>
    </row>
    <row r="383" spans="1:10" ht="15" customHeight="1">
      <c r="A383" s="111"/>
      <c r="B383" s="111"/>
      <c r="C383" s="111">
        <v>3132</v>
      </c>
      <c r="D383" s="86" t="s">
        <v>1363</v>
      </c>
      <c r="E383" s="134"/>
      <c r="F383" s="134">
        <v>4135</v>
      </c>
      <c r="G383" s="134"/>
      <c r="H383" s="134">
        <v>2232.02</v>
      </c>
      <c r="I383" s="187">
        <f t="shared" si="45"/>
        <v>0</v>
      </c>
      <c r="J383" s="187" t="e">
        <f t="shared" si="48"/>
        <v>#DIV/0!</v>
      </c>
    </row>
    <row r="384" spans="1:10" ht="15" customHeight="1">
      <c r="A384" s="111"/>
      <c r="B384" s="111"/>
      <c r="C384" s="111">
        <v>3133</v>
      </c>
      <c r="D384" s="86" t="s">
        <v>1406</v>
      </c>
      <c r="E384" s="134"/>
      <c r="F384" s="134">
        <v>0</v>
      </c>
      <c r="G384" s="134">
        <v>0</v>
      </c>
      <c r="H384" s="134"/>
      <c r="I384" s="187" t="e">
        <f t="shared" si="45"/>
        <v>#DIV/0!</v>
      </c>
      <c r="J384" s="187" t="e">
        <f t="shared" si="48"/>
        <v>#DIV/0!</v>
      </c>
    </row>
    <row r="385" spans="1:10" ht="15" customHeight="1">
      <c r="A385" s="111"/>
      <c r="B385" s="130">
        <v>32</v>
      </c>
      <c r="C385" s="111"/>
      <c r="D385" s="130" t="s">
        <v>1330</v>
      </c>
      <c r="E385" s="112">
        <f>SUM(E386:E401)</f>
        <v>0</v>
      </c>
      <c r="F385" s="112">
        <f>SUM(F386:F401)</f>
        <v>3000</v>
      </c>
      <c r="G385" s="112">
        <f>SUM(G386:G401)</f>
        <v>0</v>
      </c>
      <c r="H385" s="112">
        <f>SUM(H386:H401)</f>
        <v>1538.1100000000001</v>
      </c>
      <c r="I385" s="187">
        <f t="shared" si="45"/>
        <v>0</v>
      </c>
      <c r="J385" s="187" t="e">
        <f t="shared" si="48"/>
        <v>#DIV/0!</v>
      </c>
    </row>
    <row r="386" spans="1:10" ht="15" customHeight="1">
      <c r="A386" s="111"/>
      <c r="B386" s="111"/>
      <c r="C386" s="111">
        <v>3211</v>
      </c>
      <c r="D386" s="86" t="s">
        <v>1264</v>
      </c>
      <c r="E386" s="134"/>
      <c r="F386" s="134">
        <v>3000</v>
      </c>
      <c r="G386" s="134"/>
      <c r="H386" s="134">
        <v>1492.96</v>
      </c>
      <c r="I386" s="187">
        <f t="shared" si="45"/>
        <v>0</v>
      </c>
      <c r="J386" s="187" t="e">
        <f t="shared" si="48"/>
        <v>#DIV/0!</v>
      </c>
    </row>
    <row r="387" spans="1:10" ht="15" customHeight="1">
      <c r="A387" s="111"/>
      <c r="B387" s="111"/>
      <c r="C387" s="111">
        <v>3212</v>
      </c>
      <c r="D387" s="86" t="s">
        <v>1265</v>
      </c>
      <c r="E387" s="134"/>
      <c r="F387" s="134"/>
      <c r="G387" s="134"/>
      <c r="H387" s="134"/>
      <c r="I387" s="187" t="e">
        <f t="shared" si="45"/>
        <v>#DIV/0!</v>
      </c>
      <c r="J387" s="187" t="e">
        <f t="shared" si="48"/>
        <v>#DIV/0!</v>
      </c>
    </row>
    <row r="388" spans="1:10" ht="15" customHeight="1">
      <c r="A388" s="111"/>
      <c r="B388" s="111"/>
      <c r="C388" s="111">
        <v>3213</v>
      </c>
      <c r="D388" s="86" t="s">
        <v>1266</v>
      </c>
      <c r="E388" s="134"/>
      <c r="F388" s="134">
        <v>0</v>
      </c>
      <c r="G388" s="134">
        <v>0</v>
      </c>
      <c r="H388" s="134"/>
      <c r="I388" s="187" t="e">
        <f t="shared" si="45"/>
        <v>#DIV/0!</v>
      </c>
      <c r="J388" s="187" t="e">
        <f t="shared" si="48"/>
        <v>#DIV/0!</v>
      </c>
    </row>
    <row r="389" spans="1:10" ht="15" customHeight="1">
      <c r="A389" s="111"/>
      <c r="B389" s="111"/>
      <c r="C389" s="111">
        <v>3221</v>
      </c>
      <c r="D389" s="86" t="s">
        <v>1267</v>
      </c>
      <c r="E389" s="134"/>
      <c r="F389" s="134">
        <v>0</v>
      </c>
      <c r="G389" s="134">
        <v>0</v>
      </c>
      <c r="H389" s="134"/>
      <c r="I389" s="187" t="e">
        <f t="shared" si="45"/>
        <v>#DIV/0!</v>
      </c>
      <c r="J389" s="187" t="e">
        <f t="shared" si="48"/>
        <v>#DIV/0!</v>
      </c>
    </row>
    <row r="390" spans="1:10" ht="15" customHeight="1">
      <c r="A390" s="111"/>
      <c r="B390" s="111"/>
      <c r="C390" s="111">
        <v>3222</v>
      </c>
      <c r="D390" s="86" t="s">
        <v>1268</v>
      </c>
      <c r="E390" s="134"/>
      <c r="F390" s="134">
        <v>0</v>
      </c>
      <c r="G390" s="134">
        <v>0</v>
      </c>
      <c r="H390" s="134"/>
      <c r="I390" s="187" t="e">
        <f t="shared" si="45"/>
        <v>#DIV/0!</v>
      </c>
      <c r="J390" s="187" t="e">
        <f t="shared" si="48"/>
        <v>#DIV/0!</v>
      </c>
    </row>
    <row r="391" spans="1:10" ht="15" customHeight="1">
      <c r="A391" s="111"/>
      <c r="B391" s="111"/>
      <c r="C391" s="111">
        <v>3223</v>
      </c>
      <c r="D391" s="86" t="s">
        <v>1269</v>
      </c>
      <c r="E391" s="134"/>
      <c r="F391" s="134">
        <v>0</v>
      </c>
      <c r="G391" s="134">
        <v>0</v>
      </c>
      <c r="H391" s="134"/>
      <c r="I391" s="187" t="e">
        <f t="shared" si="45"/>
        <v>#DIV/0!</v>
      </c>
      <c r="J391" s="187" t="e">
        <f t="shared" si="48"/>
        <v>#DIV/0!</v>
      </c>
    </row>
    <row r="392" spans="1:10" ht="15" customHeight="1">
      <c r="A392" s="111"/>
      <c r="B392" s="111"/>
      <c r="C392" s="111">
        <v>3224</v>
      </c>
      <c r="D392" s="86" t="s">
        <v>1270</v>
      </c>
      <c r="E392" s="134"/>
      <c r="F392" s="134">
        <v>0</v>
      </c>
      <c r="G392" s="134">
        <v>0</v>
      </c>
      <c r="H392" s="134"/>
      <c r="I392" s="187" t="e">
        <f t="shared" si="45"/>
        <v>#DIV/0!</v>
      </c>
      <c r="J392" s="187" t="e">
        <f t="shared" si="48"/>
        <v>#DIV/0!</v>
      </c>
    </row>
    <row r="393" spans="1:10" ht="15" customHeight="1">
      <c r="A393" s="111"/>
      <c r="B393" s="111"/>
      <c r="C393" s="111">
        <v>3231</v>
      </c>
      <c r="D393" s="86" t="s">
        <v>1272</v>
      </c>
      <c r="E393" s="134"/>
      <c r="F393" s="134">
        <v>0</v>
      </c>
      <c r="G393" s="134">
        <v>0</v>
      </c>
      <c r="H393" s="134"/>
      <c r="I393" s="187" t="e">
        <f t="shared" si="45"/>
        <v>#DIV/0!</v>
      </c>
      <c r="J393" s="187" t="e">
        <f t="shared" si="48"/>
        <v>#DIV/0!</v>
      </c>
    </row>
    <row r="394" spans="1:10" ht="15" customHeight="1">
      <c r="A394" s="111"/>
      <c r="B394" s="111"/>
      <c r="C394" s="111">
        <v>3232</v>
      </c>
      <c r="D394" s="86" t="s">
        <v>1516</v>
      </c>
      <c r="E394" s="134">
        <v>0</v>
      </c>
      <c r="F394" s="134">
        <v>0</v>
      </c>
      <c r="G394" s="134">
        <v>0</v>
      </c>
      <c r="H394" s="134"/>
      <c r="I394" s="187" t="e">
        <f t="shared" si="45"/>
        <v>#DIV/0!</v>
      </c>
      <c r="J394" s="187" t="e">
        <f t="shared" si="48"/>
        <v>#DIV/0!</v>
      </c>
    </row>
    <row r="395" spans="1:10" ht="15" customHeight="1">
      <c r="A395" s="111"/>
      <c r="B395" s="111"/>
      <c r="C395" s="111">
        <v>3233</v>
      </c>
      <c r="D395" s="86" t="s">
        <v>1274</v>
      </c>
      <c r="E395" s="134"/>
      <c r="F395" s="134">
        <v>0</v>
      </c>
      <c r="G395" s="134">
        <v>0</v>
      </c>
      <c r="H395" s="134"/>
      <c r="I395" s="187" t="e">
        <f t="shared" si="45"/>
        <v>#DIV/0!</v>
      </c>
      <c r="J395" s="187" t="e">
        <f t="shared" si="48"/>
        <v>#DIV/0!</v>
      </c>
    </row>
    <row r="396" spans="1:10" ht="15" customHeight="1">
      <c r="A396" s="111"/>
      <c r="B396" s="111"/>
      <c r="C396" s="111">
        <v>3234</v>
      </c>
      <c r="D396" s="86" t="s">
        <v>1275</v>
      </c>
      <c r="E396" s="134"/>
      <c r="F396" s="134">
        <v>0</v>
      </c>
      <c r="G396" s="134">
        <v>0</v>
      </c>
      <c r="H396" s="134"/>
      <c r="I396" s="187" t="e">
        <f t="shared" si="45"/>
        <v>#DIV/0!</v>
      </c>
      <c r="J396" s="187" t="e">
        <f t="shared" si="48"/>
        <v>#DIV/0!</v>
      </c>
    </row>
    <row r="397" spans="1:10" ht="15" customHeight="1">
      <c r="A397" s="111"/>
      <c r="B397" s="111"/>
      <c r="C397" s="111">
        <v>3235</v>
      </c>
      <c r="D397" s="86" t="s">
        <v>1276</v>
      </c>
      <c r="E397" s="134"/>
      <c r="F397" s="134">
        <v>0</v>
      </c>
      <c r="G397" s="134">
        <v>0</v>
      </c>
      <c r="H397" s="134"/>
      <c r="I397" s="187" t="e">
        <f t="shared" si="45"/>
        <v>#DIV/0!</v>
      </c>
      <c r="J397" s="187" t="e">
        <f t="shared" si="48"/>
        <v>#DIV/0!</v>
      </c>
    </row>
    <row r="398" spans="1:10" ht="15" customHeight="1">
      <c r="A398" s="111"/>
      <c r="B398" s="111"/>
      <c r="C398" s="111">
        <v>3237</v>
      </c>
      <c r="D398" s="86" t="s">
        <v>1278</v>
      </c>
      <c r="E398" s="134"/>
      <c r="F398" s="134"/>
      <c r="G398" s="134"/>
      <c r="H398" s="134"/>
      <c r="I398" s="187" t="e">
        <f t="shared" si="45"/>
        <v>#DIV/0!</v>
      </c>
      <c r="J398" s="187" t="e">
        <f t="shared" si="48"/>
        <v>#DIV/0!</v>
      </c>
    </row>
    <row r="399" spans="1:10" ht="15" customHeight="1">
      <c r="A399" s="111"/>
      <c r="B399" s="111"/>
      <c r="C399" s="111">
        <v>3239</v>
      </c>
      <c r="D399" s="86" t="s">
        <v>1280</v>
      </c>
      <c r="E399" s="134"/>
      <c r="F399" s="134">
        <v>0</v>
      </c>
      <c r="G399" s="134">
        <v>0</v>
      </c>
      <c r="H399" s="134">
        <v>45.15</v>
      </c>
      <c r="I399" s="187" t="e">
        <f t="shared" si="45"/>
        <v>#DIV/0!</v>
      </c>
      <c r="J399" s="187" t="e">
        <f t="shared" si="48"/>
        <v>#DIV/0!</v>
      </c>
    </row>
    <row r="400" spans="1:10" ht="15" customHeight="1">
      <c r="A400" s="111"/>
      <c r="B400" s="111"/>
      <c r="C400" s="111">
        <v>3293</v>
      </c>
      <c r="D400" s="86" t="s">
        <v>1305</v>
      </c>
      <c r="E400" s="134"/>
      <c r="F400" s="134"/>
      <c r="G400" s="134"/>
      <c r="H400" s="134"/>
      <c r="I400" s="187" t="e">
        <f t="shared" si="45"/>
        <v>#DIV/0!</v>
      </c>
      <c r="J400" s="187" t="e">
        <f t="shared" si="48"/>
        <v>#DIV/0!</v>
      </c>
    </row>
    <row r="401" spans="1:10" ht="15" customHeight="1">
      <c r="A401" s="111"/>
      <c r="B401" s="111"/>
      <c r="C401" s="111">
        <v>3295</v>
      </c>
      <c r="D401" s="86" t="s">
        <v>1284</v>
      </c>
      <c r="E401" s="134"/>
      <c r="F401" s="134">
        <v>0</v>
      </c>
      <c r="G401" s="134">
        <v>0</v>
      </c>
      <c r="H401" s="134"/>
      <c r="I401" s="187" t="e">
        <f t="shared" si="45"/>
        <v>#DIV/0!</v>
      </c>
      <c r="J401" s="187" t="e">
        <f t="shared" si="48"/>
        <v>#DIV/0!</v>
      </c>
    </row>
    <row r="402" spans="1:10" ht="15" customHeight="1">
      <c r="A402" s="111"/>
      <c r="B402" s="130">
        <v>34</v>
      </c>
      <c r="C402" s="111"/>
      <c r="D402" s="130" t="s">
        <v>1350</v>
      </c>
      <c r="E402" s="112">
        <f>E403</f>
        <v>0</v>
      </c>
      <c r="F402" s="112">
        <f>F403</f>
        <v>0</v>
      </c>
      <c r="G402" s="112">
        <f>G403</f>
        <v>0</v>
      </c>
      <c r="H402" s="112">
        <f>H403</f>
        <v>0</v>
      </c>
      <c r="I402" s="187" t="e">
        <f t="shared" si="45"/>
        <v>#DIV/0!</v>
      </c>
      <c r="J402" s="187" t="e">
        <f t="shared" si="48"/>
        <v>#DIV/0!</v>
      </c>
    </row>
    <row r="403" spans="1:10" ht="15.75" customHeight="1">
      <c r="A403" s="111"/>
      <c r="B403" s="111"/>
      <c r="C403" s="111">
        <v>3432</v>
      </c>
      <c r="D403" s="180" t="s">
        <v>1306</v>
      </c>
      <c r="E403" s="134"/>
      <c r="F403" s="134">
        <v>0</v>
      </c>
      <c r="G403" s="134">
        <v>0</v>
      </c>
      <c r="H403" s="134"/>
      <c r="I403" s="187" t="e">
        <f t="shared" si="45"/>
        <v>#DIV/0!</v>
      </c>
      <c r="J403" s="187" t="e">
        <f t="shared" si="48"/>
        <v>#DIV/0!</v>
      </c>
    </row>
    <row r="404" spans="1:10" ht="15.75" customHeight="1">
      <c r="A404" s="111"/>
      <c r="B404" s="130">
        <v>35</v>
      </c>
      <c r="C404" s="111"/>
      <c r="D404" s="130" t="s">
        <v>1563</v>
      </c>
      <c r="E404" s="112">
        <f>E405</f>
        <v>0</v>
      </c>
      <c r="F404" s="112">
        <f>F405</f>
        <v>0</v>
      </c>
      <c r="G404" s="112">
        <f>G405</f>
        <v>0</v>
      </c>
      <c r="H404" s="112">
        <f>H405</f>
        <v>0</v>
      </c>
      <c r="I404" s="187" t="e">
        <f t="shared" ref="I404:I417" si="49">G404/F404*100</f>
        <v>#DIV/0!</v>
      </c>
      <c r="J404" s="187" t="e">
        <f t="shared" si="48"/>
        <v>#DIV/0!</v>
      </c>
    </row>
    <row r="405" spans="1:10" ht="15" customHeight="1">
      <c r="A405" s="111"/>
      <c r="B405" s="111"/>
      <c r="C405" s="111">
        <v>3531</v>
      </c>
      <c r="D405" s="86" t="s">
        <v>1541</v>
      </c>
      <c r="E405" s="134"/>
      <c r="F405" s="134">
        <v>0</v>
      </c>
      <c r="G405" s="134">
        <v>0</v>
      </c>
      <c r="H405" s="134"/>
      <c r="I405" s="187" t="e">
        <f t="shared" si="49"/>
        <v>#DIV/0!</v>
      </c>
      <c r="J405" s="187" t="e">
        <f t="shared" si="48"/>
        <v>#DIV/0!</v>
      </c>
    </row>
    <row r="406" spans="1:10" ht="15" customHeight="1">
      <c r="A406" s="111"/>
      <c r="B406" s="130">
        <v>36</v>
      </c>
      <c r="C406" s="111"/>
      <c r="D406" s="130" t="s">
        <v>1399</v>
      </c>
      <c r="E406" s="112">
        <f>SUM(E407:E409)</f>
        <v>0</v>
      </c>
      <c r="F406" s="112">
        <f>SUM(F407:F409)</f>
        <v>0</v>
      </c>
      <c r="G406" s="112">
        <f>SUM(G407:G409)</f>
        <v>0</v>
      </c>
      <c r="H406" s="112">
        <f>SUM(H407:H409)</f>
        <v>0</v>
      </c>
      <c r="I406" s="187" t="e">
        <f t="shared" si="49"/>
        <v>#DIV/0!</v>
      </c>
      <c r="J406" s="187" t="e">
        <f t="shared" si="48"/>
        <v>#DIV/0!</v>
      </c>
    </row>
    <row r="407" spans="1:10" ht="15" customHeight="1">
      <c r="A407" s="111"/>
      <c r="B407" s="111"/>
      <c r="C407" s="111">
        <v>3611</v>
      </c>
      <c r="D407" s="86" t="s">
        <v>1542</v>
      </c>
      <c r="E407" s="134"/>
      <c r="F407" s="134">
        <v>0</v>
      </c>
      <c r="G407" s="134">
        <v>0</v>
      </c>
      <c r="H407" s="134"/>
      <c r="I407" s="187" t="e">
        <f t="shared" si="49"/>
        <v>#DIV/0!</v>
      </c>
      <c r="J407" s="187" t="e">
        <f t="shared" si="48"/>
        <v>#DIV/0!</v>
      </c>
    </row>
    <row r="408" spans="1:10" ht="15" customHeight="1">
      <c r="A408" s="111"/>
      <c r="B408" s="111"/>
      <c r="C408" s="111">
        <v>3693</v>
      </c>
      <c r="D408" s="86" t="s">
        <v>1556</v>
      </c>
      <c r="E408" s="134"/>
      <c r="F408" s="134">
        <v>0</v>
      </c>
      <c r="G408" s="134">
        <v>0</v>
      </c>
      <c r="H408" s="134"/>
      <c r="I408" s="187" t="e">
        <f t="shared" si="49"/>
        <v>#DIV/0!</v>
      </c>
      <c r="J408" s="187" t="e">
        <f t="shared" si="48"/>
        <v>#DIV/0!</v>
      </c>
    </row>
    <row r="409" spans="1:10" ht="15" customHeight="1">
      <c r="A409" s="111"/>
      <c r="B409" s="111"/>
      <c r="C409" s="111">
        <v>3694</v>
      </c>
      <c r="D409" s="86" t="s">
        <v>1557</v>
      </c>
      <c r="E409" s="134"/>
      <c r="F409" s="134">
        <v>0</v>
      </c>
      <c r="G409" s="134">
        <v>0</v>
      </c>
      <c r="H409" s="134"/>
      <c r="I409" s="187" t="e">
        <f t="shared" si="49"/>
        <v>#DIV/0!</v>
      </c>
      <c r="J409" s="187" t="e">
        <f t="shared" si="48"/>
        <v>#DIV/0!</v>
      </c>
    </row>
    <row r="410" spans="1:10" ht="15" customHeight="1">
      <c r="A410" s="111"/>
      <c r="B410" s="130">
        <v>38</v>
      </c>
      <c r="C410" s="111"/>
      <c r="D410" s="130" t="s">
        <v>1359</v>
      </c>
      <c r="E410" s="112">
        <f>E411</f>
        <v>0</v>
      </c>
      <c r="F410" s="112">
        <f>F411</f>
        <v>0</v>
      </c>
      <c r="G410" s="112">
        <f>G411</f>
        <v>0</v>
      </c>
      <c r="H410" s="112">
        <f>H411</f>
        <v>0</v>
      </c>
      <c r="I410" s="187" t="e">
        <f t="shared" si="49"/>
        <v>#DIV/0!</v>
      </c>
      <c r="J410" s="187" t="e">
        <f t="shared" si="48"/>
        <v>#DIV/0!</v>
      </c>
    </row>
    <row r="411" spans="1:10" ht="15" customHeight="1">
      <c r="A411" s="111"/>
      <c r="B411" s="111"/>
      <c r="C411" s="111">
        <v>3813</v>
      </c>
      <c r="D411" s="86" t="s">
        <v>1543</v>
      </c>
      <c r="E411" s="134"/>
      <c r="F411" s="134">
        <v>0</v>
      </c>
      <c r="G411" s="134">
        <v>0</v>
      </c>
      <c r="H411" s="134"/>
      <c r="I411" s="187" t="e">
        <f t="shared" si="49"/>
        <v>#DIV/0!</v>
      </c>
      <c r="J411" s="187" t="e">
        <f t="shared" si="48"/>
        <v>#DIV/0!</v>
      </c>
    </row>
    <row r="412" spans="1:10" ht="15" customHeight="1">
      <c r="A412" s="130">
        <v>4</v>
      </c>
      <c r="B412" s="111"/>
      <c r="C412" s="111"/>
      <c r="D412" s="130" t="s">
        <v>1352</v>
      </c>
      <c r="E412" s="112">
        <f>E413+E415</f>
        <v>0</v>
      </c>
      <c r="F412" s="112">
        <f>F413+F415</f>
        <v>0</v>
      </c>
      <c r="G412" s="112">
        <f>G413+G415</f>
        <v>0</v>
      </c>
      <c r="H412" s="112">
        <f>H413+H415</f>
        <v>0</v>
      </c>
      <c r="I412" s="187" t="e">
        <f t="shared" si="49"/>
        <v>#DIV/0!</v>
      </c>
      <c r="J412" s="187" t="e">
        <f t="shared" si="48"/>
        <v>#DIV/0!</v>
      </c>
    </row>
    <row r="413" spans="1:10" ht="15" customHeight="1">
      <c r="A413" s="111"/>
      <c r="B413" s="130">
        <v>41</v>
      </c>
      <c r="C413" s="111"/>
      <c r="D413" s="130" t="s">
        <v>1362</v>
      </c>
      <c r="E413" s="112">
        <f>E414</f>
        <v>0</v>
      </c>
      <c r="F413" s="112">
        <f>F414</f>
        <v>0</v>
      </c>
      <c r="G413" s="112">
        <f>G414</f>
        <v>0</v>
      </c>
      <c r="H413" s="112">
        <f>H414</f>
        <v>0</v>
      </c>
      <c r="I413" s="187" t="e">
        <f t="shared" si="49"/>
        <v>#DIV/0!</v>
      </c>
      <c r="J413" s="187" t="e">
        <f t="shared" si="48"/>
        <v>#DIV/0!</v>
      </c>
    </row>
    <row r="414" spans="1:10" ht="15" customHeight="1">
      <c r="A414" s="111"/>
      <c r="B414" s="111"/>
      <c r="C414" s="111">
        <v>4123</v>
      </c>
      <c r="D414" s="86" t="s">
        <v>1317</v>
      </c>
      <c r="E414" s="134"/>
      <c r="F414" s="134"/>
      <c r="G414" s="134"/>
      <c r="H414" s="134"/>
      <c r="I414" s="187" t="e">
        <f t="shared" si="49"/>
        <v>#DIV/0!</v>
      </c>
      <c r="J414" s="187" t="e">
        <f t="shared" si="48"/>
        <v>#DIV/0!</v>
      </c>
    </row>
    <row r="415" spans="1:10" ht="15" customHeight="1">
      <c r="A415" s="111"/>
      <c r="B415" s="130">
        <v>42</v>
      </c>
      <c r="C415" s="111"/>
      <c r="D415" s="130" t="s">
        <v>1353</v>
      </c>
      <c r="E415" s="112">
        <f>SUM(E416:E417)</f>
        <v>0</v>
      </c>
      <c r="F415" s="112">
        <f>SUM(F416:F417)</f>
        <v>0</v>
      </c>
      <c r="G415" s="112">
        <f>SUM(G416:G417)</f>
        <v>0</v>
      </c>
      <c r="H415" s="112">
        <f>SUM(H416:H417)</f>
        <v>0</v>
      </c>
      <c r="I415" s="187" t="e">
        <f t="shared" si="49"/>
        <v>#DIV/0!</v>
      </c>
      <c r="J415" s="187" t="e">
        <f t="shared" si="48"/>
        <v>#DIV/0!</v>
      </c>
    </row>
    <row r="416" spans="1:10" ht="15" customHeight="1">
      <c r="A416" s="111"/>
      <c r="B416" s="111"/>
      <c r="C416" s="111">
        <v>4221</v>
      </c>
      <c r="D416" s="86" t="s">
        <v>1287</v>
      </c>
      <c r="E416" s="134"/>
      <c r="F416" s="134">
        <v>0</v>
      </c>
      <c r="G416" s="134">
        <v>0</v>
      </c>
      <c r="H416" s="134"/>
      <c r="I416" s="187" t="e">
        <f t="shared" si="49"/>
        <v>#DIV/0!</v>
      </c>
      <c r="J416" s="187" t="e">
        <f t="shared" si="48"/>
        <v>#DIV/0!</v>
      </c>
    </row>
    <row r="417" spans="1:10" ht="15" customHeight="1">
      <c r="A417" s="111"/>
      <c r="B417" s="111"/>
      <c r="C417" s="111">
        <v>4227</v>
      </c>
      <c r="D417" s="86" t="s">
        <v>1488</v>
      </c>
      <c r="E417" s="134"/>
      <c r="F417" s="134"/>
      <c r="G417" s="134"/>
      <c r="H417" s="134"/>
      <c r="I417" s="187" t="e">
        <f t="shared" si="49"/>
        <v>#DIV/0!</v>
      </c>
      <c r="J417" s="187" t="e">
        <f t="shared" si="48"/>
        <v>#DIV/0!</v>
      </c>
    </row>
    <row r="418" spans="1:10" ht="15" customHeight="1">
      <c r="A418" s="344" t="s">
        <v>1696</v>
      </c>
      <c r="B418" s="345"/>
      <c r="C418" s="345"/>
      <c r="D418" s="346"/>
      <c r="E418" s="228">
        <f>E419+E436</f>
        <v>0</v>
      </c>
      <c r="F418" s="228">
        <f>F419+F436</f>
        <v>0</v>
      </c>
      <c r="G418" s="228">
        <f>G419+G436</f>
        <v>0</v>
      </c>
      <c r="H418" s="228">
        <f>H419+H436</f>
        <v>0</v>
      </c>
      <c r="I418" s="229" t="e">
        <f t="shared" si="43"/>
        <v>#DIV/0!</v>
      </c>
      <c r="J418" s="229" t="e">
        <f t="shared" si="42"/>
        <v>#DIV/0!</v>
      </c>
    </row>
    <row r="419" spans="1:10" ht="15" customHeight="1">
      <c r="A419" s="130">
        <v>3</v>
      </c>
      <c r="B419" s="111"/>
      <c r="C419" s="55"/>
      <c r="D419" s="55" t="s">
        <v>1365</v>
      </c>
      <c r="E419" s="112">
        <f>E420+E426+E428+E430+E434</f>
        <v>0</v>
      </c>
      <c r="F419" s="112">
        <f t="shared" ref="F419" si="50">F420+F426+F428+F430+F434</f>
        <v>0</v>
      </c>
      <c r="G419" s="112">
        <f t="shared" ref="G419:H419" si="51">G420+G426+G428+G430+G434</f>
        <v>0</v>
      </c>
      <c r="H419" s="112">
        <f t="shared" si="51"/>
        <v>0</v>
      </c>
      <c r="I419" s="177" t="e">
        <f t="shared" si="43"/>
        <v>#DIV/0!</v>
      </c>
      <c r="J419" s="177" t="e">
        <f t="shared" si="42"/>
        <v>#DIV/0!</v>
      </c>
    </row>
    <row r="420" spans="1:10" ht="15" customHeight="1">
      <c r="A420" s="111"/>
      <c r="B420" s="130">
        <v>31</v>
      </c>
      <c r="C420" s="55"/>
      <c r="D420" s="55" t="s">
        <v>1327</v>
      </c>
      <c r="E420" s="112">
        <f>SUM(E421:E425)</f>
        <v>0</v>
      </c>
      <c r="F420" s="112">
        <f>SUM(F421:F425)</f>
        <v>0</v>
      </c>
      <c r="G420" s="112">
        <f>SUM(G421:G425)</f>
        <v>0</v>
      </c>
      <c r="H420" s="112">
        <f>SUM(H421:H425)</f>
        <v>0</v>
      </c>
      <c r="I420" s="177" t="e">
        <f t="shared" si="43"/>
        <v>#DIV/0!</v>
      </c>
      <c r="J420" s="177" t="e">
        <f t="shared" si="42"/>
        <v>#DIV/0!</v>
      </c>
    </row>
    <row r="421" spans="1:10" ht="15" customHeight="1">
      <c r="A421" s="111"/>
      <c r="B421" s="111"/>
      <c r="C421" s="111">
        <v>3111</v>
      </c>
      <c r="D421" s="86" t="s">
        <v>1405</v>
      </c>
      <c r="E421" s="134"/>
      <c r="F421" s="134"/>
      <c r="G421" s="134"/>
      <c r="H421" s="134"/>
      <c r="I421" s="187" t="e">
        <f t="shared" si="43"/>
        <v>#DIV/0!</v>
      </c>
      <c r="J421" s="187" t="e">
        <f t="shared" si="42"/>
        <v>#DIV/0!</v>
      </c>
    </row>
    <row r="422" spans="1:10" ht="15" customHeight="1">
      <c r="A422" s="111"/>
      <c r="B422" s="111"/>
      <c r="C422" s="111">
        <v>3112</v>
      </c>
      <c r="D422" s="86" t="s">
        <v>1483</v>
      </c>
      <c r="E422" s="134"/>
      <c r="F422" s="134"/>
      <c r="G422" s="134"/>
      <c r="H422" s="134"/>
      <c r="I422" s="187" t="e">
        <f t="shared" si="43"/>
        <v>#DIV/0!</v>
      </c>
      <c r="J422" s="187" t="e">
        <f t="shared" si="42"/>
        <v>#DIV/0!</v>
      </c>
    </row>
    <row r="423" spans="1:10" ht="15" customHeight="1">
      <c r="A423" s="111"/>
      <c r="B423" s="111"/>
      <c r="C423" s="111">
        <v>3121</v>
      </c>
      <c r="D423" s="86" t="s">
        <v>1301</v>
      </c>
      <c r="E423" s="134"/>
      <c r="F423" s="134"/>
      <c r="G423" s="134"/>
      <c r="H423" s="134"/>
      <c r="I423" s="187" t="e">
        <f t="shared" si="43"/>
        <v>#DIV/0!</v>
      </c>
      <c r="J423" s="187" t="e">
        <f t="shared" si="42"/>
        <v>#DIV/0!</v>
      </c>
    </row>
    <row r="424" spans="1:10" ht="15" customHeight="1">
      <c r="A424" s="111"/>
      <c r="B424" s="111"/>
      <c r="C424" s="111">
        <v>3132</v>
      </c>
      <c r="D424" s="86" t="s">
        <v>1363</v>
      </c>
      <c r="E424" s="134"/>
      <c r="F424" s="134"/>
      <c r="G424" s="134"/>
      <c r="H424" s="134"/>
      <c r="I424" s="187" t="e">
        <f t="shared" si="43"/>
        <v>#DIV/0!</v>
      </c>
      <c r="J424" s="187" t="e">
        <f t="shared" si="42"/>
        <v>#DIV/0!</v>
      </c>
    </row>
    <row r="425" spans="1:10" ht="15" customHeight="1">
      <c r="A425" s="111"/>
      <c r="B425" s="111"/>
      <c r="C425" s="111">
        <v>3133</v>
      </c>
      <c r="D425" s="86" t="s">
        <v>1406</v>
      </c>
      <c r="E425" s="134"/>
      <c r="F425" s="134">
        <v>0</v>
      </c>
      <c r="G425" s="134">
        <v>0</v>
      </c>
      <c r="H425" s="134"/>
      <c r="I425" s="187" t="e">
        <f t="shared" si="43"/>
        <v>#DIV/0!</v>
      </c>
      <c r="J425" s="187" t="e">
        <f t="shared" si="42"/>
        <v>#DIV/0!</v>
      </c>
    </row>
    <row r="426" spans="1:10" ht="15" customHeight="1">
      <c r="A426" s="111"/>
      <c r="B426" s="130">
        <v>34</v>
      </c>
      <c r="C426" s="111"/>
      <c r="D426" s="130" t="s">
        <v>1350</v>
      </c>
      <c r="E426" s="112">
        <f>E427</f>
        <v>0</v>
      </c>
      <c r="F426" s="112">
        <f>F427</f>
        <v>0</v>
      </c>
      <c r="G426" s="112">
        <f>G427</f>
        <v>0</v>
      </c>
      <c r="H426" s="112">
        <f>H427</f>
        <v>0</v>
      </c>
      <c r="I426" s="187" t="e">
        <f t="shared" si="43"/>
        <v>#DIV/0!</v>
      </c>
      <c r="J426" s="187" t="e">
        <f t="shared" si="42"/>
        <v>#DIV/0!</v>
      </c>
    </row>
    <row r="427" spans="1:10" ht="15.75" customHeight="1">
      <c r="A427" s="111"/>
      <c r="B427" s="111"/>
      <c r="C427" s="111">
        <v>3432</v>
      </c>
      <c r="D427" s="180" t="s">
        <v>1306</v>
      </c>
      <c r="E427" s="134"/>
      <c r="F427" s="134">
        <v>0</v>
      </c>
      <c r="G427" s="134">
        <v>0</v>
      </c>
      <c r="H427" s="134"/>
      <c r="I427" s="187" t="e">
        <f t="shared" si="43"/>
        <v>#DIV/0!</v>
      </c>
      <c r="J427" s="187" t="e">
        <f t="shared" si="42"/>
        <v>#DIV/0!</v>
      </c>
    </row>
    <row r="428" spans="1:10" ht="15.75" customHeight="1">
      <c r="A428" s="111"/>
      <c r="B428" s="130">
        <v>35</v>
      </c>
      <c r="C428" s="111"/>
      <c r="D428" s="130" t="s">
        <v>1563</v>
      </c>
      <c r="E428" s="112">
        <f>E429</f>
        <v>0</v>
      </c>
      <c r="F428" s="112">
        <f>F429</f>
        <v>0</v>
      </c>
      <c r="G428" s="112">
        <f>G429</f>
        <v>0</v>
      </c>
      <c r="H428" s="112">
        <f>H429</f>
        <v>0</v>
      </c>
      <c r="I428" s="187" t="e">
        <f t="shared" si="43"/>
        <v>#DIV/0!</v>
      </c>
      <c r="J428" s="187" t="e">
        <f t="shared" si="42"/>
        <v>#DIV/0!</v>
      </c>
    </row>
    <row r="429" spans="1:10" ht="15" customHeight="1">
      <c r="A429" s="111"/>
      <c r="B429" s="111"/>
      <c r="C429" s="111">
        <v>3531</v>
      </c>
      <c r="D429" s="86" t="s">
        <v>1541</v>
      </c>
      <c r="E429" s="134"/>
      <c r="F429" s="134">
        <v>0</v>
      </c>
      <c r="G429" s="134">
        <v>0</v>
      </c>
      <c r="H429" s="134"/>
      <c r="I429" s="187" t="e">
        <f t="shared" si="43"/>
        <v>#DIV/0!</v>
      </c>
      <c r="J429" s="187" t="e">
        <f t="shared" si="42"/>
        <v>#DIV/0!</v>
      </c>
    </row>
    <row r="430" spans="1:10" ht="15" customHeight="1">
      <c r="A430" s="111"/>
      <c r="B430" s="130">
        <v>36</v>
      </c>
      <c r="C430" s="111"/>
      <c r="D430" s="130" t="s">
        <v>1399</v>
      </c>
      <c r="E430" s="112">
        <f>SUM(E431:E433)</f>
        <v>0</v>
      </c>
      <c r="F430" s="112">
        <f>SUM(F431:F433)</f>
        <v>0</v>
      </c>
      <c r="G430" s="112">
        <f>SUM(G431:G433)</f>
        <v>0</v>
      </c>
      <c r="H430" s="112">
        <f>SUM(H431:H433)</f>
        <v>0</v>
      </c>
      <c r="I430" s="187" t="e">
        <f t="shared" si="43"/>
        <v>#DIV/0!</v>
      </c>
      <c r="J430" s="187" t="e">
        <f t="shared" si="42"/>
        <v>#DIV/0!</v>
      </c>
    </row>
    <row r="431" spans="1:10" ht="15" customHeight="1">
      <c r="A431" s="111"/>
      <c r="B431" s="111"/>
      <c r="C431" s="111">
        <v>3611</v>
      </c>
      <c r="D431" s="86" t="s">
        <v>1542</v>
      </c>
      <c r="E431" s="134"/>
      <c r="F431" s="134">
        <v>0</v>
      </c>
      <c r="G431" s="134">
        <v>0</v>
      </c>
      <c r="H431" s="134"/>
      <c r="I431" s="187" t="e">
        <f t="shared" si="43"/>
        <v>#DIV/0!</v>
      </c>
      <c r="J431" s="187" t="e">
        <f t="shared" si="42"/>
        <v>#DIV/0!</v>
      </c>
    </row>
    <row r="432" spans="1:10" ht="15" customHeight="1">
      <c r="A432" s="111"/>
      <c r="B432" s="111"/>
      <c r="C432" s="111">
        <v>3693</v>
      </c>
      <c r="D432" s="86" t="s">
        <v>1556</v>
      </c>
      <c r="E432" s="134"/>
      <c r="F432" s="134">
        <v>0</v>
      </c>
      <c r="G432" s="134">
        <v>0</v>
      </c>
      <c r="H432" s="134"/>
      <c r="I432" s="187" t="e">
        <f t="shared" si="43"/>
        <v>#DIV/0!</v>
      </c>
      <c r="J432" s="187" t="e">
        <f t="shared" si="42"/>
        <v>#DIV/0!</v>
      </c>
    </row>
    <row r="433" spans="1:10" ht="15" customHeight="1">
      <c r="A433" s="111"/>
      <c r="B433" s="111"/>
      <c r="C433" s="111">
        <v>3694</v>
      </c>
      <c r="D433" s="86" t="s">
        <v>1557</v>
      </c>
      <c r="E433" s="134"/>
      <c r="F433" s="134">
        <v>0</v>
      </c>
      <c r="G433" s="134">
        <v>0</v>
      </c>
      <c r="H433" s="134"/>
      <c r="I433" s="187" t="e">
        <f t="shared" si="43"/>
        <v>#DIV/0!</v>
      </c>
      <c r="J433" s="187" t="e">
        <f t="shared" si="42"/>
        <v>#DIV/0!</v>
      </c>
    </row>
    <row r="434" spans="1:10" ht="15" customHeight="1">
      <c r="A434" s="111"/>
      <c r="B434" s="130">
        <v>38</v>
      </c>
      <c r="C434" s="111"/>
      <c r="D434" s="130" t="s">
        <v>1359</v>
      </c>
      <c r="E434" s="112">
        <f>E435</f>
        <v>0</v>
      </c>
      <c r="F434" s="112">
        <f>F435</f>
        <v>0</v>
      </c>
      <c r="G434" s="112">
        <f>G435</f>
        <v>0</v>
      </c>
      <c r="H434" s="112">
        <f>H435</f>
        <v>0</v>
      </c>
      <c r="I434" s="187" t="e">
        <f t="shared" si="43"/>
        <v>#DIV/0!</v>
      </c>
      <c r="J434" s="187" t="e">
        <f t="shared" si="42"/>
        <v>#DIV/0!</v>
      </c>
    </row>
    <row r="435" spans="1:10" ht="15" customHeight="1">
      <c r="A435" s="111"/>
      <c r="B435" s="111"/>
      <c r="C435" s="111">
        <v>3813</v>
      </c>
      <c r="D435" s="86" t="s">
        <v>1543</v>
      </c>
      <c r="E435" s="134"/>
      <c r="F435" s="134">
        <v>0</v>
      </c>
      <c r="G435" s="134">
        <v>0</v>
      </c>
      <c r="H435" s="134"/>
      <c r="I435" s="187" t="e">
        <f t="shared" si="43"/>
        <v>#DIV/0!</v>
      </c>
      <c r="J435" s="187" t="e">
        <f t="shared" si="42"/>
        <v>#DIV/0!</v>
      </c>
    </row>
    <row r="436" spans="1:10" ht="15" customHeight="1">
      <c r="A436" s="130">
        <v>4</v>
      </c>
      <c r="B436" s="111"/>
      <c r="C436" s="111"/>
      <c r="D436" s="130" t="s">
        <v>1352</v>
      </c>
      <c r="E436" s="112">
        <f>E437+E439</f>
        <v>0</v>
      </c>
      <c r="F436" s="112">
        <f>F437+F439</f>
        <v>0</v>
      </c>
      <c r="G436" s="112">
        <f>G437+G439</f>
        <v>0</v>
      </c>
      <c r="H436" s="112">
        <f>H437+H439</f>
        <v>0</v>
      </c>
      <c r="I436" s="187" t="e">
        <f t="shared" si="43"/>
        <v>#DIV/0!</v>
      </c>
      <c r="J436" s="187" t="e">
        <f t="shared" si="42"/>
        <v>#DIV/0!</v>
      </c>
    </row>
    <row r="437" spans="1:10" ht="15" customHeight="1">
      <c r="A437" s="111"/>
      <c r="B437" s="130">
        <v>41</v>
      </c>
      <c r="C437" s="111"/>
      <c r="D437" s="130" t="s">
        <v>1362</v>
      </c>
      <c r="E437" s="112">
        <f>E438</f>
        <v>0</v>
      </c>
      <c r="F437" s="112">
        <f>F438</f>
        <v>0</v>
      </c>
      <c r="G437" s="112">
        <f>G438</f>
        <v>0</v>
      </c>
      <c r="H437" s="112">
        <f>H438</f>
        <v>0</v>
      </c>
      <c r="I437" s="187" t="e">
        <f t="shared" si="43"/>
        <v>#DIV/0!</v>
      </c>
      <c r="J437" s="187" t="e">
        <f t="shared" si="42"/>
        <v>#DIV/0!</v>
      </c>
    </row>
    <row r="438" spans="1:10" ht="15" customHeight="1">
      <c r="A438" s="111"/>
      <c r="B438" s="111"/>
      <c r="C438" s="111">
        <v>4123</v>
      </c>
      <c r="D438" s="86" t="s">
        <v>1317</v>
      </c>
      <c r="E438" s="134"/>
      <c r="F438" s="134"/>
      <c r="G438" s="134"/>
      <c r="H438" s="134"/>
      <c r="I438" s="187" t="e">
        <f t="shared" si="43"/>
        <v>#DIV/0!</v>
      </c>
      <c r="J438" s="187" t="e">
        <f t="shared" si="42"/>
        <v>#DIV/0!</v>
      </c>
    </row>
    <row r="439" spans="1:10" ht="15" customHeight="1">
      <c r="A439" s="111"/>
      <c r="B439" s="130">
        <v>42</v>
      </c>
      <c r="C439" s="111"/>
      <c r="D439" s="130" t="s">
        <v>1353</v>
      </c>
      <c r="E439" s="112">
        <f>SUM(E440:E441)</f>
        <v>0</v>
      </c>
      <c r="F439" s="112">
        <f>SUM(F440:F441)</f>
        <v>0</v>
      </c>
      <c r="G439" s="112">
        <f>SUM(G440:G441)</f>
        <v>0</v>
      </c>
      <c r="H439" s="112">
        <f>SUM(H440:H441)</f>
        <v>0</v>
      </c>
      <c r="I439" s="187" t="e">
        <f t="shared" si="43"/>
        <v>#DIV/0!</v>
      </c>
      <c r="J439" s="187" t="e">
        <f t="shared" si="42"/>
        <v>#DIV/0!</v>
      </c>
    </row>
    <row r="440" spans="1:10" ht="15" customHeight="1">
      <c r="A440" s="111"/>
      <c r="B440" s="111"/>
      <c r="C440" s="111">
        <v>4221</v>
      </c>
      <c r="D440" s="86" t="s">
        <v>1287</v>
      </c>
      <c r="E440" s="134"/>
      <c r="F440" s="134">
        <v>0</v>
      </c>
      <c r="G440" s="134">
        <v>0</v>
      </c>
      <c r="H440" s="134"/>
      <c r="I440" s="187" t="e">
        <f t="shared" si="43"/>
        <v>#DIV/0!</v>
      </c>
      <c r="J440" s="187" t="e">
        <f t="shared" si="42"/>
        <v>#DIV/0!</v>
      </c>
    </row>
    <row r="441" spans="1:10" ht="15" customHeight="1">
      <c r="A441" s="111"/>
      <c r="B441" s="111"/>
      <c r="C441" s="111">
        <v>4227</v>
      </c>
      <c r="D441" s="86" t="s">
        <v>1488</v>
      </c>
      <c r="E441" s="134"/>
      <c r="F441" s="134"/>
      <c r="G441" s="134"/>
      <c r="H441" s="134"/>
      <c r="I441" s="187" t="e">
        <f t="shared" si="43"/>
        <v>#DIV/0!</v>
      </c>
      <c r="J441" s="187" t="e">
        <f t="shared" si="42"/>
        <v>#DIV/0!</v>
      </c>
    </row>
    <row r="442" spans="1:10" ht="15" customHeight="1">
      <c r="A442" s="344" t="s">
        <v>1656</v>
      </c>
      <c r="B442" s="345"/>
      <c r="C442" s="345"/>
      <c r="D442" s="346"/>
      <c r="E442" s="228">
        <f>E443</f>
        <v>9901</v>
      </c>
      <c r="F442" s="228">
        <f t="shared" ref="F442:G442" si="52">F443</f>
        <v>0</v>
      </c>
      <c r="G442" s="228">
        <f t="shared" si="52"/>
        <v>0</v>
      </c>
      <c r="H442" s="228">
        <f>H443</f>
        <v>0</v>
      </c>
      <c r="I442" s="229" t="e">
        <f t="shared" si="43"/>
        <v>#DIV/0!</v>
      </c>
      <c r="J442" s="229">
        <f t="shared" si="42"/>
        <v>0</v>
      </c>
    </row>
    <row r="443" spans="1:10" ht="15" customHeight="1">
      <c r="A443" s="130">
        <v>3</v>
      </c>
      <c r="B443" s="111"/>
      <c r="C443" s="55"/>
      <c r="D443" s="55" t="s">
        <v>1365</v>
      </c>
      <c r="E443" s="112">
        <f>E444+E450</f>
        <v>9901</v>
      </c>
      <c r="F443" s="112">
        <f t="shared" ref="F443:G443" si="53">F444+F450</f>
        <v>0</v>
      </c>
      <c r="G443" s="112">
        <f t="shared" si="53"/>
        <v>0</v>
      </c>
      <c r="H443" s="112">
        <f t="shared" ref="H443" si="54">H444+H450</f>
        <v>0</v>
      </c>
      <c r="I443" s="177" t="e">
        <f t="shared" si="43"/>
        <v>#DIV/0!</v>
      </c>
      <c r="J443" s="177">
        <f t="shared" ref="J443:J506" si="55">G443/E443*100</f>
        <v>0</v>
      </c>
    </row>
    <row r="444" spans="1:10" ht="15" customHeight="1">
      <c r="A444" s="111"/>
      <c r="B444" s="130">
        <v>31</v>
      </c>
      <c r="C444" s="55"/>
      <c r="D444" s="55" t="s">
        <v>1327</v>
      </c>
      <c r="E444" s="112">
        <f>SUM(E445:E449)</f>
        <v>6046</v>
      </c>
      <c r="F444" s="112">
        <f>SUM(F445:F449)</f>
        <v>0</v>
      </c>
      <c r="G444" s="112">
        <f>SUM(G445:G449)</f>
        <v>0</v>
      </c>
      <c r="H444" s="112">
        <f>SUM(H445:H449)</f>
        <v>0</v>
      </c>
      <c r="I444" s="177" t="e">
        <f t="shared" si="43"/>
        <v>#DIV/0!</v>
      </c>
      <c r="J444" s="177">
        <f t="shared" si="55"/>
        <v>0</v>
      </c>
    </row>
    <row r="445" spans="1:10" ht="15" customHeight="1">
      <c r="A445" s="111"/>
      <c r="B445" s="111"/>
      <c r="C445" s="111">
        <v>3111</v>
      </c>
      <c r="D445" s="86" t="s">
        <v>1405</v>
      </c>
      <c r="E445" s="134">
        <v>5190</v>
      </c>
      <c r="F445" s="134"/>
      <c r="G445" s="134"/>
      <c r="H445" s="134"/>
      <c r="I445" s="187" t="e">
        <f t="shared" si="43"/>
        <v>#DIV/0!</v>
      </c>
      <c r="J445" s="187">
        <f t="shared" si="55"/>
        <v>0</v>
      </c>
    </row>
    <row r="446" spans="1:10" ht="15" customHeight="1">
      <c r="A446" s="111"/>
      <c r="B446" s="111"/>
      <c r="C446" s="111">
        <v>3112</v>
      </c>
      <c r="D446" s="86" t="s">
        <v>1483</v>
      </c>
      <c r="E446" s="134"/>
      <c r="F446" s="134"/>
      <c r="G446" s="134"/>
      <c r="H446" s="134"/>
      <c r="I446" s="187" t="e">
        <f t="shared" si="43"/>
        <v>#DIV/0!</v>
      </c>
      <c r="J446" s="187" t="e">
        <f t="shared" si="55"/>
        <v>#DIV/0!</v>
      </c>
    </row>
    <row r="447" spans="1:10" ht="15" customHeight="1">
      <c r="A447" s="111"/>
      <c r="B447" s="111"/>
      <c r="C447" s="111">
        <v>3121</v>
      </c>
      <c r="D447" s="86" t="s">
        <v>1301</v>
      </c>
      <c r="E447" s="134"/>
      <c r="F447" s="134"/>
      <c r="G447" s="134"/>
      <c r="H447" s="134"/>
      <c r="I447" s="187" t="e">
        <f t="shared" si="43"/>
        <v>#DIV/0!</v>
      </c>
      <c r="J447" s="187" t="e">
        <f t="shared" si="55"/>
        <v>#DIV/0!</v>
      </c>
    </row>
    <row r="448" spans="1:10" ht="15" customHeight="1">
      <c r="A448" s="111"/>
      <c r="B448" s="111"/>
      <c r="C448" s="111">
        <v>3132</v>
      </c>
      <c r="D448" s="86" t="s">
        <v>1363</v>
      </c>
      <c r="E448" s="134">
        <v>856</v>
      </c>
      <c r="F448" s="134"/>
      <c r="G448" s="134"/>
      <c r="H448" s="134"/>
      <c r="I448" s="187" t="e">
        <f t="shared" si="43"/>
        <v>#DIV/0!</v>
      </c>
      <c r="J448" s="187">
        <f t="shared" si="55"/>
        <v>0</v>
      </c>
    </row>
    <row r="449" spans="1:10" ht="15" customHeight="1">
      <c r="A449" s="111"/>
      <c r="B449" s="111"/>
      <c r="C449" s="111">
        <v>3133</v>
      </c>
      <c r="D449" s="86" t="s">
        <v>1406</v>
      </c>
      <c r="E449" s="134"/>
      <c r="F449" s="134">
        <v>0</v>
      </c>
      <c r="G449" s="134">
        <v>0</v>
      </c>
      <c r="H449" s="134"/>
      <c r="I449" s="187" t="e">
        <f t="shared" si="43"/>
        <v>#DIV/0!</v>
      </c>
      <c r="J449" s="187" t="e">
        <f t="shared" si="55"/>
        <v>#DIV/0!</v>
      </c>
    </row>
    <row r="450" spans="1:10" ht="15" customHeight="1">
      <c r="A450" s="111"/>
      <c r="B450" s="130">
        <v>32</v>
      </c>
      <c r="C450" s="111"/>
      <c r="D450" s="130" t="s">
        <v>1330</v>
      </c>
      <c r="E450" s="112">
        <f>SUM(E451:E454)</f>
        <v>3855</v>
      </c>
      <c r="F450" s="112">
        <f t="shared" ref="F450" si="56">SUM(F451:F454)</f>
        <v>0</v>
      </c>
      <c r="G450" s="112">
        <f t="shared" ref="G450:H450" si="57">SUM(G451:G454)</f>
        <v>0</v>
      </c>
      <c r="H450" s="112">
        <f t="shared" si="57"/>
        <v>0</v>
      </c>
      <c r="I450" s="187" t="e">
        <f t="shared" si="43"/>
        <v>#DIV/0!</v>
      </c>
      <c r="J450" s="187">
        <f t="shared" si="55"/>
        <v>0</v>
      </c>
    </row>
    <row r="451" spans="1:10" ht="15" customHeight="1">
      <c r="A451" s="111"/>
      <c r="B451" s="111"/>
      <c r="C451" s="111">
        <v>3211</v>
      </c>
      <c r="D451" s="86" t="s">
        <v>1264</v>
      </c>
      <c r="E451" s="134">
        <v>3535</v>
      </c>
      <c r="F451" s="134"/>
      <c r="G451" s="134"/>
      <c r="H451" s="134"/>
      <c r="I451" s="187" t="e">
        <f t="shared" si="43"/>
        <v>#DIV/0!</v>
      </c>
      <c r="J451" s="187">
        <f t="shared" si="55"/>
        <v>0</v>
      </c>
    </row>
    <row r="452" spans="1:10" ht="15" customHeight="1">
      <c r="A452" s="111"/>
      <c r="B452" s="111"/>
      <c r="C452" s="111">
        <v>3212</v>
      </c>
      <c r="D452" s="86" t="s">
        <v>1265</v>
      </c>
      <c r="E452" s="134"/>
      <c r="F452" s="134">
        <v>0</v>
      </c>
      <c r="G452" s="134">
        <v>0</v>
      </c>
      <c r="H452" s="134"/>
      <c r="I452" s="187" t="e">
        <f t="shared" si="43"/>
        <v>#DIV/0!</v>
      </c>
      <c r="J452" s="187" t="e">
        <f t="shared" si="55"/>
        <v>#DIV/0!</v>
      </c>
    </row>
    <row r="453" spans="1:10" ht="15" customHeight="1">
      <c r="A453" s="111"/>
      <c r="B453" s="111"/>
      <c r="C453" s="111">
        <v>3213</v>
      </c>
      <c r="D453" s="86" t="s">
        <v>1266</v>
      </c>
      <c r="E453" s="134">
        <v>320</v>
      </c>
      <c r="F453" s="134">
        <v>0</v>
      </c>
      <c r="G453" s="134">
        <v>0</v>
      </c>
      <c r="H453" s="134"/>
      <c r="I453" s="187" t="e">
        <f t="shared" si="43"/>
        <v>#DIV/0!</v>
      </c>
      <c r="J453" s="187">
        <f t="shared" si="55"/>
        <v>0</v>
      </c>
    </row>
    <row r="454" spans="1:10" ht="15" customHeight="1">
      <c r="A454" s="111"/>
      <c r="B454" s="111"/>
      <c r="C454" s="111">
        <v>3221</v>
      </c>
      <c r="D454" s="86" t="s">
        <v>1267</v>
      </c>
      <c r="E454" s="134"/>
      <c r="F454" s="134">
        <v>0</v>
      </c>
      <c r="G454" s="134">
        <v>0</v>
      </c>
      <c r="H454" s="134"/>
      <c r="I454" s="187" t="e">
        <f t="shared" si="43"/>
        <v>#DIV/0!</v>
      </c>
      <c r="J454" s="187" t="e">
        <f t="shared" si="55"/>
        <v>#DIV/0!</v>
      </c>
    </row>
    <row r="455" spans="1:10" ht="15" customHeight="1">
      <c r="A455" s="344" t="s">
        <v>1697</v>
      </c>
      <c r="B455" s="345"/>
      <c r="C455" s="345"/>
      <c r="D455" s="346"/>
      <c r="E455" s="228">
        <f>E456</f>
        <v>0</v>
      </c>
      <c r="F455" s="228">
        <f t="shared" ref="F455:G455" si="58">F456</f>
        <v>0</v>
      </c>
      <c r="G455" s="228">
        <f t="shared" si="58"/>
        <v>0</v>
      </c>
      <c r="H455" s="228">
        <f>H456</f>
        <v>0</v>
      </c>
      <c r="I455" s="229" t="e">
        <f t="shared" si="43"/>
        <v>#DIV/0!</v>
      </c>
      <c r="J455" s="229" t="e">
        <f t="shared" si="55"/>
        <v>#DIV/0!</v>
      </c>
    </row>
    <row r="456" spans="1:10" ht="15" customHeight="1">
      <c r="A456" s="130">
        <v>3</v>
      </c>
      <c r="B456" s="111"/>
      <c r="C456" s="55"/>
      <c r="D456" s="55" t="s">
        <v>1365</v>
      </c>
      <c r="E456" s="112">
        <f>E457+E463</f>
        <v>0</v>
      </c>
      <c r="F456" s="112">
        <f t="shared" ref="F456:G456" si="59">F457+F463</f>
        <v>0</v>
      </c>
      <c r="G456" s="112">
        <f t="shared" si="59"/>
        <v>0</v>
      </c>
      <c r="H456" s="112">
        <f t="shared" ref="H456" si="60">H457+H463</f>
        <v>0</v>
      </c>
      <c r="I456" s="177" t="e">
        <f t="shared" si="43"/>
        <v>#DIV/0!</v>
      </c>
      <c r="J456" s="177" t="e">
        <f t="shared" si="55"/>
        <v>#DIV/0!</v>
      </c>
    </row>
    <row r="457" spans="1:10" ht="15" customHeight="1">
      <c r="A457" s="111"/>
      <c r="B457" s="130">
        <v>31</v>
      </c>
      <c r="C457" s="55"/>
      <c r="D457" s="55" t="s">
        <v>1327</v>
      </c>
      <c r="E457" s="112">
        <f>SUM(E458:E462)</f>
        <v>0</v>
      </c>
      <c r="F457" s="112">
        <f>SUM(F458:F462)</f>
        <v>0</v>
      </c>
      <c r="G457" s="112">
        <f>SUM(G458:G462)</f>
        <v>0</v>
      </c>
      <c r="H457" s="112">
        <f>SUM(H458:H462)</f>
        <v>0</v>
      </c>
      <c r="I457" s="177" t="e">
        <f t="shared" si="43"/>
        <v>#DIV/0!</v>
      </c>
      <c r="J457" s="177" t="e">
        <f t="shared" si="55"/>
        <v>#DIV/0!</v>
      </c>
    </row>
    <row r="458" spans="1:10" ht="15" customHeight="1">
      <c r="A458" s="111"/>
      <c r="B458" s="111"/>
      <c r="C458" s="111">
        <v>3111</v>
      </c>
      <c r="D458" s="86" t="s">
        <v>1405</v>
      </c>
      <c r="E458" s="134"/>
      <c r="F458" s="134"/>
      <c r="G458" s="134"/>
      <c r="H458" s="134"/>
      <c r="I458" s="187" t="e">
        <f t="shared" si="43"/>
        <v>#DIV/0!</v>
      </c>
      <c r="J458" s="187" t="e">
        <f t="shared" si="55"/>
        <v>#DIV/0!</v>
      </c>
    </row>
    <row r="459" spans="1:10" ht="15" customHeight="1">
      <c r="A459" s="111"/>
      <c r="B459" s="111"/>
      <c r="C459" s="111">
        <v>3112</v>
      </c>
      <c r="D459" s="86" t="s">
        <v>1483</v>
      </c>
      <c r="E459" s="134"/>
      <c r="F459" s="134"/>
      <c r="G459" s="134"/>
      <c r="H459" s="134"/>
      <c r="I459" s="187" t="e">
        <f t="shared" si="43"/>
        <v>#DIV/0!</v>
      </c>
      <c r="J459" s="187" t="e">
        <f t="shared" si="55"/>
        <v>#DIV/0!</v>
      </c>
    </row>
    <row r="460" spans="1:10" ht="15" customHeight="1">
      <c r="A460" s="111"/>
      <c r="B460" s="111"/>
      <c r="C460" s="111">
        <v>3121</v>
      </c>
      <c r="D460" s="86" t="s">
        <v>1301</v>
      </c>
      <c r="E460" s="134"/>
      <c r="F460" s="134"/>
      <c r="G460" s="134"/>
      <c r="H460" s="134"/>
      <c r="I460" s="187" t="e">
        <f t="shared" si="43"/>
        <v>#DIV/0!</v>
      </c>
      <c r="J460" s="187" t="e">
        <f t="shared" si="55"/>
        <v>#DIV/0!</v>
      </c>
    </row>
    <row r="461" spans="1:10" ht="15" customHeight="1">
      <c r="A461" s="111"/>
      <c r="B461" s="111"/>
      <c r="C461" s="111">
        <v>3132</v>
      </c>
      <c r="D461" s="86" t="s">
        <v>1363</v>
      </c>
      <c r="E461" s="134"/>
      <c r="F461" s="134"/>
      <c r="G461" s="134"/>
      <c r="H461" s="134"/>
      <c r="I461" s="187" t="e">
        <f t="shared" si="43"/>
        <v>#DIV/0!</v>
      </c>
      <c r="J461" s="187" t="e">
        <f t="shared" si="55"/>
        <v>#DIV/0!</v>
      </c>
    </row>
    <row r="462" spans="1:10" ht="15" customHeight="1">
      <c r="A462" s="111"/>
      <c r="B462" s="111"/>
      <c r="C462" s="111">
        <v>3133</v>
      </c>
      <c r="D462" s="86" t="s">
        <v>1406</v>
      </c>
      <c r="E462" s="134"/>
      <c r="F462" s="134">
        <v>0</v>
      </c>
      <c r="G462" s="134">
        <v>0</v>
      </c>
      <c r="H462" s="134"/>
      <c r="I462" s="187" t="e">
        <f t="shared" si="43"/>
        <v>#DIV/0!</v>
      </c>
      <c r="J462" s="187" t="e">
        <f t="shared" si="55"/>
        <v>#DIV/0!</v>
      </c>
    </row>
    <row r="463" spans="1:10" ht="15" customHeight="1">
      <c r="A463" s="111"/>
      <c r="B463" s="130">
        <v>32</v>
      </c>
      <c r="C463" s="111"/>
      <c r="D463" s="130" t="s">
        <v>1330</v>
      </c>
      <c r="E463" s="112">
        <f>SUM(E464:E467)</f>
        <v>0</v>
      </c>
      <c r="F463" s="112">
        <f t="shared" ref="F463:G463" si="61">SUM(F464:F467)</f>
        <v>0</v>
      </c>
      <c r="G463" s="112">
        <f t="shared" si="61"/>
        <v>0</v>
      </c>
      <c r="H463" s="112">
        <f t="shared" ref="H463" si="62">SUM(H464:H467)</f>
        <v>0</v>
      </c>
      <c r="I463" s="187" t="e">
        <f t="shared" si="43"/>
        <v>#DIV/0!</v>
      </c>
      <c r="J463" s="187" t="e">
        <f t="shared" si="55"/>
        <v>#DIV/0!</v>
      </c>
    </row>
    <row r="464" spans="1:10" ht="15" customHeight="1">
      <c r="A464" s="111"/>
      <c r="B464" s="111"/>
      <c r="C464" s="111">
        <v>3211</v>
      </c>
      <c r="D464" s="86" t="s">
        <v>1264</v>
      </c>
      <c r="E464" s="134"/>
      <c r="F464" s="134"/>
      <c r="G464" s="134"/>
      <c r="H464" s="134"/>
      <c r="I464" s="187" t="e">
        <f t="shared" si="43"/>
        <v>#DIV/0!</v>
      </c>
      <c r="J464" s="187" t="e">
        <f t="shared" si="55"/>
        <v>#DIV/0!</v>
      </c>
    </row>
    <row r="465" spans="1:10" ht="15" customHeight="1">
      <c r="A465" s="111"/>
      <c r="B465" s="111"/>
      <c r="C465" s="111">
        <v>3212</v>
      </c>
      <c r="D465" s="86" t="s">
        <v>1265</v>
      </c>
      <c r="E465" s="134"/>
      <c r="F465" s="134">
        <v>0</v>
      </c>
      <c r="G465" s="134">
        <v>0</v>
      </c>
      <c r="H465" s="134"/>
      <c r="I465" s="187" t="e">
        <f t="shared" si="43"/>
        <v>#DIV/0!</v>
      </c>
      <c r="J465" s="187" t="e">
        <f t="shared" si="55"/>
        <v>#DIV/0!</v>
      </c>
    </row>
    <row r="466" spans="1:10" ht="15" customHeight="1">
      <c r="A466" s="111"/>
      <c r="B466" s="111"/>
      <c r="C466" s="111">
        <v>3213</v>
      </c>
      <c r="D466" s="86" t="s">
        <v>1266</v>
      </c>
      <c r="E466" s="134"/>
      <c r="F466" s="134">
        <v>0</v>
      </c>
      <c r="G466" s="134">
        <v>0</v>
      </c>
      <c r="H466" s="134"/>
      <c r="I466" s="187" t="e">
        <f t="shared" si="43"/>
        <v>#DIV/0!</v>
      </c>
      <c r="J466" s="187" t="e">
        <f t="shared" si="55"/>
        <v>#DIV/0!</v>
      </c>
    </row>
    <row r="467" spans="1:10" ht="15" customHeight="1">
      <c r="A467" s="111"/>
      <c r="B467" s="111"/>
      <c r="C467" s="111">
        <v>3221</v>
      </c>
      <c r="D467" s="86" t="s">
        <v>1267</v>
      </c>
      <c r="E467" s="134"/>
      <c r="F467" s="134">
        <v>0</v>
      </c>
      <c r="G467" s="134">
        <v>0</v>
      </c>
      <c r="H467" s="134"/>
      <c r="I467" s="187" t="e">
        <f t="shared" si="43"/>
        <v>#DIV/0!</v>
      </c>
      <c r="J467" s="187" t="e">
        <f t="shared" si="55"/>
        <v>#DIV/0!</v>
      </c>
    </row>
    <row r="468" spans="1:10" ht="15" customHeight="1">
      <c r="A468" s="230" t="s">
        <v>1698</v>
      </c>
      <c r="B468" s="231"/>
      <c r="C468" s="231"/>
      <c r="D468" s="232"/>
      <c r="E468" s="228">
        <f>E469+E653</f>
        <v>0</v>
      </c>
      <c r="F468" s="228">
        <f>F469+F653</f>
        <v>0</v>
      </c>
      <c r="G468" s="228">
        <f>G469+G653</f>
        <v>0</v>
      </c>
      <c r="H468" s="228">
        <f>H469+H653</f>
        <v>0</v>
      </c>
      <c r="I468" s="229" t="e">
        <f t="shared" ref="I468:I531" si="63">G468/F468*100</f>
        <v>#DIV/0!</v>
      </c>
      <c r="J468" s="229" t="e">
        <f t="shared" si="55"/>
        <v>#DIV/0!</v>
      </c>
    </row>
    <row r="469" spans="1:10" ht="15" customHeight="1">
      <c r="A469" s="130">
        <v>3</v>
      </c>
      <c r="B469" s="111"/>
      <c r="C469" s="55"/>
      <c r="D469" s="55" t="s">
        <v>1365</v>
      </c>
      <c r="E469" s="112">
        <f>E470+E476</f>
        <v>0</v>
      </c>
      <c r="F469" s="112">
        <f t="shared" ref="F469" si="64">F470+F476</f>
        <v>0</v>
      </c>
      <c r="G469" s="112">
        <f t="shared" ref="G469:H469" si="65">G470+G476</f>
        <v>0</v>
      </c>
      <c r="H469" s="112">
        <f t="shared" si="65"/>
        <v>0</v>
      </c>
      <c r="I469" s="177" t="e">
        <f t="shared" si="63"/>
        <v>#DIV/0!</v>
      </c>
      <c r="J469" s="177" t="e">
        <f t="shared" si="55"/>
        <v>#DIV/0!</v>
      </c>
    </row>
    <row r="470" spans="1:10" ht="15" customHeight="1">
      <c r="A470" s="111"/>
      <c r="B470" s="130">
        <v>31</v>
      </c>
      <c r="C470" s="55"/>
      <c r="D470" s="55" t="s">
        <v>1327</v>
      </c>
      <c r="E470" s="112">
        <f>SUM(E471:E475)</f>
        <v>0</v>
      </c>
      <c r="F470" s="112">
        <f>SUM(F471:F475)</f>
        <v>0</v>
      </c>
      <c r="G470" s="112">
        <f>SUM(G471:G475)</f>
        <v>0</v>
      </c>
      <c r="H470" s="112">
        <f>SUM(H471:H475)</f>
        <v>0</v>
      </c>
      <c r="I470" s="177" t="e">
        <f t="shared" si="63"/>
        <v>#DIV/0!</v>
      </c>
      <c r="J470" s="177" t="e">
        <f t="shared" si="55"/>
        <v>#DIV/0!</v>
      </c>
    </row>
    <row r="471" spans="1:10" ht="15" customHeight="1">
      <c r="A471" s="111"/>
      <c r="B471" s="111"/>
      <c r="C471" s="111">
        <v>3111</v>
      </c>
      <c r="D471" s="86" t="s">
        <v>1405</v>
      </c>
      <c r="E471" s="134"/>
      <c r="F471" s="134"/>
      <c r="G471" s="134"/>
      <c r="H471" s="134"/>
      <c r="I471" s="187" t="e">
        <f t="shared" si="63"/>
        <v>#DIV/0!</v>
      </c>
      <c r="J471" s="187" t="e">
        <f t="shared" si="55"/>
        <v>#DIV/0!</v>
      </c>
    </row>
    <row r="472" spans="1:10" ht="15" customHeight="1">
      <c r="A472" s="111"/>
      <c r="B472" s="111"/>
      <c r="C472" s="111">
        <v>3112</v>
      </c>
      <c r="D472" s="86" t="s">
        <v>1483</v>
      </c>
      <c r="E472" s="134"/>
      <c r="F472" s="134"/>
      <c r="G472" s="134"/>
      <c r="H472" s="134"/>
      <c r="I472" s="187" t="e">
        <f t="shared" si="63"/>
        <v>#DIV/0!</v>
      </c>
      <c r="J472" s="187" t="e">
        <f t="shared" si="55"/>
        <v>#DIV/0!</v>
      </c>
    </row>
    <row r="473" spans="1:10" ht="15" customHeight="1">
      <c r="A473" s="111"/>
      <c r="B473" s="111"/>
      <c r="C473" s="111">
        <v>3121</v>
      </c>
      <c r="D473" s="86" t="s">
        <v>1301</v>
      </c>
      <c r="E473" s="134"/>
      <c r="F473" s="134"/>
      <c r="G473" s="134"/>
      <c r="H473" s="134"/>
      <c r="I473" s="187" t="e">
        <f t="shared" si="63"/>
        <v>#DIV/0!</v>
      </c>
      <c r="J473" s="187" t="e">
        <f t="shared" si="55"/>
        <v>#DIV/0!</v>
      </c>
    </row>
    <row r="474" spans="1:10" ht="15" customHeight="1">
      <c r="A474" s="111"/>
      <c r="B474" s="111"/>
      <c r="C474" s="111">
        <v>3132</v>
      </c>
      <c r="D474" s="86" t="s">
        <v>1363</v>
      </c>
      <c r="E474" s="134"/>
      <c r="F474" s="134"/>
      <c r="G474" s="134"/>
      <c r="H474" s="134"/>
      <c r="I474" s="187" t="e">
        <f t="shared" si="63"/>
        <v>#DIV/0!</v>
      </c>
      <c r="J474" s="187" t="e">
        <f t="shared" si="55"/>
        <v>#DIV/0!</v>
      </c>
    </row>
    <row r="475" spans="1:10" ht="15" customHeight="1">
      <c r="A475" s="111"/>
      <c r="B475" s="111"/>
      <c r="C475" s="111">
        <v>3133</v>
      </c>
      <c r="D475" s="86" t="s">
        <v>1406</v>
      </c>
      <c r="E475" s="134"/>
      <c r="F475" s="134">
        <v>0</v>
      </c>
      <c r="G475" s="134">
        <v>0</v>
      </c>
      <c r="H475" s="134"/>
      <c r="I475" s="187" t="e">
        <f t="shared" si="63"/>
        <v>#DIV/0!</v>
      </c>
      <c r="J475" s="187" t="e">
        <f t="shared" si="55"/>
        <v>#DIV/0!</v>
      </c>
    </row>
    <row r="476" spans="1:10" ht="15" customHeight="1">
      <c r="A476" s="111"/>
      <c r="B476" s="130">
        <v>32</v>
      </c>
      <c r="C476" s="111"/>
      <c r="D476" s="130" t="s">
        <v>1330</v>
      </c>
      <c r="E476" s="112">
        <f>SUM(E477:E486)</f>
        <v>0</v>
      </c>
      <c r="F476" s="112">
        <f t="shared" ref="F476" si="66">SUM(F477:F486)</f>
        <v>0</v>
      </c>
      <c r="G476" s="112">
        <f t="shared" ref="G476:H476" si="67">SUM(G477:G486)</f>
        <v>0</v>
      </c>
      <c r="H476" s="112">
        <f t="shared" si="67"/>
        <v>0</v>
      </c>
      <c r="I476" s="187" t="e">
        <f t="shared" si="63"/>
        <v>#DIV/0!</v>
      </c>
      <c r="J476" s="187" t="e">
        <f t="shared" si="55"/>
        <v>#DIV/0!</v>
      </c>
    </row>
    <row r="477" spans="1:10" ht="15" customHeight="1">
      <c r="A477" s="111"/>
      <c r="B477" s="111"/>
      <c r="C477" s="111">
        <v>3211</v>
      </c>
      <c r="D477" s="86" t="s">
        <v>1264</v>
      </c>
      <c r="E477" s="134"/>
      <c r="F477" s="134"/>
      <c r="G477" s="134"/>
      <c r="H477" s="134"/>
      <c r="I477" s="187" t="e">
        <f t="shared" si="63"/>
        <v>#DIV/0!</v>
      </c>
      <c r="J477" s="187" t="e">
        <f t="shared" si="55"/>
        <v>#DIV/0!</v>
      </c>
    </row>
    <row r="478" spans="1:10" ht="15" customHeight="1">
      <c r="A478" s="111"/>
      <c r="B478" s="111"/>
      <c r="C478" s="111">
        <v>3212</v>
      </c>
      <c r="D478" s="86" t="s">
        <v>1265</v>
      </c>
      <c r="E478" s="134"/>
      <c r="F478" s="134"/>
      <c r="G478" s="134"/>
      <c r="H478" s="134"/>
      <c r="I478" s="187" t="e">
        <f t="shared" si="63"/>
        <v>#DIV/0!</v>
      </c>
      <c r="J478" s="187" t="e">
        <f t="shared" si="55"/>
        <v>#DIV/0!</v>
      </c>
    </row>
    <row r="479" spans="1:10" ht="15" customHeight="1">
      <c r="A479" s="111"/>
      <c r="B479" s="111"/>
      <c r="C479" s="111">
        <v>3213</v>
      </c>
      <c r="D479" s="86" t="s">
        <v>1266</v>
      </c>
      <c r="E479" s="134"/>
      <c r="F479" s="134">
        <v>0</v>
      </c>
      <c r="G479" s="134">
        <v>0</v>
      </c>
      <c r="H479" s="134"/>
      <c r="I479" s="187" t="e">
        <f t="shared" si="63"/>
        <v>#DIV/0!</v>
      </c>
      <c r="J479" s="187" t="e">
        <f t="shared" si="55"/>
        <v>#DIV/0!</v>
      </c>
    </row>
    <row r="480" spans="1:10" ht="15" customHeight="1">
      <c r="A480" s="111"/>
      <c r="B480" s="111"/>
      <c r="C480" s="111">
        <v>3221</v>
      </c>
      <c r="D480" s="86" t="s">
        <v>1267</v>
      </c>
      <c r="E480" s="134"/>
      <c r="F480" s="134">
        <v>0</v>
      </c>
      <c r="G480" s="134">
        <v>0</v>
      </c>
      <c r="H480" s="134"/>
      <c r="I480" s="187" t="e">
        <f t="shared" si="63"/>
        <v>#DIV/0!</v>
      </c>
      <c r="J480" s="187" t="e">
        <f t="shared" si="55"/>
        <v>#DIV/0!</v>
      </c>
    </row>
    <row r="481" spans="1:10" ht="15" customHeight="1">
      <c r="A481" s="111"/>
      <c r="B481" s="111"/>
      <c r="C481" s="111">
        <v>3222</v>
      </c>
      <c r="D481" s="86" t="s">
        <v>1268</v>
      </c>
      <c r="E481" s="134"/>
      <c r="F481" s="134">
        <v>0</v>
      </c>
      <c r="G481" s="134">
        <v>0</v>
      </c>
      <c r="H481" s="134"/>
      <c r="I481" s="187" t="e">
        <f t="shared" si="63"/>
        <v>#DIV/0!</v>
      </c>
      <c r="J481" s="187" t="e">
        <f t="shared" si="55"/>
        <v>#DIV/0!</v>
      </c>
    </row>
    <row r="482" spans="1:10" ht="15" customHeight="1">
      <c r="A482" s="111"/>
      <c r="B482" s="111"/>
      <c r="C482" s="111">
        <v>3223</v>
      </c>
      <c r="D482" s="86" t="s">
        <v>1269</v>
      </c>
      <c r="E482" s="134"/>
      <c r="F482" s="134">
        <v>0</v>
      </c>
      <c r="G482" s="134">
        <v>0</v>
      </c>
      <c r="H482" s="134"/>
      <c r="I482" s="187" t="e">
        <f t="shared" si="63"/>
        <v>#DIV/0!</v>
      </c>
      <c r="J482" s="187" t="e">
        <f t="shared" si="55"/>
        <v>#DIV/0!</v>
      </c>
    </row>
    <row r="483" spans="1:10" ht="15" customHeight="1">
      <c r="A483" s="111"/>
      <c r="B483" s="111"/>
      <c r="C483" s="111">
        <v>3224</v>
      </c>
      <c r="D483" s="86" t="s">
        <v>1270</v>
      </c>
      <c r="E483" s="134"/>
      <c r="F483" s="134">
        <v>0</v>
      </c>
      <c r="G483" s="134">
        <v>0</v>
      </c>
      <c r="H483" s="134"/>
      <c r="I483" s="187" t="e">
        <f t="shared" si="63"/>
        <v>#DIV/0!</v>
      </c>
      <c r="J483" s="187" t="e">
        <f t="shared" si="55"/>
        <v>#DIV/0!</v>
      </c>
    </row>
    <row r="484" spans="1:10" ht="15" customHeight="1">
      <c r="A484" s="111"/>
      <c r="B484" s="111"/>
      <c r="C484" s="111">
        <v>3231</v>
      </c>
      <c r="D484" s="86" t="s">
        <v>1272</v>
      </c>
      <c r="E484" s="134"/>
      <c r="F484" s="134">
        <v>0</v>
      </c>
      <c r="G484" s="134">
        <v>0</v>
      </c>
      <c r="H484" s="134"/>
      <c r="I484" s="187" t="e">
        <f t="shared" si="63"/>
        <v>#DIV/0!</v>
      </c>
      <c r="J484" s="187" t="e">
        <f t="shared" si="55"/>
        <v>#DIV/0!</v>
      </c>
    </row>
    <row r="485" spans="1:10" ht="15" customHeight="1">
      <c r="A485" s="111"/>
      <c r="B485" s="111"/>
      <c r="C485" s="111">
        <v>3232</v>
      </c>
      <c r="D485" s="86" t="s">
        <v>1516</v>
      </c>
      <c r="E485" s="134">
        <v>0</v>
      </c>
      <c r="F485" s="134">
        <v>0</v>
      </c>
      <c r="G485" s="134">
        <v>0</v>
      </c>
      <c r="H485" s="134"/>
      <c r="I485" s="187" t="e">
        <f t="shared" si="63"/>
        <v>#DIV/0!</v>
      </c>
      <c r="J485" s="187" t="e">
        <f t="shared" si="55"/>
        <v>#DIV/0!</v>
      </c>
    </row>
    <row r="486" spans="1:10" ht="15" customHeight="1">
      <c r="A486" s="111"/>
      <c r="B486" s="111"/>
      <c r="C486" s="111">
        <v>3233</v>
      </c>
      <c r="D486" s="86" t="s">
        <v>1274</v>
      </c>
      <c r="E486" s="134"/>
      <c r="F486" s="134">
        <v>0</v>
      </c>
      <c r="G486" s="134">
        <v>0</v>
      </c>
      <c r="H486" s="134"/>
      <c r="I486" s="187" t="e">
        <f t="shared" si="63"/>
        <v>#DIV/0!</v>
      </c>
      <c r="J486" s="187" t="e">
        <f t="shared" si="55"/>
        <v>#DIV/0!</v>
      </c>
    </row>
    <row r="487" spans="1:10" ht="15" customHeight="1">
      <c r="A487" s="230" t="s">
        <v>1699</v>
      </c>
      <c r="B487" s="231"/>
      <c r="C487" s="231"/>
      <c r="D487" s="232"/>
      <c r="E487" s="228">
        <f>E488</f>
        <v>0</v>
      </c>
      <c r="F487" s="228">
        <f t="shared" ref="F487:H487" si="68">F488</f>
        <v>0</v>
      </c>
      <c r="G487" s="228">
        <f t="shared" si="68"/>
        <v>0</v>
      </c>
      <c r="H487" s="228">
        <f t="shared" si="68"/>
        <v>0</v>
      </c>
      <c r="I487" s="229" t="e">
        <f t="shared" si="63"/>
        <v>#DIV/0!</v>
      </c>
      <c r="J487" s="229" t="e">
        <f t="shared" si="55"/>
        <v>#DIV/0!</v>
      </c>
    </row>
    <row r="488" spans="1:10" ht="15" customHeight="1">
      <c r="A488" s="130">
        <v>3</v>
      </c>
      <c r="B488" s="111"/>
      <c r="C488" s="55"/>
      <c r="D488" s="55" t="s">
        <v>1365</v>
      </c>
      <c r="E488" s="112">
        <f>E489+E495</f>
        <v>0</v>
      </c>
      <c r="F488" s="112">
        <f t="shared" ref="F488:G488" si="69">F489+F495</f>
        <v>0</v>
      </c>
      <c r="G488" s="112">
        <f t="shared" si="69"/>
        <v>0</v>
      </c>
      <c r="H488" s="112">
        <f t="shared" ref="H488" si="70">H489+H495</f>
        <v>0</v>
      </c>
      <c r="I488" s="177" t="e">
        <f t="shared" si="63"/>
        <v>#DIV/0!</v>
      </c>
      <c r="J488" s="177" t="e">
        <f t="shared" si="55"/>
        <v>#DIV/0!</v>
      </c>
    </row>
    <row r="489" spans="1:10" ht="15" customHeight="1">
      <c r="A489" s="111"/>
      <c r="B489" s="130">
        <v>31</v>
      </c>
      <c r="C489" s="55"/>
      <c r="D489" s="55" t="s">
        <v>1327</v>
      </c>
      <c r="E489" s="112">
        <f>SUM(E490:E494)</f>
        <v>0</v>
      </c>
      <c r="F489" s="112">
        <f>SUM(F490:F494)</f>
        <v>0</v>
      </c>
      <c r="G489" s="112">
        <f>SUM(G490:G494)</f>
        <v>0</v>
      </c>
      <c r="H489" s="112">
        <f>SUM(H490:H494)</f>
        <v>0</v>
      </c>
      <c r="I489" s="177" t="e">
        <f t="shared" si="63"/>
        <v>#DIV/0!</v>
      </c>
      <c r="J489" s="177" t="e">
        <f t="shared" si="55"/>
        <v>#DIV/0!</v>
      </c>
    </row>
    <row r="490" spans="1:10" ht="15" customHeight="1">
      <c r="A490" s="111"/>
      <c r="B490" s="111"/>
      <c r="C490" s="111">
        <v>3111</v>
      </c>
      <c r="D490" s="86" t="s">
        <v>1405</v>
      </c>
      <c r="E490" s="134"/>
      <c r="F490" s="134"/>
      <c r="G490" s="134"/>
      <c r="H490" s="134"/>
      <c r="I490" s="187" t="e">
        <f t="shared" si="63"/>
        <v>#DIV/0!</v>
      </c>
      <c r="J490" s="187" t="e">
        <f t="shared" si="55"/>
        <v>#DIV/0!</v>
      </c>
    </row>
    <row r="491" spans="1:10" ht="15" customHeight="1">
      <c r="A491" s="111"/>
      <c r="B491" s="111"/>
      <c r="C491" s="111">
        <v>3112</v>
      </c>
      <c r="D491" s="86" t="s">
        <v>1483</v>
      </c>
      <c r="E491" s="134"/>
      <c r="F491" s="134"/>
      <c r="G491" s="134"/>
      <c r="H491" s="134"/>
      <c r="I491" s="187" t="e">
        <f t="shared" si="63"/>
        <v>#DIV/0!</v>
      </c>
      <c r="J491" s="187" t="e">
        <f t="shared" si="55"/>
        <v>#DIV/0!</v>
      </c>
    </row>
    <row r="492" spans="1:10" ht="15" customHeight="1">
      <c r="A492" s="111"/>
      <c r="B492" s="111"/>
      <c r="C492" s="111">
        <v>3121</v>
      </c>
      <c r="D492" s="86" t="s">
        <v>1301</v>
      </c>
      <c r="E492" s="134"/>
      <c r="F492" s="134"/>
      <c r="G492" s="134"/>
      <c r="H492" s="134"/>
      <c r="I492" s="187" t="e">
        <f t="shared" si="63"/>
        <v>#DIV/0!</v>
      </c>
      <c r="J492" s="187" t="e">
        <f t="shared" si="55"/>
        <v>#DIV/0!</v>
      </c>
    </row>
    <row r="493" spans="1:10" ht="15" customHeight="1">
      <c r="A493" s="111"/>
      <c r="B493" s="111"/>
      <c r="C493" s="111">
        <v>3132</v>
      </c>
      <c r="D493" s="86" t="s">
        <v>1363</v>
      </c>
      <c r="E493" s="134"/>
      <c r="F493" s="134"/>
      <c r="G493" s="134"/>
      <c r="H493" s="134"/>
      <c r="I493" s="187" t="e">
        <f t="shared" si="63"/>
        <v>#DIV/0!</v>
      </c>
      <c r="J493" s="187" t="e">
        <f t="shared" si="55"/>
        <v>#DIV/0!</v>
      </c>
    </row>
    <row r="494" spans="1:10" ht="15" customHeight="1">
      <c r="A494" s="111"/>
      <c r="B494" s="111"/>
      <c r="C494" s="111">
        <v>3133</v>
      </c>
      <c r="D494" s="86" t="s">
        <v>1406</v>
      </c>
      <c r="E494" s="134"/>
      <c r="F494" s="134">
        <v>0</v>
      </c>
      <c r="G494" s="134">
        <v>0</v>
      </c>
      <c r="H494" s="134"/>
      <c r="I494" s="187" t="e">
        <f t="shared" si="63"/>
        <v>#DIV/0!</v>
      </c>
      <c r="J494" s="187" t="e">
        <f t="shared" si="55"/>
        <v>#DIV/0!</v>
      </c>
    </row>
    <row r="495" spans="1:10" ht="15" customHeight="1">
      <c r="A495" s="111"/>
      <c r="B495" s="130">
        <v>32</v>
      </c>
      <c r="C495" s="111"/>
      <c r="D495" s="130" t="s">
        <v>1330</v>
      </c>
      <c r="E495" s="112">
        <f>SUM(E496:E505)</f>
        <v>0</v>
      </c>
      <c r="F495" s="112">
        <f t="shared" ref="F495:G495" si="71">SUM(F496:F505)</f>
        <v>0</v>
      </c>
      <c r="G495" s="112">
        <f t="shared" si="71"/>
        <v>0</v>
      </c>
      <c r="H495" s="112">
        <f t="shared" ref="H495" si="72">SUM(H496:H505)</f>
        <v>0</v>
      </c>
      <c r="I495" s="187" t="e">
        <f t="shared" si="63"/>
        <v>#DIV/0!</v>
      </c>
      <c r="J495" s="187" t="e">
        <f t="shared" si="55"/>
        <v>#DIV/0!</v>
      </c>
    </row>
    <row r="496" spans="1:10" ht="15" customHeight="1">
      <c r="A496" s="111"/>
      <c r="B496" s="111"/>
      <c r="C496" s="111">
        <v>3211</v>
      </c>
      <c r="D496" s="86" t="s">
        <v>1264</v>
      </c>
      <c r="E496" s="134"/>
      <c r="F496" s="134"/>
      <c r="G496" s="134"/>
      <c r="H496" s="134"/>
      <c r="I496" s="187" t="e">
        <f t="shared" si="63"/>
        <v>#DIV/0!</v>
      </c>
      <c r="J496" s="187" t="e">
        <f t="shared" si="55"/>
        <v>#DIV/0!</v>
      </c>
    </row>
    <row r="497" spans="1:10" ht="15" customHeight="1">
      <c r="A497" s="111"/>
      <c r="B497" s="111"/>
      <c r="C497" s="111">
        <v>3212</v>
      </c>
      <c r="D497" s="86" t="s">
        <v>1265</v>
      </c>
      <c r="E497" s="134"/>
      <c r="F497" s="134"/>
      <c r="G497" s="134"/>
      <c r="H497" s="134"/>
      <c r="I497" s="187" t="e">
        <f t="shared" si="63"/>
        <v>#DIV/0!</v>
      </c>
      <c r="J497" s="187" t="e">
        <f t="shared" si="55"/>
        <v>#DIV/0!</v>
      </c>
    </row>
    <row r="498" spans="1:10" ht="15" customHeight="1">
      <c r="A498" s="111"/>
      <c r="B498" s="111"/>
      <c r="C498" s="111">
        <v>3213</v>
      </c>
      <c r="D498" s="86" t="s">
        <v>1266</v>
      </c>
      <c r="E498" s="134"/>
      <c r="F498" s="134">
        <v>0</v>
      </c>
      <c r="G498" s="134">
        <v>0</v>
      </c>
      <c r="H498" s="134"/>
      <c r="I498" s="187" t="e">
        <f t="shared" si="63"/>
        <v>#DIV/0!</v>
      </c>
      <c r="J498" s="187" t="e">
        <f t="shared" si="55"/>
        <v>#DIV/0!</v>
      </c>
    </row>
    <row r="499" spans="1:10" ht="15" customHeight="1">
      <c r="A499" s="111"/>
      <c r="B499" s="111"/>
      <c r="C499" s="111">
        <v>3221</v>
      </c>
      <c r="D499" s="86" t="s">
        <v>1267</v>
      </c>
      <c r="E499" s="134"/>
      <c r="F499" s="134">
        <v>0</v>
      </c>
      <c r="G499" s="134">
        <v>0</v>
      </c>
      <c r="H499" s="134"/>
      <c r="I499" s="187" t="e">
        <f t="shared" si="63"/>
        <v>#DIV/0!</v>
      </c>
      <c r="J499" s="187" t="e">
        <f t="shared" si="55"/>
        <v>#DIV/0!</v>
      </c>
    </row>
    <row r="500" spans="1:10" ht="15" customHeight="1">
      <c r="A500" s="111"/>
      <c r="B500" s="111"/>
      <c r="C500" s="111">
        <v>3222</v>
      </c>
      <c r="D500" s="86" t="s">
        <v>1268</v>
      </c>
      <c r="E500" s="134"/>
      <c r="F500" s="134">
        <v>0</v>
      </c>
      <c r="G500" s="134">
        <v>0</v>
      </c>
      <c r="H500" s="134"/>
      <c r="I500" s="187" t="e">
        <f t="shared" si="63"/>
        <v>#DIV/0!</v>
      </c>
      <c r="J500" s="187" t="e">
        <f t="shared" si="55"/>
        <v>#DIV/0!</v>
      </c>
    </row>
    <row r="501" spans="1:10" ht="15" customHeight="1">
      <c r="A501" s="111"/>
      <c r="B501" s="111"/>
      <c r="C501" s="111">
        <v>3223</v>
      </c>
      <c r="D501" s="86" t="s">
        <v>1269</v>
      </c>
      <c r="E501" s="134"/>
      <c r="F501" s="134">
        <v>0</v>
      </c>
      <c r="G501" s="134">
        <v>0</v>
      </c>
      <c r="H501" s="134"/>
      <c r="I501" s="187" t="e">
        <f t="shared" si="63"/>
        <v>#DIV/0!</v>
      </c>
      <c r="J501" s="187" t="e">
        <f t="shared" si="55"/>
        <v>#DIV/0!</v>
      </c>
    </row>
    <row r="502" spans="1:10" ht="15" customHeight="1">
      <c r="A502" s="111"/>
      <c r="B502" s="111"/>
      <c r="C502" s="111">
        <v>3224</v>
      </c>
      <c r="D502" s="86" t="s">
        <v>1270</v>
      </c>
      <c r="E502" s="134"/>
      <c r="F502" s="134">
        <v>0</v>
      </c>
      <c r="G502" s="134">
        <v>0</v>
      </c>
      <c r="H502" s="134"/>
      <c r="I502" s="187" t="e">
        <f t="shared" si="63"/>
        <v>#DIV/0!</v>
      </c>
      <c r="J502" s="187" t="e">
        <f t="shared" si="55"/>
        <v>#DIV/0!</v>
      </c>
    </row>
    <row r="503" spans="1:10" ht="15" customHeight="1">
      <c r="A503" s="111"/>
      <c r="B503" s="111"/>
      <c r="C503" s="111">
        <v>3231</v>
      </c>
      <c r="D503" s="86" t="s">
        <v>1272</v>
      </c>
      <c r="E503" s="134"/>
      <c r="F503" s="134">
        <v>0</v>
      </c>
      <c r="G503" s="134">
        <v>0</v>
      </c>
      <c r="H503" s="134"/>
      <c r="I503" s="187" t="e">
        <f t="shared" si="63"/>
        <v>#DIV/0!</v>
      </c>
      <c r="J503" s="187" t="e">
        <f t="shared" si="55"/>
        <v>#DIV/0!</v>
      </c>
    </row>
    <row r="504" spans="1:10" ht="15" customHeight="1">
      <c r="A504" s="111"/>
      <c r="B504" s="111"/>
      <c r="C504" s="111">
        <v>3232</v>
      </c>
      <c r="D504" s="86" t="s">
        <v>1516</v>
      </c>
      <c r="E504" s="134">
        <v>0</v>
      </c>
      <c r="F504" s="134">
        <v>0</v>
      </c>
      <c r="G504" s="134">
        <v>0</v>
      </c>
      <c r="H504" s="134"/>
      <c r="I504" s="187" t="e">
        <f t="shared" si="63"/>
        <v>#DIV/0!</v>
      </c>
      <c r="J504" s="187" t="e">
        <f t="shared" si="55"/>
        <v>#DIV/0!</v>
      </c>
    </row>
    <row r="505" spans="1:10" ht="15" customHeight="1">
      <c r="A505" s="111"/>
      <c r="B505" s="111"/>
      <c r="C505" s="111">
        <v>3233</v>
      </c>
      <c r="D505" s="86" t="s">
        <v>1274</v>
      </c>
      <c r="E505" s="134"/>
      <c r="F505" s="134">
        <v>0</v>
      </c>
      <c r="G505" s="134">
        <v>0</v>
      </c>
      <c r="H505" s="134"/>
      <c r="I505" s="187" t="e">
        <f t="shared" si="63"/>
        <v>#DIV/0!</v>
      </c>
      <c r="J505" s="187" t="e">
        <f t="shared" si="55"/>
        <v>#DIV/0!</v>
      </c>
    </row>
    <row r="506" spans="1:10" ht="15" customHeight="1">
      <c r="A506" s="230" t="s">
        <v>1700</v>
      </c>
      <c r="B506" s="231"/>
      <c r="C506" s="231"/>
      <c r="D506" s="232"/>
      <c r="E506" s="228">
        <f>E507+E647</f>
        <v>0</v>
      </c>
      <c r="F506" s="228">
        <f>F507+F647</f>
        <v>0</v>
      </c>
      <c r="G506" s="228">
        <f>G507+G647</f>
        <v>0</v>
      </c>
      <c r="H506" s="228">
        <f>H507+H647</f>
        <v>0</v>
      </c>
      <c r="I506" s="229" t="e">
        <f t="shared" si="63"/>
        <v>#DIV/0!</v>
      </c>
      <c r="J506" s="229" t="e">
        <f t="shared" si="55"/>
        <v>#DIV/0!</v>
      </c>
    </row>
    <row r="507" spans="1:10" ht="15" customHeight="1">
      <c r="A507" s="130">
        <v>3</v>
      </c>
      <c r="B507" s="111"/>
      <c r="C507" s="55"/>
      <c r="D507" s="55" t="s">
        <v>1365</v>
      </c>
      <c r="E507" s="112">
        <f>E508+E514</f>
        <v>0</v>
      </c>
      <c r="F507" s="112">
        <f t="shared" ref="F507" si="73">F508+F514</f>
        <v>0</v>
      </c>
      <c r="G507" s="112">
        <f t="shared" ref="G507:H507" si="74">G508+G514</f>
        <v>0</v>
      </c>
      <c r="H507" s="112">
        <f t="shared" si="74"/>
        <v>0</v>
      </c>
      <c r="I507" s="177" t="e">
        <f t="shared" si="63"/>
        <v>#DIV/0!</v>
      </c>
      <c r="J507" s="177" t="e">
        <f t="shared" ref="J507:J669" si="75">G507/E507*100</f>
        <v>#DIV/0!</v>
      </c>
    </row>
    <row r="508" spans="1:10" ht="15" customHeight="1">
      <c r="A508" s="111"/>
      <c r="B508" s="130">
        <v>31</v>
      </c>
      <c r="C508" s="55"/>
      <c r="D508" s="55" t="s">
        <v>1327</v>
      </c>
      <c r="E508" s="112">
        <f>SUM(E509:E513)</f>
        <v>0</v>
      </c>
      <c r="F508" s="112">
        <f>SUM(F509:F513)</f>
        <v>0</v>
      </c>
      <c r="G508" s="112">
        <f>SUM(G509:G513)</f>
        <v>0</v>
      </c>
      <c r="H508" s="112">
        <f>SUM(H509:H513)</f>
        <v>0</v>
      </c>
      <c r="I508" s="177" t="e">
        <f t="shared" si="63"/>
        <v>#DIV/0!</v>
      </c>
      <c r="J508" s="177" t="e">
        <f t="shared" si="75"/>
        <v>#DIV/0!</v>
      </c>
    </row>
    <row r="509" spans="1:10" ht="15" customHeight="1">
      <c r="A509" s="111"/>
      <c r="B509" s="111"/>
      <c r="C509" s="111">
        <v>3111</v>
      </c>
      <c r="D509" s="86" t="s">
        <v>1405</v>
      </c>
      <c r="E509" s="134"/>
      <c r="F509" s="134"/>
      <c r="G509" s="134"/>
      <c r="H509" s="134"/>
      <c r="I509" s="187" t="e">
        <f t="shared" si="63"/>
        <v>#DIV/0!</v>
      </c>
      <c r="J509" s="187" t="e">
        <f t="shared" si="75"/>
        <v>#DIV/0!</v>
      </c>
    </row>
    <row r="510" spans="1:10" ht="15" customHeight="1">
      <c r="A510" s="111"/>
      <c r="B510" s="111"/>
      <c r="C510" s="111">
        <v>3112</v>
      </c>
      <c r="D510" s="86" t="s">
        <v>1483</v>
      </c>
      <c r="E510" s="134"/>
      <c r="F510" s="134"/>
      <c r="G510" s="134"/>
      <c r="H510" s="134"/>
      <c r="I510" s="187" t="e">
        <f t="shared" si="63"/>
        <v>#DIV/0!</v>
      </c>
      <c r="J510" s="187" t="e">
        <f t="shared" si="75"/>
        <v>#DIV/0!</v>
      </c>
    </row>
    <row r="511" spans="1:10" ht="15" customHeight="1">
      <c r="A511" s="111"/>
      <c r="B511" s="111"/>
      <c r="C511" s="111">
        <v>3121</v>
      </c>
      <c r="D511" s="86" t="s">
        <v>1301</v>
      </c>
      <c r="E511" s="134"/>
      <c r="F511" s="134"/>
      <c r="G511" s="134"/>
      <c r="H511" s="134"/>
      <c r="I511" s="187" t="e">
        <f t="shared" si="63"/>
        <v>#DIV/0!</v>
      </c>
      <c r="J511" s="187" t="e">
        <f t="shared" si="75"/>
        <v>#DIV/0!</v>
      </c>
    </row>
    <row r="512" spans="1:10" ht="15" customHeight="1">
      <c r="A512" s="111"/>
      <c r="B512" s="111"/>
      <c r="C512" s="111">
        <v>3132</v>
      </c>
      <c r="D512" s="86" t="s">
        <v>1363</v>
      </c>
      <c r="E512" s="134"/>
      <c r="F512" s="134"/>
      <c r="G512" s="134"/>
      <c r="H512" s="134"/>
      <c r="I512" s="187" t="e">
        <f t="shared" si="63"/>
        <v>#DIV/0!</v>
      </c>
      <c r="J512" s="187" t="e">
        <f t="shared" si="75"/>
        <v>#DIV/0!</v>
      </c>
    </row>
    <row r="513" spans="1:10" ht="15" customHeight="1">
      <c r="A513" s="111"/>
      <c r="B513" s="111"/>
      <c r="C513" s="111">
        <v>3133</v>
      </c>
      <c r="D513" s="86" t="s">
        <v>1406</v>
      </c>
      <c r="E513" s="134"/>
      <c r="F513" s="134">
        <v>0</v>
      </c>
      <c r="G513" s="134">
        <v>0</v>
      </c>
      <c r="H513" s="134"/>
      <c r="I513" s="187" t="e">
        <f t="shared" si="63"/>
        <v>#DIV/0!</v>
      </c>
      <c r="J513" s="187" t="e">
        <f t="shared" si="75"/>
        <v>#DIV/0!</v>
      </c>
    </row>
    <row r="514" spans="1:10" ht="15" customHeight="1">
      <c r="A514" s="111"/>
      <c r="B514" s="130">
        <v>32</v>
      </c>
      <c r="C514" s="111"/>
      <c r="D514" s="130" t="s">
        <v>1330</v>
      </c>
      <c r="E514" s="112">
        <f>SUM(E515:E530)</f>
        <v>0</v>
      </c>
      <c r="F514" s="112">
        <f>SUM(F515:F530)</f>
        <v>0</v>
      </c>
      <c r="G514" s="112">
        <f>SUM(G515:G530)</f>
        <v>0</v>
      </c>
      <c r="H514" s="112">
        <f>SUM(H515:H530)</f>
        <v>0</v>
      </c>
      <c r="I514" s="187" t="e">
        <f t="shared" si="63"/>
        <v>#DIV/0!</v>
      </c>
      <c r="J514" s="187" t="e">
        <f t="shared" si="75"/>
        <v>#DIV/0!</v>
      </c>
    </row>
    <row r="515" spans="1:10" ht="15" customHeight="1">
      <c r="A515" s="111"/>
      <c r="B515" s="111"/>
      <c r="C515" s="111">
        <v>3211</v>
      </c>
      <c r="D515" s="86" t="s">
        <v>1264</v>
      </c>
      <c r="E515" s="134"/>
      <c r="F515" s="134"/>
      <c r="G515" s="134"/>
      <c r="H515" s="134"/>
      <c r="I515" s="187" t="e">
        <f t="shared" si="63"/>
        <v>#DIV/0!</v>
      </c>
      <c r="J515" s="187" t="e">
        <f t="shared" si="75"/>
        <v>#DIV/0!</v>
      </c>
    </row>
    <row r="516" spans="1:10" ht="15" customHeight="1">
      <c r="A516" s="111"/>
      <c r="B516" s="111"/>
      <c r="C516" s="111">
        <v>3212</v>
      </c>
      <c r="D516" s="86" t="s">
        <v>1265</v>
      </c>
      <c r="E516" s="134"/>
      <c r="F516" s="134"/>
      <c r="G516" s="134"/>
      <c r="H516" s="134"/>
      <c r="I516" s="187" t="e">
        <f t="shared" si="63"/>
        <v>#DIV/0!</v>
      </c>
      <c r="J516" s="187" t="e">
        <f t="shared" si="75"/>
        <v>#DIV/0!</v>
      </c>
    </row>
    <row r="517" spans="1:10" ht="15" customHeight="1">
      <c r="A517" s="111"/>
      <c r="B517" s="111"/>
      <c r="C517" s="111">
        <v>3213</v>
      </c>
      <c r="D517" s="86" t="s">
        <v>1266</v>
      </c>
      <c r="E517" s="134"/>
      <c r="F517" s="134">
        <v>0</v>
      </c>
      <c r="G517" s="134">
        <v>0</v>
      </c>
      <c r="H517" s="134"/>
      <c r="I517" s="187" t="e">
        <f t="shared" si="63"/>
        <v>#DIV/0!</v>
      </c>
      <c r="J517" s="187" t="e">
        <f t="shared" si="75"/>
        <v>#DIV/0!</v>
      </c>
    </row>
    <row r="518" spans="1:10" ht="15" customHeight="1">
      <c r="A518" s="111"/>
      <c r="B518" s="111"/>
      <c r="C518" s="111">
        <v>3221</v>
      </c>
      <c r="D518" s="86" t="s">
        <v>1267</v>
      </c>
      <c r="E518" s="134"/>
      <c r="F518" s="134">
        <v>0</v>
      </c>
      <c r="G518" s="134">
        <v>0</v>
      </c>
      <c r="H518" s="134"/>
      <c r="I518" s="187" t="e">
        <f t="shared" si="63"/>
        <v>#DIV/0!</v>
      </c>
      <c r="J518" s="187" t="e">
        <f t="shared" si="75"/>
        <v>#DIV/0!</v>
      </c>
    </row>
    <row r="519" spans="1:10" ht="15" customHeight="1">
      <c r="A519" s="111"/>
      <c r="B519" s="111"/>
      <c r="C519" s="111">
        <v>3222</v>
      </c>
      <c r="D519" s="86" t="s">
        <v>1268</v>
      </c>
      <c r="E519" s="134"/>
      <c r="F519" s="134">
        <v>0</v>
      </c>
      <c r="G519" s="134">
        <v>0</v>
      </c>
      <c r="H519" s="134"/>
      <c r="I519" s="187" t="e">
        <f t="shared" si="63"/>
        <v>#DIV/0!</v>
      </c>
      <c r="J519" s="187" t="e">
        <f t="shared" si="75"/>
        <v>#DIV/0!</v>
      </c>
    </row>
    <row r="520" spans="1:10" ht="15" customHeight="1">
      <c r="A520" s="111"/>
      <c r="B520" s="111"/>
      <c r="C520" s="111">
        <v>3223</v>
      </c>
      <c r="D520" s="86" t="s">
        <v>1269</v>
      </c>
      <c r="E520" s="134"/>
      <c r="F520" s="134">
        <v>0</v>
      </c>
      <c r="G520" s="134">
        <v>0</v>
      </c>
      <c r="H520" s="134"/>
      <c r="I520" s="187" t="e">
        <f t="shared" si="63"/>
        <v>#DIV/0!</v>
      </c>
      <c r="J520" s="187" t="e">
        <f t="shared" si="75"/>
        <v>#DIV/0!</v>
      </c>
    </row>
    <row r="521" spans="1:10" ht="15" customHeight="1">
      <c r="A521" s="111"/>
      <c r="B521" s="111"/>
      <c r="C521" s="111">
        <v>3224</v>
      </c>
      <c r="D521" s="86" t="s">
        <v>1270</v>
      </c>
      <c r="E521" s="134"/>
      <c r="F521" s="134">
        <v>0</v>
      </c>
      <c r="G521" s="134">
        <v>0</v>
      </c>
      <c r="H521" s="134"/>
      <c r="I521" s="187" t="e">
        <f t="shared" si="63"/>
        <v>#DIV/0!</v>
      </c>
      <c r="J521" s="187" t="e">
        <f t="shared" si="75"/>
        <v>#DIV/0!</v>
      </c>
    </row>
    <row r="522" spans="1:10" ht="15" customHeight="1">
      <c r="A522" s="111"/>
      <c r="B522" s="111"/>
      <c r="C522" s="111">
        <v>3231</v>
      </c>
      <c r="D522" s="86" t="s">
        <v>1272</v>
      </c>
      <c r="E522" s="134"/>
      <c r="F522" s="134">
        <v>0</v>
      </c>
      <c r="G522" s="134">
        <v>0</v>
      </c>
      <c r="H522" s="134"/>
      <c r="I522" s="187" t="e">
        <f t="shared" si="63"/>
        <v>#DIV/0!</v>
      </c>
      <c r="J522" s="187" t="e">
        <f t="shared" si="75"/>
        <v>#DIV/0!</v>
      </c>
    </row>
    <row r="523" spans="1:10" ht="15" customHeight="1">
      <c r="A523" s="111"/>
      <c r="B523" s="111"/>
      <c r="C523" s="111">
        <v>3232</v>
      </c>
      <c r="D523" s="86" t="s">
        <v>1516</v>
      </c>
      <c r="E523" s="134">
        <v>0</v>
      </c>
      <c r="F523" s="134">
        <v>0</v>
      </c>
      <c r="G523" s="134">
        <v>0</v>
      </c>
      <c r="H523" s="134"/>
      <c r="I523" s="187" t="e">
        <f t="shared" si="63"/>
        <v>#DIV/0!</v>
      </c>
      <c r="J523" s="187" t="e">
        <f t="shared" si="75"/>
        <v>#DIV/0!</v>
      </c>
    </row>
    <row r="524" spans="1:10" ht="15" customHeight="1">
      <c r="A524" s="111"/>
      <c r="B524" s="111"/>
      <c r="C524" s="111">
        <v>3233</v>
      </c>
      <c r="D524" s="86" t="s">
        <v>1274</v>
      </c>
      <c r="E524" s="134"/>
      <c r="F524" s="134">
        <v>0</v>
      </c>
      <c r="G524" s="134">
        <v>0</v>
      </c>
      <c r="H524" s="134"/>
      <c r="I524" s="187" t="e">
        <f t="shared" si="63"/>
        <v>#DIV/0!</v>
      </c>
      <c r="J524" s="187" t="e">
        <f t="shared" si="75"/>
        <v>#DIV/0!</v>
      </c>
    </row>
    <row r="525" spans="1:10" ht="15" customHeight="1">
      <c r="A525" s="111"/>
      <c r="B525" s="111"/>
      <c r="C525" s="111">
        <v>3234</v>
      </c>
      <c r="D525" s="86" t="s">
        <v>1275</v>
      </c>
      <c r="E525" s="134"/>
      <c r="F525" s="134">
        <v>0</v>
      </c>
      <c r="G525" s="134">
        <v>0</v>
      </c>
      <c r="H525" s="134"/>
      <c r="I525" s="187" t="e">
        <f t="shared" si="63"/>
        <v>#DIV/0!</v>
      </c>
      <c r="J525" s="187" t="e">
        <f t="shared" si="75"/>
        <v>#DIV/0!</v>
      </c>
    </row>
    <row r="526" spans="1:10" ht="15" customHeight="1">
      <c r="A526" s="111"/>
      <c r="B526" s="111"/>
      <c r="C526" s="111">
        <v>3235</v>
      </c>
      <c r="D526" s="86" t="s">
        <v>1276</v>
      </c>
      <c r="E526" s="134"/>
      <c r="F526" s="134">
        <v>0</v>
      </c>
      <c r="G526" s="134">
        <v>0</v>
      </c>
      <c r="H526" s="134"/>
      <c r="I526" s="187" t="e">
        <f t="shared" si="63"/>
        <v>#DIV/0!</v>
      </c>
      <c r="J526" s="187" t="e">
        <f t="shared" si="75"/>
        <v>#DIV/0!</v>
      </c>
    </row>
    <row r="527" spans="1:10" ht="15" customHeight="1">
      <c r="A527" s="111"/>
      <c r="B527" s="111"/>
      <c r="C527" s="111">
        <v>3237</v>
      </c>
      <c r="D527" s="86" t="s">
        <v>1278</v>
      </c>
      <c r="E527" s="134"/>
      <c r="F527" s="134"/>
      <c r="G527" s="134"/>
      <c r="H527" s="134"/>
      <c r="I527" s="187" t="e">
        <f t="shared" si="63"/>
        <v>#DIV/0!</v>
      </c>
      <c r="J527" s="187" t="e">
        <f t="shared" si="75"/>
        <v>#DIV/0!</v>
      </c>
    </row>
    <row r="528" spans="1:10" ht="15" customHeight="1">
      <c r="A528" s="111"/>
      <c r="B528" s="111"/>
      <c r="C528" s="111">
        <v>3239</v>
      </c>
      <c r="D528" s="86" t="s">
        <v>1280</v>
      </c>
      <c r="E528" s="134"/>
      <c r="F528" s="134">
        <v>0</v>
      </c>
      <c r="G528" s="134">
        <v>0</v>
      </c>
      <c r="H528" s="134"/>
      <c r="I528" s="187" t="e">
        <f t="shared" si="63"/>
        <v>#DIV/0!</v>
      </c>
      <c r="J528" s="187" t="e">
        <f t="shared" si="75"/>
        <v>#DIV/0!</v>
      </c>
    </row>
    <row r="529" spans="1:10" ht="15" customHeight="1">
      <c r="A529" s="111"/>
      <c r="B529" s="111"/>
      <c r="C529" s="111">
        <v>3293</v>
      </c>
      <c r="D529" s="86" t="s">
        <v>1305</v>
      </c>
      <c r="E529" s="134"/>
      <c r="F529" s="134"/>
      <c r="G529" s="134"/>
      <c r="H529" s="134"/>
      <c r="I529" s="187" t="e">
        <f t="shared" si="63"/>
        <v>#DIV/0!</v>
      </c>
      <c r="J529" s="187" t="e">
        <f t="shared" si="75"/>
        <v>#DIV/0!</v>
      </c>
    </row>
    <row r="530" spans="1:10" ht="15" customHeight="1">
      <c r="A530" s="111"/>
      <c r="B530" s="111"/>
      <c r="C530" s="111">
        <v>3295</v>
      </c>
      <c r="D530" s="86" t="s">
        <v>1284</v>
      </c>
      <c r="E530" s="134"/>
      <c r="F530" s="134">
        <v>0</v>
      </c>
      <c r="G530" s="134">
        <v>0</v>
      </c>
      <c r="H530" s="134"/>
      <c r="I530" s="187" t="e">
        <f t="shared" si="63"/>
        <v>#DIV/0!</v>
      </c>
      <c r="J530" s="187" t="e">
        <f t="shared" si="75"/>
        <v>#DIV/0!</v>
      </c>
    </row>
    <row r="531" spans="1:10" ht="15" customHeight="1">
      <c r="A531" s="347" t="s">
        <v>1657</v>
      </c>
      <c r="B531" s="348"/>
      <c r="C531" s="348"/>
      <c r="D531" s="349"/>
      <c r="E531" s="228">
        <f>E532</f>
        <v>0</v>
      </c>
      <c r="F531" s="228">
        <f t="shared" ref="F531:G532" si="76">F532</f>
        <v>0</v>
      </c>
      <c r="G531" s="228">
        <f t="shared" si="76"/>
        <v>0</v>
      </c>
      <c r="H531" s="228">
        <f>H532</f>
        <v>0</v>
      </c>
      <c r="I531" s="229" t="e">
        <f t="shared" si="63"/>
        <v>#DIV/0!</v>
      </c>
      <c r="J531" s="229" t="e">
        <f t="shared" si="75"/>
        <v>#DIV/0!</v>
      </c>
    </row>
    <row r="532" spans="1:10" ht="15" customHeight="1">
      <c r="A532" s="130">
        <v>3</v>
      </c>
      <c r="B532" s="111"/>
      <c r="C532" s="55"/>
      <c r="D532" s="55" t="s">
        <v>1365</v>
      </c>
      <c r="E532" s="112">
        <f>E533</f>
        <v>0</v>
      </c>
      <c r="F532" s="112">
        <f t="shared" si="76"/>
        <v>0</v>
      </c>
      <c r="G532" s="112">
        <f t="shared" si="76"/>
        <v>0</v>
      </c>
      <c r="H532" s="112">
        <f t="shared" ref="H532" si="77">H533</f>
        <v>0</v>
      </c>
      <c r="I532" s="177" t="e">
        <f t="shared" ref="I532:I694" si="78">G532/F532*100</f>
        <v>#DIV/0!</v>
      </c>
      <c r="J532" s="177" t="e">
        <f t="shared" si="75"/>
        <v>#DIV/0!</v>
      </c>
    </row>
    <row r="533" spans="1:10" ht="15" customHeight="1">
      <c r="A533" s="111"/>
      <c r="B533" s="130">
        <v>31</v>
      </c>
      <c r="C533" s="55"/>
      <c r="D533" s="55" t="s">
        <v>1327</v>
      </c>
      <c r="E533" s="112">
        <f>SUM(E534:E538)</f>
        <v>0</v>
      </c>
      <c r="F533" s="112">
        <f t="shared" ref="F533:H533" si="79">SUM(F534:F538)</f>
        <v>0</v>
      </c>
      <c r="G533" s="112">
        <f t="shared" si="79"/>
        <v>0</v>
      </c>
      <c r="H533" s="112">
        <f t="shared" si="79"/>
        <v>0</v>
      </c>
      <c r="I533" s="177" t="e">
        <f t="shared" si="78"/>
        <v>#DIV/0!</v>
      </c>
      <c r="J533" s="177" t="e">
        <f t="shared" si="75"/>
        <v>#DIV/0!</v>
      </c>
    </row>
    <row r="534" spans="1:10" ht="15.6" customHeight="1">
      <c r="A534" s="111"/>
      <c r="B534" s="111"/>
      <c r="C534" s="111">
        <v>3111</v>
      </c>
      <c r="D534" s="86" t="s">
        <v>1405</v>
      </c>
      <c r="E534" s="134"/>
      <c r="F534" s="134"/>
      <c r="G534" s="134"/>
      <c r="H534" s="134"/>
      <c r="I534" s="187" t="e">
        <f t="shared" si="78"/>
        <v>#DIV/0!</v>
      </c>
      <c r="J534" s="187" t="e">
        <f t="shared" si="75"/>
        <v>#DIV/0!</v>
      </c>
    </row>
    <row r="535" spans="1:10" ht="15" customHeight="1">
      <c r="A535" s="111"/>
      <c r="B535" s="111"/>
      <c r="C535" s="111">
        <v>3112</v>
      </c>
      <c r="D535" s="86" t="s">
        <v>1483</v>
      </c>
      <c r="E535" s="134"/>
      <c r="F535" s="134"/>
      <c r="G535" s="134"/>
      <c r="H535" s="134"/>
      <c r="I535" s="187" t="e">
        <f t="shared" si="78"/>
        <v>#DIV/0!</v>
      </c>
      <c r="J535" s="187" t="e">
        <f t="shared" si="75"/>
        <v>#DIV/0!</v>
      </c>
    </row>
    <row r="536" spans="1:10" ht="15" customHeight="1">
      <c r="A536" s="111"/>
      <c r="B536" s="111"/>
      <c r="C536" s="111">
        <v>3121</v>
      </c>
      <c r="D536" s="86" t="s">
        <v>1301</v>
      </c>
      <c r="E536" s="134"/>
      <c r="F536" s="134"/>
      <c r="G536" s="134"/>
      <c r="H536" s="134"/>
      <c r="I536" s="187" t="e">
        <f t="shared" si="78"/>
        <v>#DIV/0!</v>
      </c>
      <c r="J536" s="187" t="e">
        <f t="shared" si="75"/>
        <v>#DIV/0!</v>
      </c>
    </row>
    <row r="537" spans="1:10" ht="15" customHeight="1">
      <c r="A537" s="111"/>
      <c r="B537" s="111"/>
      <c r="C537" s="111">
        <v>3132</v>
      </c>
      <c r="D537" s="86" t="s">
        <v>1363</v>
      </c>
      <c r="E537" s="134"/>
      <c r="F537" s="134"/>
      <c r="G537" s="134"/>
      <c r="H537" s="134"/>
      <c r="I537" s="187" t="e">
        <f t="shared" si="78"/>
        <v>#DIV/0!</v>
      </c>
      <c r="J537" s="187" t="e">
        <f t="shared" si="75"/>
        <v>#DIV/0!</v>
      </c>
    </row>
    <row r="538" spans="1:10" ht="15" customHeight="1">
      <c r="A538" s="111"/>
      <c r="B538" s="111"/>
      <c r="C538" s="111">
        <v>3133</v>
      </c>
      <c r="D538" s="86" t="s">
        <v>1406</v>
      </c>
      <c r="E538" s="134"/>
      <c r="F538" s="134">
        <v>0</v>
      </c>
      <c r="G538" s="134"/>
      <c r="H538" s="134"/>
      <c r="I538" s="187" t="e">
        <f t="shared" si="78"/>
        <v>#DIV/0!</v>
      </c>
      <c r="J538" s="187" t="e">
        <f t="shared" si="75"/>
        <v>#DIV/0!</v>
      </c>
    </row>
    <row r="539" spans="1:10" ht="15" customHeight="1">
      <c r="A539" s="344" t="s">
        <v>1675</v>
      </c>
      <c r="B539" s="345"/>
      <c r="C539" s="345"/>
      <c r="D539" s="346"/>
      <c r="E539" s="228">
        <f>E540</f>
        <v>0</v>
      </c>
      <c r="F539" s="228">
        <f t="shared" ref="F539:G539" si="80">F540</f>
        <v>0</v>
      </c>
      <c r="G539" s="228">
        <f t="shared" si="80"/>
        <v>0</v>
      </c>
      <c r="H539" s="228">
        <f>H540</f>
        <v>11838.63</v>
      </c>
      <c r="I539" s="229" t="e">
        <f t="shared" ref="I539:I565" si="81">G539/F539*100</f>
        <v>#DIV/0!</v>
      </c>
      <c r="J539" s="229" t="e">
        <f t="shared" ref="J539:J565" si="82">G539/E539*100</f>
        <v>#DIV/0!</v>
      </c>
    </row>
    <row r="540" spans="1:10" ht="15" customHeight="1">
      <c r="A540" s="130">
        <v>3</v>
      </c>
      <c r="B540" s="111"/>
      <c r="C540" s="55"/>
      <c r="D540" s="55" t="s">
        <v>1365</v>
      </c>
      <c r="E540" s="112">
        <f>E541+E547</f>
        <v>0</v>
      </c>
      <c r="F540" s="112">
        <f t="shared" ref="F540:H540" si="83">F541+F547</f>
        <v>0</v>
      </c>
      <c r="G540" s="112">
        <f t="shared" si="83"/>
        <v>0</v>
      </c>
      <c r="H540" s="112">
        <f t="shared" si="83"/>
        <v>11838.63</v>
      </c>
      <c r="I540" s="177" t="e">
        <f t="shared" si="81"/>
        <v>#DIV/0!</v>
      </c>
      <c r="J540" s="177" t="e">
        <f t="shared" si="82"/>
        <v>#DIV/0!</v>
      </c>
    </row>
    <row r="541" spans="1:10" ht="15" customHeight="1">
      <c r="A541" s="111"/>
      <c r="B541" s="130">
        <v>31</v>
      </c>
      <c r="C541" s="55"/>
      <c r="D541" s="55" t="s">
        <v>1327</v>
      </c>
      <c r="E541" s="112">
        <f>SUM(E542:E546)</f>
        <v>0</v>
      </c>
      <c r="F541" s="112">
        <f>SUM(F542:F546)</f>
        <v>0</v>
      </c>
      <c r="G541" s="112">
        <f>SUM(G542:G546)</f>
        <v>0</v>
      </c>
      <c r="H541" s="112">
        <f>SUM(H542:H546)</f>
        <v>11630.97</v>
      </c>
      <c r="I541" s="177" t="e">
        <f t="shared" si="81"/>
        <v>#DIV/0!</v>
      </c>
      <c r="J541" s="177" t="e">
        <f t="shared" si="82"/>
        <v>#DIV/0!</v>
      </c>
    </row>
    <row r="542" spans="1:10" ht="15" customHeight="1">
      <c r="A542" s="111"/>
      <c r="B542" s="111"/>
      <c r="C542" s="111">
        <v>3111</v>
      </c>
      <c r="D542" s="86" t="s">
        <v>1405</v>
      </c>
      <c r="E542" s="134"/>
      <c r="F542" s="134"/>
      <c r="G542" s="134"/>
      <c r="H542" s="134">
        <v>9983.65</v>
      </c>
      <c r="I542" s="187" t="e">
        <f t="shared" si="81"/>
        <v>#DIV/0!</v>
      </c>
      <c r="J542" s="187" t="e">
        <f t="shared" si="82"/>
        <v>#DIV/0!</v>
      </c>
    </row>
    <row r="543" spans="1:10" ht="15" customHeight="1">
      <c r="A543" s="111"/>
      <c r="B543" s="111"/>
      <c r="C543" s="111">
        <v>3112</v>
      </c>
      <c r="D543" s="86" t="s">
        <v>1483</v>
      </c>
      <c r="E543" s="134"/>
      <c r="F543" s="134"/>
      <c r="G543" s="134"/>
      <c r="H543" s="134"/>
      <c r="I543" s="187" t="e">
        <f t="shared" si="81"/>
        <v>#DIV/0!</v>
      </c>
      <c r="J543" s="187" t="e">
        <f t="shared" si="82"/>
        <v>#DIV/0!</v>
      </c>
    </row>
    <row r="544" spans="1:10" ht="15" customHeight="1">
      <c r="A544" s="111"/>
      <c r="B544" s="111"/>
      <c r="C544" s="111">
        <v>3121</v>
      </c>
      <c r="D544" s="86" t="s">
        <v>1301</v>
      </c>
      <c r="E544" s="134"/>
      <c r="F544" s="134"/>
      <c r="G544" s="134"/>
      <c r="H544" s="134"/>
      <c r="I544" s="187" t="e">
        <f t="shared" si="81"/>
        <v>#DIV/0!</v>
      </c>
      <c r="J544" s="187" t="e">
        <f t="shared" si="82"/>
        <v>#DIV/0!</v>
      </c>
    </row>
    <row r="545" spans="1:10" ht="15" customHeight="1">
      <c r="A545" s="111"/>
      <c r="B545" s="111"/>
      <c r="C545" s="111">
        <v>3132</v>
      </c>
      <c r="D545" s="86" t="s">
        <v>1363</v>
      </c>
      <c r="E545" s="134"/>
      <c r="F545" s="134"/>
      <c r="G545" s="134"/>
      <c r="H545" s="134">
        <v>1647.32</v>
      </c>
      <c r="I545" s="187" t="e">
        <f t="shared" si="81"/>
        <v>#DIV/0!</v>
      </c>
      <c r="J545" s="187" t="e">
        <f t="shared" si="82"/>
        <v>#DIV/0!</v>
      </c>
    </row>
    <row r="546" spans="1:10" ht="15" customHeight="1">
      <c r="A546" s="111"/>
      <c r="B546" s="111"/>
      <c r="C546" s="111">
        <v>3133</v>
      </c>
      <c r="D546" s="86" t="s">
        <v>1406</v>
      </c>
      <c r="E546" s="134"/>
      <c r="F546" s="134">
        <v>0</v>
      </c>
      <c r="G546" s="134"/>
      <c r="H546" s="134"/>
      <c r="I546" s="187" t="e">
        <f t="shared" si="81"/>
        <v>#DIV/0!</v>
      </c>
      <c r="J546" s="187" t="e">
        <f t="shared" si="82"/>
        <v>#DIV/0!</v>
      </c>
    </row>
    <row r="547" spans="1:10" ht="15" customHeight="1">
      <c r="A547" s="111"/>
      <c r="B547" s="130">
        <v>32</v>
      </c>
      <c r="C547" s="111"/>
      <c r="D547" s="130" t="s">
        <v>1330</v>
      </c>
      <c r="E547" s="112">
        <f>SUM(E548:E552)</f>
        <v>0</v>
      </c>
      <c r="F547" s="112">
        <f t="shared" ref="F547:H547" si="84">SUM(F548:F552)</f>
        <v>0</v>
      </c>
      <c r="G547" s="112">
        <f t="shared" si="84"/>
        <v>0</v>
      </c>
      <c r="H547" s="112">
        <f t="shared" si="84"/>
        <v>207.66</v>
      </c>
      <c r="I547" s="187" t="e">
        <f t="shared" si="81"/>
        <v>#DIV/0!</v>
      </c>
      <c r="J547" s="187" t="e">
        <f t="shared" si="82"/>
        <v>#DIV/0!</v>
      </c>
    </row>
    <row r="548" spans="1:10" ht="15" customHeight="1">
      <c r="A548" s="111"/>
      <c r="B548" s="111"/>
      <c r="C548" s="111">
        <v>3211</v>
      </c>
      <c r="D548" s="86" t="s">
        <v>1264</v>
      </c>
      <c r="E548" s="134"/>
      <c r="F548" s="134"/>
      <c r="G548" s="134"/>
      <c r="H548" s="134"/>
      <c r="I548" s="187" t="e">
        <f t="shared" si="81"/>
        <v>#DIV/0!</v>
      </c>
      <c r="J548" s="187" t="e">
        <f t="shared" si="82"/>
        <v>#DIV/0!</v>
      </c>
    </row>
    <row r="549" spans="1:10" ht="15" customHeight="1">
      <c r="A549" s="111"/>
      <c r="B549" s="111"/>
      <c r="C549" s="111">
        <v>3212</v>
      </c>
      <c r="D549" s="86" t="s">
        <v>1265</v>
      </c>
      <c r="E549" s="134"/>
      <c r="F549" s="134">
        <v>0</v>
      </c>
      <c r="G549" s="134">
        <v>0</v>
      </c>
      <c r="H549" s="134"/>
      <c r="I549" s="187" t="e">
        <f t="shared" si="81"/>
        <v>#DIV/0!</v>
      </c>
      <c r="J549" s="187" t="e">
        <f t="shared" si="82"/>
        <v>#DIV/0!</v>
      </c>
    </row>
    <row r="550" spans="1:10" ht="15" customHeight="1">
      <c r="A550" s="111"/>
      <c r="B550" s="111"/>
      <c r="C550" s="111">
        <v>3213</v>
      </c>
      <c r="D550" s="86" t="s">
        <v>1266</v>
      </c>
      <c r="E550" s="134"/>
      <c r="F550" s="134">
        <v>0</v>
      </c>
      <c r="G550" s="134">
        <v>0</v>
      </c>
      <c r="H550" s="134"/>
      <c r="I550" s="187" t="e">
        <f t="shared" si="81"/>
        <v>#DIV/0!</v>
      </c>
      <c r="J550" s="187" t="e">
        <f t="shared" si="82"/>
        <v>#DIV/0!</v>
      </c>
    </row>
    <row r="551" spans="1:10" ht="15" customHeight="1">
      <c r="A551" s="111"/>
      <c r="B551" s="111"/>
      <c r="C551" s="111">
        <v>3221</v>
      </c>
      <c r="D551" s="86" t="s">
        <v>1267</v>
      </c>
      <c r="E551" s="134"/>
      <c r="F551" s="134">
        <v>0</v>
      </c>
      <c r="G551" s="134">
        <v>0</v>
      </c>
      <c r="H551" s="134"/>
      <c r="I551" s="187" t="e">
        <f t="shared" si="81"/>
        <v>#DIV/0!</v>
      </c>
      <c r="J551" s="187" t="e">
        <f t="shared" si="82"/>
        <v>#DIV/0!</v>
      </c>
    </row>
    <row r="552" spans="1:10" ht="15" customHeight="1">
      <c r="A552" s="111"/>
      <c r="B552" s="111"/>
      <c r="C552" s="111">
        <v>3235</v>
      </c>
      <c r="D552" s="86" t="s">
        <v>1276</v>
      </c>
      <c r="E552" s="134"/>
      <c r="F552" s="134"/>
      <c r="G552" s="134"/>
      <c r="H552" s="134">
        <v>207.66</v>
      </c>
      <c r="I552" s="187"/>
      <c r="J552" s="187"/>
    </row>
    <row r="553" spans="1:10" ht="15" customHeight="1">
      <c r="A553" s="344" t="s">
        <v>1676</v>
      </c>
      <c r="B553" s="345"/>
      <c r="C553" s="345"/>
      <c r="D553" s="346"/>
      <c r="E553" s="228">
        <f>E554+E568</f>
        <v>0</v>
      </c>
      <c r="F553" s="228">
        <f t="shared" ref="F553:G553" si="85">F554+F568</f>
        <v>0</v>
      </c>
      <c r="G553" s="228">
        <f t="shared" si="85"/>
        <v>0</v>
      </c>
      <c r="H553" s="228">
        <f>H554+H568</f>
        <v>86515.59</v>
      </c>
      <c r="I553" s="229" t="e">
        <f t="shared" si="81"/>
        <v>#DIV/0!</v>
      </c>
      <c r="J553" s="229" t="e">
        <f t="shared" si="82"/>
        <v>#DIV/0!</v>
      </c>
    </row>
    <row r="554" spans="1:10" ht="15" customHeight="1">
      <c r="A554" s="130">
        <v>3</v>
      </c>
      <c r="B554" s="111"/>
      <c r="C554" s="55"/>
      <c r="D554" s="55" t="s">
        <v>1365</v>
      </c>
      <c r="E554" s="112">
        <f>E555+E561</f>
        <v>0</v>
      </c>
      <c r="F554" s="112">
        <f t="shared" ref="F554:H554" si="86">F555+F561</f>
        <v>0</v>
      </c>
      <c r="G554" s="112">
        <f t="shared" si="86"/>
        <v>0</v>
      </c>
      <c r="H554" s="112">
        <f t="shared" si="86"/>
        <v>35415.589999999997</v>
      </c>
      <c r="I554" s="177" t="e">
        <f t="shared" si="81"/>
        <v>#DIV/0!</v>
      </c>
      <c r="J554" s="177" t="e">
        <f t="shared" si="82"/>
        <v>#DIV/0!</v>
      </c>
    </row>
    <row r="555" spans="1:10" ht="15" customHeight="1">
      <c r="A555" s="111"/>
      <c r="B555" s="130">
        <v>31</v>
      </c>
      <c r="C555" s="55"/>
      <c r="D555" s="55" t="s">
        <v>1327</v>
      </c>
      <c r="E555" s="112">
        <f>SUM(E556:E560)</f>
        <v>0</v>
      </c>
      <c r="F555" s="112">
        <f>SUM(F556:F560)</f>
        <v>0</v>
      </c>
      <c r="G555" s="112">
        <f>SUM(G556:G560)</f>
        <v>0</v>
      </c>
      <c r="H555" s="112">
        <f>SUM(H556:H560)</f>
        <v>25634.799999999999</v>
      </c>
      <c r="I555" s="177" t="e">
        <f t="shared" si="81"/>
        <v>#DIV/0!</v>
      </c>
      <c r="J555" s="177" t="e">
        <f t="shared" si="82"/>
        <v>#DIV/0!</v>
      </c>
    </row>
    <row r="556" spans="1:10" ht="15" customHeight="1">
      <c r="A556" s="111"/>
      <c r="B556" s="111"/>
      <c r="C556" s="111">
        <v>3111</v>
      </c>
      <c r="D556" s="86" t="s">
        <v>1405</v>
      </c>
      <c r="E556" s="134"/>
      <c r="F556" s="134"/>
      <c r="G556" s="134"/>
      <c r="H556" s="134">
        <v>22004.09</v>
      </c>
      <c r="I556" s="187" t="e">
        <f t="shared" si="81"/>
        <v>#DIV/0!</v>
      </c>
      <c r="J556" s="187" t="e">
        <f t="shared" si="82"/>
        <v>#DIV/0!</v>
      </c>
    </row>
    <row r="557" spans="1:10" ht="15" customHeight="1">
      <c r="A557" s="111"/>
      <c r="B557" s="111"/>
      <c r="C557" s="111">
        <v>3112</v>
      </c>
      <c r="D557" s="86" t="s">
        <v>1483</v>
      </c>
      <c r="E557" s="134"/>
      <c r="F557" s="134"/>
      <c r="G557" s="134"/>
      <c r="H557" s="134"/>
      <c r="I557" s="187" t="e">
        <f t="shared" si="81"/>
        <v>#DIV/0!</v>
      </c>
      <c r="J557" s="187" t="e">
        <f t="shared" si="82"/>
        <v>#DIV/0!</v>
      </c>
    </row>
    <row r="558" spans="1:10" ht="15" customHeight="1">
      <c r="A558" s="111"/>
      <c r="B558" s="111"/>
      <c r="C558" s="111">
        <v>3121</v>
      </c>
      <c r="D558" s="86" t="s">
        <v>1301</v>
      </c>
      <c r="E558" s="134"/>
      <c r="F558" s="134"/>
      <c r="G558" s="134"/>
      <c r="H558" s="134"/>
      <c r="I558" s="187" t="e">
        <f t="shared" si="81"/>
        <v>#DIV/0!</v>
      </c>
      <c r="J558" s="187" t="e">
        <f t="shared" si="82"/>
        <v>#DIV/0!</v>
      </c>
    </row>
    <row r="559" spans="1:10" ht="15" customHeight="1">
      <c r="A559" s="111"/>
      <c r="B559" s="111"/>
      <c r="C559" s="111">
        <v>3132</v>
      </c>
      <c r="D559" s="86" t="s">
        <v>1363</v>
      </c>
      <c r="E559" s="134"/>
      <c r="F559" s="134"/>
      <c r="G559" s="134"/>
      <c r="H559" s="134">
        <v>3630.71</v>
      </c>
      <c r="I559" s="187" t="e">
        <f t="shared" si="81"/>
        <v>#DIV/0!</v>
      </c>
      <c r="J559" s="187" t="e">
        <f t="shared" si="82"/>
        <v>#DIV/0!</v>
      </c>
    </row>
    <row r="560" spans="1:10" ht="15" customHeight="1">
      <c r="A560" s="111"/>
      <c r="B560" s="111"/>
      <c r="C560" s="111">
        <v>3133</v>
      </c>
      <c r="D560" s="86" t="s">
        <v>1406</v>
      </c>
      <c r="E560" s="134"/>
      <c r="F560" s="134">
        <v>0</v>
      </c>
      <c r="G560" s="134"/>
      <c r="H560" s="134"/>
      <c r="I560" s="187" t="e">
        <f t="shared" si="81"/>
        <v>#DIV/0!</v>
      </c>
      <c r="J560" s="187" t="e">
        <f t="shared" si="82"/>
        <v>#DIV/0!</v>
      </c>
    </row>
    <row r="561" spans="1:10" ht="15" customHeight="1">
      <c r="A561" s="111"/>
      <c r="B561" s="130">
        <v>32</v>
      </c>
      <c r="C561" s="111"/>
      <c r="D561" s="130" t="s">
        <v>1330</v>
      </c>
      <c r="E561" s="112">
        <f>SUM(E562:E567)</f>
        <v>0</v>
      </c>
      <c r="F561" s="112">
        <f t="shared" ref="F561:G561" si="87">SUM(F562:F567)</f>
        <v>0</v>
      </c>
      <c r="G561" s="112">
        <f t="shared" si="87"/>
        <v>0</v>
      </c>
      <c r="H561" s="112">
        <f>SUM(H562:H567)</f>
        <v>9780.7900000000009</v>
      </c>
      <c r="I561" s="187" t="e">
        <f t="shared" si="81"/>
        <v>#DIV/0!</v>
      </c>
      <c r="J561" s="187" t="e">
        <f t="shared" si="82"/>
        <v>#DIV/0!</v>
      </c>
    </row>
    <row r="562" spans="1:10" ht="15" customHeight="1">
      <c r="A562" s="111"/>
      <c r="B562" s="111"/>
      <c r="C562" s="111">
        <v>3211</v>
      </c>
      <c r="D562" s="86" t="s">
        <v>1264</v>
      </c>
      <c r="E562" s="134"/>
      <c r="F562" s="134"/>
      <c r="G562" s="134"/>
      <c r="H562" s="134">
        <v>1270.21</v>
      </c>
      <c r="I562" s="187" t="e">
        <f t="shared" si="81"/>
        <v>#DIV/0!</v>
      </c>
      <c r="J562" s="187" t="e">
        <f t="shared" si="82"/>
        <v>#DIV/0!</v>
      </c>
    </row>
    <row r="563" spans="1:10" ht="15" customHeight="1">
      <c r="A563" s="111"/>
      <c r="B563" s="111"/>
      <c r="C563" s="111">
        <v>3212</v>
      </c>
      <c r="D563" s="86" t="s">
        <v>1265</v>
      </c>
      <c r="E563" s="134"/>
      <c r="F563" s="134">
        <v>0</v>
      </c>
      <c r="G563" s="134">
        <v>0</v>
      </c>
      <c r="H563" s="134">
        <v>269.38</v>
      </c>
      <c r="I563" s="187" t="e">
        <f t="shared" si="81"/>
        <v>#DIV/0!</v>
      </c>
      <c r="J563" s="187" t="e">
        <f t="shared" si="82"/>
        <v>#DIV/0!</v>
      </c>
    </row>
    <row r="564" spans="1:10" ht="15" customHeight="1">
      <c r="A564" s="111"/>
      <c r="B564" s="111"/>
      <c r="C564" s="111">
        <v>3213</v>
      </c>
      <c r="D564" s="86" t="s">
        <v>1266</v>
      </c>
      <c r="E564" s="134"/>
      <c r="F564" s="134">
        <v>0</v>
      </c>
      <c r="G564" s="134">
        <v>0</v>
      </c>
      <c r="H564" s="134"/>
      <c r="I564" s="187" t="e">
        <f t="shared" si="81"/>
        <v>#DIV/0!</v>
      </c>
      <c r="J564" s="187" t="e">
        <f t="shared" si="82"/>
        <v>#DIV/0!</v>
      </c>
    </row>
    <row r="565" spans="1:10" ht="15" customHeight="1">
      <c r="A565" s="111"/>
      <c r="B565" s="111"/>
      <c r="C565" s="111">
        <v>3221</v>
      </c>
      <c r="D565" s="86" t="s">
        <v>1267</v>
      </c>
      <c r="E565" s="134"/>
      <c r="F565" s="134">
        <v>0</v>
      </c>
      <c r="G565" s="134">
        <v>0</v>
      </c>
      <c r="H565" s="134"/>
      <c r="I565" s="187" t="e">
        <f t="shared" si="81"/>
        <v>#DIV/0!</v>
      </c>
      <c r="J565" s="187" t="e">
        <f t="shared" si="82"/>
        <v>#DIV/0!</v>
      </c>
    </row>
    <row r="566" spans="1:10" ht="15" customHeight="1">
      <c r="A566" s="111"/>
      <c r="B566" s="111"/>
      <c r="C566" s="111">
        <v>3237</v>
      </c>
      <c r="D566" s="86" t="s">
        <v>1278</v>
      </c>
      <c r="E566" s="134"/>
      <c r="F566" s="134"/>
      <c r="G566" s="134"/>
      <c r="H566" s="134">
        <v>3750</v>
      </c>
      <c r="I566" s="187"/>
      <c r="J566" s="187"/>
    </row>
    <row r="567" spans="1:10" ht="15" customHeight="1">
      <c r="A567" s="111"/>
      <c r="B567" s="111"/>
      <c r="C567" s="111">
        <v>3293</v>
      </c>
      <c r="D567" s="86" t="s">
        <v>1305</v>
      </c>
      <c r="E567" s="134"/>
      <c r="F567" s="134"/>
      <c r="G567" s="134"/>
      <c r="H567" s="134">
        <v>4491.2</v>
      </c>
      <c r="I567" s="187"/>
      <c r="J567" s="187"/>
    </row>
    <row r="568" spans="1:10" ht="19.5" customHeight="1">
      <c r="A568" s="130">
        <v>4</v>
      </c>
      <c r="B568" s="111"/>
      <c r="C568" s="111"/>
      <c r="D568" s="130" t="s">
        <v>1352</v>
      </c>
      <c r="E568" s="112">
        <f>E569</f>
        <v>0</v>
      </c>
      <c r="F568" s="112">
        <f t="shared" ref="F568:H569" si="88">F569</f>
        <v>0</v>
      </c>
      <c r="G568" s="112">
        <f t="shared" si="88"/>
        <v>0</v>
      </c>
      <c r="H568" s="112">
        <f t="shared" si="88"/>
        <v>51100</v>
      </c>
      <c r="I568" s="187" t="e">
        <f t="shared" ref="I568:I570" si="89">G568/F568*100</f>
        <v>#DIV/0!</v>
      </c>
      <c r="J568" s="187" t="e">
        <f t="shared" ref="J568:J570" si="90">G568/E568*100</f>
        <v>#DIV/0!</v>
      </c>
    </row>
    <row r="569" spans="1:10" ht="17.25" customHeight="1">
      <c r="A569" s="111"/>
      <c r="B569" s="130">
        <v>42</v>
      </c>
      <c r="C569" s="111"/>
      <c r="D569" s="130" t="s">
        <v>1353</v>
      </c>
      <c r="E569" s="112">
        <f>E570</f>
        <v>0</v>
      </c>
      <c r="F569" s="112">
        <f t="shared" si="88"/>
        <v>0</v>
      </c>
      <c r="G569" s="112">
        <f t="shared" si="88"/>
        <v>0</v>
      </c>
      <c r="H569" s="112">
        <f>H570</f>
        <v>51100</v>
      </c>
      <c r="I569" s="187" t="e">
        <f t="shared" si="89"/>
        <v>#DIV/0!</v>
      </c>
      <c r="J569" s="187" t="e">
        <f t="shared" si="90"/>
        <v>#DIV/0!</v>
      </c>
    </row>
    <row r="570" spans="1:10" ht="15" customHeight="1">
      <c r="A570" s="111"/>
      <c r="B570" s="111"/>
      <c r="C570" s="111">
        <v>4224</v>
      </c>
      <c r="D570" s="86" t="s">
        <v>1319</v>
      </c>
      <c r="E570" s="134"/>
      <c r="F570" s="134">
        <v>0</v>
      </c>
      <c r="G570" s="134">
        <v>0</v>
      </c>
      <c r="H570" s="134">
        <v>51100</v>
      </c>
      <c r="I570" s="187" t="e">
        <f t="shared" si="89"/>
        <v>#DIV/0!</v>
      </c>
      <c r="J570" s="187" t="e">
        <f t="shared" si="90"/>
        <v>#DIV/0!</v>
      </c>
    </row>
    <row r="571" spans="1:10" ht="15" customHeight="1">
      <c r="A571" s="344" t="s">
        <v>1714</v>
      </c>
      <c r="B571" s="345"/>
      <c r="C571" s="345"/>
      <c r="D571" s="346"/>
      <c r="E571" s="228">
        <f>E572</f>
        <v>0</v>
      </c>
      <c r="F571" s="228">
        <f t="shared" ref="F571:G571" si="91">F572</f>
        <v>0</v>
      </c>
      <c r="G571" s="228">
        <f t="shared" si="91"/>
        <v>0</v>
      </c>
      <c r="H571" s="228">
        <f>H572</f>
        <v>58429.24</v>
      </c>
      <c r="I571" s="229" t="e">
        <f t="shared" ref="I571:I583" si="92">G571/F571*100</f>
        <v>#DIV/0!</v>
      </c>
      <c r="J571" s="229" t="e">
        <f t="shared" ref="J571:J583" si="93">G571/E571*100</f>
        <v>#DIV/0!</v>
      </c>
    </row>
    <row r="572" spans="1:10" ht="15" customHeight="1">
      <c r="A572" s="130">
        <v>3</v>
      </c>
      <c r="B572" s="111"/>
      <c r="C572" s="55"/>
      <c r="D572" s="55" t="s">
        <v>1365</v>
      </c>
      <c r="E572" s="112">
        <f>E573+E579</f>
        <v>0</v>
      </c>
      <c r="F572" s="112">
        <f t="shared" ref="F572:H572" si="94">F573+F579</f>
        <v>0</v>
      </c>
      <c r="G572" s="112">
        <f t="shared" si="94"/>
        <v>0</v>
      </c>
      <c r="H572" s="112">
        <f t="shared" si="94"/>
        <v>58429.24</v>
      </c>
      <c r="I572" s="177" t="e">
        <f t="shared" si="92"/>
        <v>#DIV/0!</v>
      </c>
      <c r="J572" s="177" t="e">
        <f t="shared" si="93"/>
        <v>#DIV/0!</v>
      </c>
    </row>
    <row r="573" spans="1:10" ht="15" customHeight="1">
      <c r="A573" s="111"/>
      <c r="B573" s="130">
        <v>31</v>
      </c>
      <c r="C573" s="55"/>
      <c r="D573" s="55" t="s">
        <v>1327</v>
      </c>
      <c r="E573" s="112">
        <f>SUM(E574:E578)</f>
        <v>0</v>
      </c>
      <c r="F573" s="112">
        <f>SUM(F574:F578)</f>
        <v>0</v>
      </c>
      <c r="G573" s="112">
        <f>SUM(G574:G578)</f>
        <v>0</v>
      </c>
      <c r="H573" s="112">
        <f>SUM(H574:H578)</f>
        <v>37491.32</v>
      </c>
      <c r="I573" s="177" t="e">
        <f t="shared" si="92"/>
        <v>#DIV/0!</v>
      </c>
      <c r="J573" s="177" t="e">
        <f t="shared" si="93"/>
        <v>#DIV/0!</v>
      </c>
    </row>
    <row r="574" spans="1:10" ht="15" customHeight="1">
      <c r="A574" s="111"/>
      <c r="B574" s="111"/>
      <c r="C574" s="111">
        <v>3111</v>
      </c>
      <c r="D574" s="86" t="s">
        <v>1405</v>
      </c>
      <c r="E574" s="134"/>
      <c r="F574" s="134"/>
      <c r="G574" s="134"/>
      <c r="H574" s="134">
        <v>32181.38</v>
      </c>
      <c r="I574" s="187" t="e">
        <f t="shared" si="92"/>
        <v>#DIV/0!</v>
      </c>
      <c r="J574" s="187" t="e">
        <f t="shared" si="93"/>
        <v>#DIV/0!</v>
      </c>
    </row>
    <row r="575" spans="1:10" ht="15" customHeight="1">
      <c r="A575" s="111"/>
      <c r="B575" s="111"/>
      <c r="C575" s="111">
        <v>3112</v>
      </c>
      <c r="D575" s="86" t="s">
        <v>1483</v>
      </c>
      <c r="E575" s="134"/>
      <c r="F575" s="134"/>
      <c r="G575" s="134"/>
      <c r="H575" s="134"/>
      <c r="I575" s="187" t="e">
        <f t="shared" si="92"/>
        <v>#DIV/0!</v>
      </c>
      <c r="J575" s="187" t="e">
        <f t="shared" si="93"/>
        <v>#DIV/0!</v>
      </c>
    </row>
    <row r="576" spans="1:10" ht="15" customHeight="1">
      <c r="A576" s="111"/>
      <c r="B576" s="111"/>
      <c r="C576" s="111">
        <v>3121</v>
      </c>
      <c r="D576" s="86" t="s">
        <v>1301</v>
      </c>
      <c r="E576" s="134"/>
      <c r="F576" s="134"/>
      <c r="G576" s="134"/>
      <c r="H576" s="134"/>
      <c r="I576" s="187" t="e">
        <f t="shared" si="92"/>
        <v>#DIV/0!</v>
      </c>
      <c r="J576" s="187" t="e">
        <f t="shared" si="93"/>
        <v>#DIV/0!</v>
      </c>
    </row>
    <row r="577" spans="1:10" ht="15" customHeight="1">
      <c r="A577" s="111"/>
      <c r="B577" s="111"/>
      <c r="C577" s="111">
        <v>3132</v>
      </c>
      <c r="D577" s="86" t="s">
        <v>1363</v>
      </c>
      <c r="E577" s="134"/>
      <c r="F577" s="134"/>
      <c r="G577" s="134"/>
      <c r="H577" s="134">
        <v>5309.94</v>
      </c>
      <c r="I577" s="187" t="e">
        <f t="shared" si="92"/>
        <v>#DIV/0!</v>
      </c>
      <c r="J577" s="187" t="e">
        <f t="shared" si="93"/>
        <v>#DIV/0!</v>
      </c>
    </row>
    <row r="578" spans="1:10" ht="15" customHeight="1">
      <c r="A578" s="111"/>
      <c r="B578" s="111"/>
      <c r="C578" s="111">
        <v>3133</v>
      </c>
      <c r="D578" s="86" t="s">
        <v>1406</v>
      </c>
      <c r="E578" s="134"/>
      <c r="F578" s="134">
        <v>0</v>
      </c>
      <c r="G578" s="134"/>
      <c r="H578" s="134"/>
      <c r="I578" s="187" t="e">
        <f t="shared" si="92"/>
        <v>#DIV/0!</v>
      </c>
      <c r="J578" s="187" t="e">
        <f t="shared" si="93"/>
        <v>#DIV/0!</v>
      </c>
    </row>
    <row r="579" spans="1:10" ht="15" customHeight="1">
      <c r="A579" s="111"/>
      <c r="B579" s="130">
        <v>32</v>
      </c>
      <c r="C579" s="111"/>
      <c r="D579" s="130" t="s">
        <v>1330</v>
      </c>
      <c r="E579" s="112">
        <f>SUM(E580:E584)</f>
        <v>0</v>
      </c>
      <c r="F579" s="112">
        <f t="shared" ref="F579:H579" si="95">SUM(F580:F584)</f>
        <v>0</v>
      </c>
      <c r="G579" s="112">
        <f t="shared" si="95"/>
        <v>0</v>
      </c>
      <c r="H579" s="112">
        <f t="shared" si="95"/>
        <v>20937.919999999998</v>
      </c>
      <c r="I579" s="187" t="e">
        <f t="shared" si="92"/>
        <v>#DIV/0!</v>
      </c>
      <c r="J579" s="187" t="e">
        <f t="shared" si="93"/>
        <v>#DIV/0!</v>
      </c>
    </row>
    <row r="580" spans="1:10" ht="15" customHeight="1">
      <c r="A580" s="111"/>
      <c r="B580" s="111"/>
      <c r="C580" s="111">
        <v>3211</v>
      </c>
      <c r="D580" s="86" t="s">
        <v>1264</v>
      </c>
      <c r="E580" s="134"/>
      <c r="F580" s="134"/>
      <c r="G580" s="134"/>
      <c r="H580" s="134">
        <v>232</v>
      </c>
      <c r="I580" s="187" t="e">
        <f t="shared" si="92"/>
        <v>#DIV/0!</v>
      </c>
      <c r="J580" s="187" t="e">
        <f t="shared" si="93"/>
        <v>#DIV/0!</v>
      </c>
    </row>
    <row r="581" spans="1:10" ht="15" customHeight="1">
      <c r="A581" s="111"/>
      <c r="B581" s="111"/>
      <c r="C581" s="111">
        <v>3212</v>
      </c>
      <c r="D581" s="86" t="s">
        <v>1265</v>
      </c>
      <c r="E581" s="134"/>
      <c r="F581" s="134">
        <v>0</v>
      </c>
      <c r="G581" s="134">
        <v>0</v>
      </c>
      <c r="H581" s="134">
        <v>393.42</v>
      </c>
      <c r="I581" s="187" t="e">
        <f t="shared" si="92"/>
        <v>#DIV/0!</v>
      </c>
      <c r="J581" s="187" t="e">
        <f t="shared" si="93"/>
        <v>#DIV/0!</v>
      </c>
    </row>
    <row r="582" spans="1:10" ht="15" customHeight="1">
      <c r="A582" s="111"/>
      <c r="B582" s="111"/>
      <c r="C582" s="111">
        <v>3213</v>
      </c>
      <c r="D582" s="86" t="s">
        <v>1266</v>
      </c>
      <c r="E582" s="134"/>
      <c r="F582" s="134">
        <v>0</v>
      </c>
      <c r="G582" s="134">
        <v>0</v>
      </c>
      <c r="H582" s="134"/>
      <c r="I582" s="187" t="e">
        <f t="shared" si="92"/>
        <v>#DIV/0!</v>
      </c>
      <c r="J582" s="187" t="e">
        <f t="shared" si="93"/>
        <v>#DIV/0!</v>
      </c>
    </row>
    <row r="583" spans="1:10" ht="15" customHeight="1">
      <c r="A583" s="111"/>
      <c r="B583" s="111"/>
      <c r="C583" s="111">
        <v>3221</v>
      </c>
      <c r="D583" s="86" t="s">
        <v>1267</v>
      </c>
      <c r="E583" s="134"/>
      <c r="F583" s="134">
        <v>0</v>
      </c>
      <c r="G583" s="134">
        <v>0</v>
      </c>
      <c r="H583" s="134"/>
      <c r="I583" s="187" t="e">
        <f t="shared" si="92"/>
        <v>#DIV/0!</v>
      </c>
      <c r="J583" s="187" t="e">
        <f t="shared" si="93"/>
        <v>#DIV/0!</v>
      </c>
    </row>
    <row r="584" spans="1:10" ht="15" customHeight="1">
      <c r="A584" s="111"/>
      <c r="B584" s="111"/>
      <c r="C584" s="111">
        <v>3237</v>
      </c>
      <c r="D584" s="86" t="s">
        <v>1278</v>
      </c>
      <c r="E584" s="134"/>
      <c r="F584" s="134"/>
      <c r="G584" s="134"/>
      <c r="H584" s="134">
        <v>20312.5</v>
      </c>
      <c r="I584" s="187"/>
      <c r="J584" s="187"/>
    </row>
    <row r="585" spans="1:10" ht="15" customHeight="1">
      <c r="A585" s="344" t="s">
        <v>1715</v>
      </c>
      <c r="B585" s="345"/>
      <c r="C585" s="345"/>
      <c r="D585" s="346"/>
      <c r="E585" s="228">
        <f>E586</f>
        <v>0</v>
      </c>
      <c r="F585" s="228">
        <f t="shared" ref="F585:G585" si="96">F586</f>
        <v>0</v>
      </c>
      <c r="G585" s="228">
        <f t="shared" si="96"/>
        <v>0</v>
      </c>
      <c r="H585" s="228">
        <f>H586</f>
        <v>10151.560000000001</v>
      </c>
      <c r="I585" s="229" t="e">
        <f t="shared" ref="I585:I597" si="97">G585/F585*100</f>
        <v>#DIV/0!</v>
      </c>
      <c r="J585" s="229" t="e">
        <f t="shared" ref="J585:J597" si="98">G585/E585*100</f>
        <v>#DIV/0!</v>
      </c>
    </row>
    <row r="586" spans="1:10" ht="15" customHeight="1">
      <c r="A586" s="130">
        <v>3</v>
      </c>
      <c r="B586" s="111"/>
      <c r="C586" s="55"/>
      <c r="D586" s="55" t="s">
        <v>1365</v>
      </c>
      <c r="E586" s="112">
        <f>E587+E593</f>
        <v>0</v>
      </c>
      <c r="F586" s="112">
        <f t="shared" ref="F586:H586" si="99">F587+F593</f>
        <v>0</v>
      </c>
      <c r="G586" s="112">
        <f t="shared" si="99"/>
        <v>0</v>
      </c>
      <c r="H586" s="112">
        <f t="shared" si="99"/>
        <v>10151.560000000001</v>
      </c>
      <c r="I586" s="177" t="e">
        <f t="shared" si="97"/>
        <v>#DIV/0!</v>
      </c>
      <c r="J586" s="177" t="e">
        <f t="shared" si="98"/>
        <v>#DIV/0!</v>
      </c>
    </row>
    <row r="587" spans="1:10" ht="15" customHeight="1">
      <c r="A587" s="111"/>
      <c r="B587" s="130">
        <v>31</v>
      </c>
      <c r="C587" s="55"/>
      <c r="D587" s="55" t="s">
        <v>1327</v>
      </c>
      <c r="E587" s="112">
        <f>SUM(E588:E592)</f>
        <v>0</v>
      </c>
      <c r="F587" s="112">
        <f>SUM(F588:F592)</f>
        <v>0</v>
      </c>
      <c r="G587" s="112">
        <f>SUM(G588:G592)</f>
        <v>0</v>
      </c>
      <c r="H587" s="112">
        <f>SUM(H588:H592)</f>
        <v>8240.43</v>
      </c>
      <c r="I587" s="177" t="e">
        <f t="shared" si="97"/>
        <v>#DIV/0!</v>
      </c>
      <c r="J587" s="177" t="e">
        <f t="shared" si="98"/>
        <v>#DIV/0!</v>
      </c>
    </row>
    <row r="588" spans="1:10" ht="15" customHeight="1">
      <c r="A588" s="111"/>
      <c r="B588" s="111"/>
      <c r="C588" s="111">
        <v>3111</v>
      </c>
      <c r="D588" s="86" t="s">
        <v>1405</v>
      </c>
      <c r="E588" s="134"/>
      <c r="F588" s="134"/>
      <c r="G588" s="134"/>
      <c r="H588" s="134">
        <v>7073.34</v>
      </c>
      <c r="I588" s="187" t="e">
        <f t="shared" si="97"/>
        <v>#DIV/0!</v>
      </c>
      <c r="J588" s="187" t="e">
        <f t="shared" si="98"/>
        <v>#DIV/0!</v>
      </c>
    </row>
    <row r="589" spans="1:10" ht="15" customHeight="1">
      <c r="A589" s="111"/>
      <c r="B589" s="111"/>
      <c r="C589" s="111">
        <v>3112</v>
      </c>
      <c r="D589" s="86" t="s">
        <v>1483</v>
      </c>
      <c r="E589" s="134"/>
      <c r="F589" s="134"/>
      <c r="G589" s="134"/>
      <c r="H589" s="134"/>
      <c r="I589" s="187" t="e">
        <f t="shared" si="97"/>
        <v>#DIV/0!</v>
      </c>
      <c r="J589" s="187" t="e">
        <f t="shared" si="98"/>
        <v>#DIV/0!</v>
      </c>
    </row>
    <row r="590" spans="1:10" ht="15" customHeight="1">
      <c r="A590" s="111"/>
      <c r="B590" s="111"/>
      <c r="C590" s="111">
        <v>3121</v>
      </c>
      <c r="D590" s="86" t="s">
        <v>1301</v>
      </c>
      <c r="E590" s="134"/>
      <c r="F590" s="134"/>
      <c r="G590" s="134"/>
      <c r="H590" s="134"/>
      <c r="I590" s="187" t="e">
        <f t="shared" si="97"/>
        <v>#DIV/0!</v>
      </c>
      <c r="J590" s="187" t="e">
        <f t="shared" si="98"/>
        <v>#DIV/0!</v>
      </c>
    </row>
    <row r="591" spans="1:10" ht="15" customHeight="1">
      <c r="A591" s="111"/>
      <c r="B591" s="111"/>
      <c r="C591" s="111">
        <v>3132</v>
      </c>
      <c r="D591" s="86" t="s">
        <v>1363</v>
      </c>
      <c r="E591" s="134"/>
      <c r="F591" s="134"/>
      <c r="G591" s="134"/>
      <c r="H591" s="134">
        <v>1167.0899999999999</v>
      </c>
      <c r="I591" s="187" t="e">
        <f t="shared" si="97"/>
        <v>#DIV/0!</v>
      </c>
      <c r="J591" s="187" t="e">
        <f t="shared" si="98"/>
        <v>#DIV/0!</v>
      </c>
    </row>
    <row r="592" spans="1:10" ht="15" customHeight="1">
      <c r="A592" s="111"/>
      <c r="B592" s="111"/>
      <c r="C592" s="111">
        <v>3133</v>
      </c>
      <c r="D592" s="86" t="s">
        <v>1406</v>
      </c>
      <c r="E592" s="134"/>
      <c r="F592" s="134">
        <v>0</v>
      </c>
      <c r="G592" s="134"/>
      <c r="H592" s="134"/>
      <c r="I592" s="187" t="e">
        <f t="shared" si="97"/>
        <v>#DIV/0!</v>
      </c>
      <c r="J592" s="187" t="e">
        <f t="shared" si="98"/>
        <v>#DIV/0!</v>
      </c>
    </row>
    <row r="593" spans="1:10" ht="15" customHeight="1">
      <c r="A593" s="111"/>
      <c r="B593" s="130">
        <v>32</v>
      </c>
      <c r="C593" s="111"/>
      <c r="D593" s="130" t="s">
        <v>1330</v>
      </c>
      <c r="E593" s="112">
        <f>SUM(E594:E597)</f>
        <v>0</v>
      </c>
      <c r="F593" s="112">
        <f t="shared" ref="F593" si="100">SUM(F594:F597)</f>
        <v>0</v>
      </c>
      <c r="G593" s="112">
        <f>SUM(G594:G597)</f>
        <v>0</v>
      </c>
      <c r="H593" s="112">
        <f t="shared" ref="H593" si="101">SUM(H594:H597)</f>
        <v>1911.13</v>
      </c>
      <c r="I593" s="187" t="e">
        <f t="shared" si="97"/>
        <v>#DIV/0!</v>
      </c>
      <c r="J593" s="187" t="e">
        <f t="shared" si="98"/>
        <v>#DIV/0!</v>
      </c>
    </row>
    <row r="594" spans="1:10" ht="15" customHeight="1">
      <c r="A594" s="111"/>
      <c r="B594" s="111"/>
      <c r="C594" s="111">
        <v>3211</v>
      </c>
      <c r="D594" s="86" t="s">
        <v>1264</v>
      </c>
      <c r="E594" s="134"/>
      <c r="F594" s="134"/>
      <c r="G594" s="134"/>
      <c r="H594" s="134">
        <v>1911.13</v>
      </c>
      <c r="I594" s="187" t="e">
        <f t="shared" si="97"/>
        <v>#DIV/0!</v>
      </c>
      <c r="J594" s="187" t="e">
        <f t="shared" si="98"/>
        <v>#DIV/0!</v>
      </c>
    </row>
    <row r="595" spans="1:10" ht="15" customHeight="1">
      <c r="A595" s="111"/>
      <c r="B595" s="111"/>
      <c r="C595" s="111">
        <v>3212</v>
      </c>
      <c r="D595" s="86" t="s">
        <v>1265</v>
      </c>
      <c r="E595" s="134"/>
      <c r="F595" s="134">
        <v>0</v>
      </c>
      <c r="G595" s="134">
        <v>0</v>
      </c>
      <c r="H595" s="134"/>
      <c r="I595" s="187" t="e">
        <f t="shared" si="97"/>
        <v>#DIV/0!</v>
      </c>
      <c r="J595" s="187" t="e">
        <f t="shared" si="98"/>
        <v>#DIV/0!</v>
      </c>
    </row>
    <row r="596" spans="1:10" ht="15" customHeight="1">
      <c r="A596" s="111"/>
      <c r="B596" s="111"/>
      <c r="C596" s="111">
        <v>3213</v>
      </c>
      <c r="D596" s="86" t="s">
        <v>1266</v>
      </c>
      <c r="E596" s="134"/>
      <c r="F596" s="134">
        <v>0</v>
      </c>
      <c r="G596" s="134">
        <v>0</v>
      </c>
      <c r="H596" s="134"/>
      <c r="I596" s="187" t="e">
        <f t="shared" si="97"/>
        <v>#DIV/0!</v>
      </c>
      <c r="J596" s="187" t="e">
        <f t="shared" si="98"/>
        <v>#DIV/0!</v>
      </c>
    </row>
    <row r="597" spans="1:10" ht="15" customHeight="1">
      <c r="A597" s="111"/>
      <c r="B597" s="111"/>
      <c r="C597" s="111">
        <v>3221</v>
      </c>
      <c r="D597" s="86" t="s">
        <v>1267</v>
      </c>
      <c r="E597" s="134"/>
      <c r="F597" s="134">
        <v>0</v>
      </c>
      <c r="G597" s="134">
        <v>0</v>
      </c>
      <c r="H597" s="134"/>
      <c r="I597" s="187" t="e">
        <f t="shared" si="97"/>
        <v>#DIV/0!</v>
      </c>
      <c r="J597" s="187" t="e">
        <f t="shared" si="98"/>
        <v>#DIV/0!</v>
      </c>
    </row>
    <row r="598" spans="1:10" ht="15" customHeight="1">
      <c r="A598" s="344" t="s">
        <v>1716</v>
      </c>
      <c r="B598" s="345"/>
      <c r="C598" s="345"/>
      <c r="D598" s="346"/>
      <c r="E598" s="228">
        <f>E599</f>
        <v>0</v>
      </c>
      <c r="F598" s="228">
        <f t="shared" ref="F598:G598" si="102">F599</f>
        <v>0</v>
      </c>
      <c r="G598" s="228">
        <f t="shared" si="102"/>
        <v>0</v>
      </c>
      <c r="H598" s="228">
        <f>H599</f>
        <v>8357.06</v>
      </c>
      <c r="I598" s="229" t="e">
        <f t="shared" ref="I598:I610" si="103">G598/F598*100</f>
        <v>#DIV/0!</v>
      </c>
      <c r="J598" s="229" t="e">
        <f t="shared" ref="J598:J610" si="104">G598/E598*100</f>
        <v>#DIV/0!</v>
      </c>
    </row>
    <row r="599" spans="1:10" ht="15" customHeight="1">
      <c r="A599" s="130">
        <v>3</v>
      </c>
      <c r="B599" s="111"/>
      <c r="C599" s="55"/>
      <c r="D599" s="55" t="s">
        <v>1365</v>
      </c>
      <c r="E599" s="112">
        <f>E600+E606</f>
        <v>0</v>
      </c>
      <c r="F599" s="112">
        <f t="shared" ref="F599:H599" si="105">F600+F606</f>
        <v>0</v>
      </c>
      <c r="G599" s="112">
        <f t="shared" si="105"/>
        <v>0</v>
      </c>
      <c r="H599" s="112">
        <f t="shared" si="105"/>
        <v>8357.06</v>
      </c>
      <c r="I599" s="177" t="e">
        <f t="shared" si="103"/>
        <v>#DIV/0!</v>
      </c>
      <c r="J599" s="177" t="e">
        <f t="shared" si="104"/>
        <v>#DIV/0!</v>
      </c>
    </row>
    <row r="600" spans="1:10" ht="15" customHeight="1">
      <c r="A600" s="111"/>
      <c r="B600" s="130">
        <v>31</v>
      </c>
      <c r="C600" s="55"/>
      <c r="D600" s="55" t="s">
        <v>1327</v>
      </c>
      <c r="E600" s="112">
        <f>SUM(E601:E605)</f>
        <v>0</v>
      </c>
      <c r="F600" s="112">
        <f>SUM(F601:F605)</f>
        <v>0</v>
      </c>
      <c r="G600" s="112">
        <f>SUM(G601:G605)</f>
        <v>0</v>
      </c>
      <c r="H600" s="112">
        <f>SUM(H601:H605)</f>
        <v>7244.97</v>
      </c>
      <c r="I600" s="177" t="e">
        <f t="shared" si="103"/>
        <v>#DIV/0!</v>
      </c>
      <c r="J600" s="177" t="e">
        <f t="shared" si="104"/>
        <v>#DIV/0!</v>
      </c>
    </row>
    <row r="601" spans="1:10" ht="15" customHeight="1">
      <c r="A601" s="111"/>
      <c r="B601" s="111"/>
      <c r="C601" s="111">
        <v>3111</v>
      </c>
      <c r="D601" s="86" t="s">
        <v>1405</v>
      </c>
      <c r="E601" s="134"/>
      <c r="F601" s="134"/>
      <c r="G601" s="134"/>
      <c r="H601" s="134">
        <v>6218.84</v>
      </c>
      <c r="I601" s="187" t="e">
        <f t="shared" si="103"/>
        <v>#DIV/0!</v>
      </c>
      <c r="J601" s="187" t="e">
        <f t="shared" si="104"/>
        <v>#DIV/0!</v>
      </c>
    </row>
    <row r="602" spans="1:10" ht="15" customHeight="1">
      <c r="A602" s="111"/>
      <c r="B602" s="111"/>
      <c r="C602" s="111">
        <v>3112</v>
      </c>
      <c r="D602" s="86" t="s">
        <v>1483</v>
      </c>
      <c r="E602" s="134"/>
      <c r="F602" s="134"/>
      <c r="G602" s="134"/>
      <c r="H602" s="134"/>
      <c r="I602" s="187" t="e">
        <f t="shared" si="103"/>
        <v>#DIV/0!</v>
      </c>
      <c r="J602" s="187" t="e">
        <f t="shared" si="104"/>
        <v>#DIV/0!</v>
      </c>
    </row>
    <row r="603" spans="1:10" ht="15" customHeight="1">
      <c r="A603" s="111"/>
      <c r="B603" s="111"/>
      <c r="C603" s="111">
        <v>3121</v>
      </c>
      <c r="D603" s="86" t="s">
        <v>1301</v>
      </c>
      <c r="E603" s="134"/>
      <c r="F603" s="134"/>
      <c r="G603" s="134"/>
      <c r="H603" s="134"/>
      <c r="I603" s="187" t="e">
        <f t="shared" si="103"/>
        <v>#DIV/0!</v>
      </c>
      <c r="J603" s="187" t="e">
        <f t="shared" si="104"/>
        <v>#DIV/0!</v>
      </c>
    </row>
    <row r="604" spans="1:10" ht="15" customHeight="1">
      <c r="A604" s="111"/>
      <c r="B604" s="111"/>
      <c r="C604" s="111">
        <v>3132</v>
      </c>
      <c r="D604" s="86" t="s">
        <v>1363</v>
      </c>
      <c r="E604" s="134"/>
      <c r="F604" s="134"/>
      <c r="G604" s="134"/>
      <c r="H604" s="134">
        <v>1026.1300000000001</v>
      </c>
      <c r="I604" s="187" t="e">
        <f t="shared" si="103"/>
        <v>#DIV/0!</v>
      </c>
      <c r="J604" s="187" t="e">
        <f t="shared" si="104"/>
        <v>#DIV/0!</v>
      </c>
    </row>
    <row r="605" spans="1:10" ht="15" customHeight="1">
      <c r="A605" s="111"/>
      <c r="B605" s="111"/>
      <c r="C605" s="111">
        <v>3133</v>
      </c>
      <c r="D605" s="86" t="s">
        <v>1406</v>
      </c>
      <c r="E605" s="134"/>
      <c r="F605" s="134">
        <v>0</v>
      </c>
      <c r="G605" s="134"/>
      <c r="H605" s="134"/>
      <c r="I605" s="187" t="e">
        <f t="shared" si="103"/>
        <v>#DIV/0!</v>
      </c>
      <c r="J605" s="187" t="e">
        <f t="shared" si="104"/>
        <v>#DIV/0!</v>
      </c>
    </row>
    <row r="606" spans="1:10" ht="15" customHeight="1">
      <c r="A606" s="111"/>
      <c r="B606" s="130">
        <v>32</v>
      </c>
      <c r="C606" s="111"/>
      <c r="D606" s="130" t="s">
        <v>1330</v>
      </c>
      <c r="E606" s="112">
        <f>SUM(E607:E610)</f>
        <v>0</v>
      </c>
      <c r="F606" s="112">
        <f t="shared" ref="F606" si="106">SUM(F607:F610)</f>
        <v>0</v>
      </c>
      <c r="G606" s="112">
        <f>SUM(G607:G610)</f>
        <v>0</v>
      </c>
      <c r="H606" s="112">
        <f t="shared" ref="H606" si="107">SUM(H607:H610)</f>
        <v>1112.0899999999999</v>
      </c>
      <c r="I606" s="187" t="e">
        <f t="shared" si="103"/>
        <v>#DIV/0!</v>
      </c>
      <c r="J606" s="187" t="e">
        <f t="shared" si="104"/>
        <v>#DIV/0!</v>
      </c>
    </row>
    <row r="607" spans="1:10" ht="15" customHeight="1">
      <c r="A607" s="111"/>
      <c r="B607" s="111"/>
      <c r="C607" s="111">
        <v>3211</v>
      </c>
      <c r="D607" s="86" t="s">
        <v>1264</v>
      </c>
      <c r="E607" s="134"/>
      <c r="F607" s="134"/>
      <c r="G607" s="134"/>
      <c r="H607" s="134">
        <v>1080.3</v>
      </c>
      <c r="I607" s="187" t="e">
        <f t="shared" si="103"/>
        <v>#DIV/0!</v>
      </c>
      <c r="J607" s="187" t="e">
        <f t="shared" si="104"/>
        <v>#DIV/0!</v>
      </c>
    </row>
    <row r="608" spans="1:10" ht="15" customHeight="1">
      <c r="A608" s="111"/>
      <c r="B608" s="111"/>
      <c r="C608" s="111">
        <v>3212</v>
      </c>
      <c r="D608" s="86" t="s">
        <v>1265</v>
      </c>
      <c r="E608" s="134"/>
      <c r="F608" s="134">
        <v>0</v>
      </c>
      <c r="G608" s="134">
        <v>0</v>
      </c>
      <c r="H608" s="134">
        <v>31.79</v>
      </c>
      <c r="I608" s="187" t="e">
        <f t="shared" si="103"/>
        <v>#DIV/0!</v>
      </c>
      <c r="J608" s="187" t="e">
        <f t="shared" si="104"/>
        <v>#DIV/0!</v>
      </c>
    </row>
    <row r="609" spans="1:10" ht="15" customHeight="1">
      <c r="A609" s="111"/>
      <c r="B609" s="111"/>
      <c r="C609" s="111">
        <v>3213</v>
      </c>
      <c r="D609" s="86" t="s">
        <v>1266</v>
      </c>
      <c r="E609" s="134"/>
      <c r="F609" s="134">
        <v>0</v>
      </c>
      <c r="G609" s="134">
        <v>0</v>
      </c>
      <c r="H609" s="134"/>
      <c r="I609" s="187" t="e">
        <f t="shared" si="103"/>
        <v>#DIV/0!</v>
      </c>
      <c r="J609" s="187" t="e">
        <f t="shared" si="104"/>
        <v>#DIV/0!</v>
      </c>
    </row>
    <row r="610" spans="1:10" ht="15" customHeight="1">
      <c r="A610" s="111"/>
      <c r="B610" s="111"/>
      <c r="C610" s="111">
        <v>3221</v>
      </c>
      <c r="D610" s="86" t="s">
        <v>1267</v>
      </c>
      <c r="E610" s="134"/>
      <c r="F610" s="134">
        <v>0</v>
      </c>
      <c r="G610" s="134">
        <v>0</v>
      </c>
      <c r="H610" s="134"/>
      <c r="I610" s="187" t="e">
        <f t="shared" si="103"/>
        <v>#DIV/0!</v>
      </c>
      <c r="J610" s="187" t="e">
        <f t="shared" si="104"/>
        <v>#DIV/0!</v>
      </c>
    </row>
    <row r="611" spans="1:10" ht="15" customHeight="1">
      <c r="A611" s="344" t="s">
        <v>1717</v>
      </c>
      <c r="B611" s="345"/>
      <c r="C611" s="345"/>
      <c r="D611" s="346"/>
      <c r="E611" s="228">
        <f>E612</f>
        <v>0</v>
      </c>
      <c r="F611" s="228">
        <f t="shared" ref="F611:G611" si="108">F612</f>
        <v>0</v>
      </c>
      <c r="G611" s="228">
        <f t="shared" si="108"/>
        <v>0</v>
      </c>
      <c r="H611" s="228">
        <f>H612</f>
        <v>8337.17</v>
      </c>
      <c r="I611" s="229" t="e">
        <f t="shared" ref="I611:I623" si="109">G611/F611*100</f>
        <v>#DIV/0!</v>
      </c>
      <c r="J611" s="229" t="e">
        <f t="shared" ref="J611:J623" si="110">G611/E611*100</f>
        <v>#DIV/0!</v>
      </c>
    </row>
    <row r="612" spans="1:10" ht="15" customHeight="1">
      <c r="A612" s="130">
        <v>3</v>
      </c>
      <c r="B612" s="111"/>
      <c r="C612" s="55"/>
      <c r="D612" s="55" t="s">
        <v>1365</v>
      </c>
      <c r="E612" s="112">
        <f>E613+E619</f>
        <v>0</v>
      </c>
      <c r="F612" s="112">
        <f t="shared" ref="F612:H612" si="111">F613+F619</f>
        <v>0</v>
      </c>
      <c r="G612" s="112">
        <f t="shared" si="111"/>
        <v>0</v>
      </c>
      <c r="H612" s="112">
        <f t="shared" si="111"/>
        <v>8337.17</v>
      </c>
      <c r="I612" s="177" t="e">
        <f t="shared" si="109"/>
        <v>#DIV/0!</v>
      </c>
      <c r="J612" s="177" t="e">
        <f t="shared" si="110"/>
        <v>#DIV/0!</v>
      </c>
    </row>
    <row r="613" spans="1:10" ht="15" customHeight="1">
      <c r="A613" s="111"/>
      <c r="B613" s="130">
        <v>31</v>
      </c>
      <c r="C613" s="55"/>
      <c r="D613" s="55" t="s">
        <v>1327</v>
      </c>
      <c r="E613" s="112">
        <f>SUM(E614:E618)</f>
        <v>0</v>
      </c>
      <c r="F613" s="112">
        <f>SUM(F614:F618)</f>
        <v>0</v>
      </c>
      <c r="G613" s="112">
        <f>SUM(G614:G618)</f>
        <v>0</v>
      </c>
      <c r="H613" s="112">
        <f>SUM(H614:H618)</f>
        <v>8337.17</v>
      </c>
      <c r="I613" s="177" t="e">
        <f t="shared" si="109"/>
        <v>#DIV/0!</v>
      </c>
      <c r="J613" s="177" t="e">
        <f t="shared" si="110"/>
        <v>#DIV/0!</v>
      </c>
    </row>
    <row r="614" spans="1:10" ht="15" customHeight="1">
      <c r="A614" s="111"/>
      <c r="B614" s="111"/>
      <c r="C614" s="111">
        <v>3111</v>
      </c>
      <c r="D614" s="86" t="s">
        <v>1405</v>
      </c>
      <c r="E614" s="134"/>
      <c r="F614" s="134"/>
      <c r="G614" s="134"/>
      <c r="H614" s="134">
        <v>7156.36</v>
      </c>
      <c r="I614" s="187" t="e">
        <f t="shared" si="109"/>
        <v>#DIV/0!</v>
      </c>
      <c r="J614" s="187" t="e">
        <f t="shared" si="110"/>
        <v>#DIV/0!</v>
      </c>
    </row>
    <row r="615" spans="1:10" ht="15" customHeight="1">
      <c r="A615" s="111"/>
      <c r="B615" s="111"/>
      <c r="C615" s="111">
        <v>3112</v>
      </c>
      <c r="D615" s="86" t="s">
        <v>1483</v>
      </c>
      <c r="E615" s="134"/>
      <c r="F615" s="134"/>
      <c r="G615" s="134"/>
      <c r="H615" s="134"/>
      <c r="I615" s="187" t="e">
        <f t="shared" si="109"/>
        <v>#DIV/0!</v>
      </c>
      <c r="J615" s="187" t="e">
        <f t="shared" si="110"/>
        <v>#DIV/0!</v>
      </c>
    </row>
    <row r="616" spans="1:10" ht="15" customHeight="1">
      <c r="A616" s="111"/>
      <c r="B616" s="111"/>
      <c r="C616" s="111">
        <v>3121</v>
      </c>
      <c r="D616" s="86" t="s">
        <v>1301</v>
      </c>
      <c r="E616" s="134"/>
      <c r="F616" s="134"/>
      <c r="G616" s="134"/>
      <c r="H616" s="134"/>
      <c r="I616" s="187" t="e">
        <f t="shared" si="109"/>
        <v>#DIV/0!</v>
      </c>
      <c r="J616" s="187" t="e">
        <f t="shared" si="110"/>
        <v>#DIV/0!</v>
      </c>
    </row>
    <row r="617" spans="1:10" ht="15" customHeight="1">
      <c r="A617" s="111"/>
      <c r="B617" s="111"/>
      <c r="C617" s="111">
        <v>3132</v>
      </c>
      <c r="D617" s="86" t="s">
        <v>1363</v>
      </c>
      <c r="E617" s="134"/>
      <c r="F617" s="134"/>
      <c r="G617" s="134"/>
      <c r="H617" s="134">
        <v>1180.81</v>
      </c>
      <c r="I617" s="187" t="e">
        <f t="shared" si="109"/>
        <v>#DIV/0!</v>
      </c>
      <c r="J617" s="187" t="e">
        <f t="shared" si="110"/>
        <v>#DIV/0!</v>
      </c>
    </row>
    <row r="618" spans="1:10" ht="15" customHeight="1">
      <c r="A618" s="111"/>
      <c r="B618" s="111"/>
      <c r="C618" s="111">
        <v>3133</v>
      </c>
      <c r="D618" s="86" t="s">
        <v>1406</v>
      </c>
      <c r="E618" s="134"/>
      <c r="F618" s="134">
        <v>0</v>
      </c>
      <c r="G618" s="134"/>
      <c r="H618" s="134"/>
      <c r="I618" s="187" t="e">
        <f t="shared" si="109"/>
        <v>#DIV/0!</v>
      </c>
      <c r="J618" s="187" t="e">
        <f t="shared" si="110"/>
        <v>#DIV/0!</v>
      </c>
    </row>
    <row r="619" spans="1:10" ht="15" customHeight="1">
      <c r="A619" s="111"/>
      <c r="B619" s="130">
        <v>32</v>
      </c>
      <c r="C619" s="111"/>
      <c r="D619" s="130" t="s">
        <v>1330</v>
      </c>
      <c r="E619" s="112">
        <f>SUM(E620:E623)</f>
        <v>0</v>
      </c>
      <c r="F619" s="112">
        <f t="shared" ref="F619" si="112">SUM(F620:F623)</f>
        <v>0</v>
      </c>
      <c r="G619" s="112">
        <f>SUM(G620:G623)</f>
        <v>0</v>
      </c>
      <c r="H619" s="112">
        <f t="shared" ref="H619" si="113">SUM(H620:H623)</f>
        <v>0</v>
      </c>
      <c r="I619" s="187" t="e">
        <f t="shared" si="109"/>
        <v>#DIV/0!</v>
      </c>
      <c r="J619" s="187" t="e">
        <f t="shared" si="110"/>
        <v>#DIV/0!</v>
      </c>
    </row>
    <row r="620" spans="1:10" ht="15" customHeight="1">
      <c r="A620" s="111"/>
      <c r="B620" s="111"/>
      <c r="C620" s="111">
        <v>3211</v>
      </c>
      <c r="D620" s="86" t="s">
        <v>1264</v>
      </c>
      <c r="E620" s="134"/>
      <c r="F620" s="134"/>
      <c r="G620" s="134"/>
      <c r="H620" s="134"/>
      <c r="I620" s="187" t="e">
        <f t="shared" si="109"/>
        <v>#DIV/0!</v>
      </c>
      <c r="J620" s="187" t="e">
        <f t="shared" si="110"/>
        <v>#DIV/0!</v>
      </c>
    </row>
    <row r="621" spans="1:10" ht="15" customHeight="1">
      <c r="A621" s="111"/>
      <c r="B621" s="111"/>
      <c r="C621" s="111">
        <v>3212</v>
      </c>
      <c r="D621" s="86" t="s">
        <v>1265</v>
      </c>
      <c r="E621" s="134"/>
      <c r="F621" s="134">
        <v>0</v>
      </c>
      <c r="G621" s="134">
        <v>0</v>
      </c>
      <c r="H621" s="134"/>
      <c r="I621" s="187" t="e">
        <f t="shared" si="109"/>
        <v>#DIV/0!</v>
      </c>
      <c r="J621" s="187" t="e">
        <f t="shared" si="110"/>
        <v>#DIV/0!</v>
      </c>
    </row>
    <row r="622" spans="1:10" ht="15" customHeight="1">
      <c r="A622" s="111"/>
      <c r="B622" s="111"/>
      <c r="C622" s="111">
        <v>3213</v>
      </c>
      <c r="D622" s="86" t="s">
        <v>1266</v>
      </c>
      <c r="E622" s="134"/>
      <c r="F622" s="134">
        <v>0</v>
      </c>
      <c r="G622" s="134">
        <v>0</v>
      </c>
      <c r="H622" s="134"/>
      <c r="I622" s="187" t="e">
        <f t="shared" si="109"/>
        <v>#DIV/0!</v>
      </c>
      <c r="J622" s="187" t="e">
        <f t="shared" si="110"/>
        <v>#DIV/0!</v>
      </c>
    </row>
    <row r="623" spans="1:10" ht="15" customHeight="1">
      <c r="A623" s="111"/>
      <c r="B623" s="111"/>
      <c r="C623" s="111">
        <v>3221</v>
      </c>
      <c r="D623" s="86" t="s">
        <v>1267</v>
      </c>
      <c r="E623" s="134"/>
      <c r="F623" s="134">
        <v>0</v>
      </c>
      <c r="G623" s="134">
        <v>0</v>
      </c>
      <c r="H623" s="134"/>
      <c r="I623" s="187" t="e">
        <f t="shared" si="109"/>
        <v>#DIV/0!</v>
      </c>
      <c r="J623" s="187" t="e">
        <f t="shared" si="110"/>
        <v>#DIV/0!</v>
      </c>
    </row>
    <row r="624" spans="1:10" ht="15" customHeight="1">
      <c r="A624" s="344" t="s">
        <v>1718</v>
      </c>
      <c r="B624" s="345"/>
      <c r="C624" s="345"/>
      <c r="D624" s="346"/>
      <c r="E624" s="228">
        <f>E625</f>
        <v>0</v>
      </c>
      <c r="F624" s="228">
        <f t="shared" ref="F624:G624" si="114">F625</f>
        <v>0</v>
      </c>
      <c r="G624" s="228">
        <f t="shared" si="114"/>
        <v>0</v>
      </c>
      <c r="H624" s="228">
        <f>H625</f>
        <v>1337.5500000000002</v>
      </c>
      <c r="I624" s="229" t="e">
        <f t="shared" ref="I624:I636" si="115">G624/F624*100</f>
        <v>#DIV/0!</v>
      </c>
      <c r="J624" s="229" t="e">
        <f t="shared" ref="J624:J636" si="116">G624/E624*100</f>
        <v>#DIV/0!</v>
      </c>
    </row>
    <row r="625" spans="1:10" ht="15" customHeight="1">
      <c r="A625" s="130">
        <v>3</v>
      </c>
      <c r="B625" s="111"/>
      <c r="C625" s="55"/>
      <c r="D625" s="55" t="s">
        <v>1365</v>
      </c>
      <c r="E625" s="112">
        <f>E626+E632</f>
        <v>0</v>
      </c>
      <c r="F625" s="112">
        <f t="shared" ref="F625:H625" si="117">F626+F632</f>
        <v>0</v>
      </c>
      <c r="G625" s="112">
        <f t="shared" si="117"/>
        <v>0</v>
      </c>
      <c r="H625" s="112">
        <f t="shared" si="117"/>
        <v>1337.5500000000002</v>
      </c>
      <c r="I625" s="177" t="e">
        <f t="shared" si="115"/>
        <v>#DIV/0!</v>
      </c>
      <c r="J625" s="177" t="e">
        <f t="shared" si="116"/>
        <v>#DIV/0!</v>
      </c>
    </row>
    <row r="626" spans="1:10" ht="15" customHeight="1">
      <c r="A626" s="111"/>
      <c r="B626" s="130">
        <v>31</v>
      </c>
      <c r="C626" s="55"/>
      <c r="D626" s="55" t="s">
        <v>1327</v>
      </c>
      <c r="E626" s="112">
        <f>SUM(E627:E631)</f>
        <v>0</v>
      </c>
      <c r="F626" s="112">
        <f>SUM(F627:F631)</f>
        <v>0</v>
      </c>
      <c r="G626" s="112">
        <f>SUM(G627:G631)</f>
        <v>0</v>
      </c>
      <c r="H626" s="112">
        <f>SUM(H627:H631)</f>
        <v>14.17</v>
      </c>
      <c r="I626" s="177" t="e">
        <f t="shared" si="115"/>
        <v>#DIV/0!</v>
      </c>
      <c r="J626" s="177" t="e">
        <f t="shared" si="116"/>
        <v>#DIV/0!</v>
      </c>
    </row>
    <row r="627" spans="1:10" ht="15" customHeight="1">
      <c r="A627" s="111"/>
      <c r="B627" s="111"/>
      <c r="C627" s="111">
        <v>3111</v>
      </c>
      <c r="D627" s="86" t="s">
        <v>1405</v>
      </c>
      <c r="E627" s="134"/>
      <c r="F627" s="134"/>
      <c r="G627" s="134"/>
      <c r="H627" s="134"/>
      <c r="I627" s="187" t="e">
        <f t="shared" si="115"/>
        <v>#DIV/0!</v>
      </c>
      <c r="J627" s="187" t="e">
        <f t="shared" si="116"/>
        <v>#DIV/0!</v>
      </c>
    </row>
    <row r="628" spans="1:10" ht="15" customHeight="1">
      <c r="A628" s="111"/>
      <c r="B628" s="111"/>
      <c r="C628" s="111">
        <v>3112</v>
      </c>
      <c r="D628" s="86" t="s">
        <v>1483</v>
      </c>
      <c r="E628" s="134"/>
      <c r="F628" s="134"/>
      <c r="G628" s="134"/>
      <c r="H628" s="134">
        <v>14.17</v>
      </c>
      <c r="I628" s="187" t="e">
        <f t="shared" si="115"/>
        <v>#DIV/0!</v>
      </c>
      <c r="J628" s="187" t="e">
        <f t="shared" si="116"/>
        <v>#DIV/0!</v>
      </c>
    </row>
    <row r="629" spans="1:10" ht="15" customHeight="1">
      <c r="A629" s="111"/>
      <c r="B629" s="111"/>
      <c r="C629" s="111">
        <v>3121</v>
      </c>
      <c r="D629" s="86" t="s">
        <v>1301</v>
      </c>
      <c r="E629" s="134"/>
      <c r="F629" s="134"/>
      <c r="G629" s="134"/>
      <c r="H629" s="134"/>
      <c r="I629" s="187" t="e">
        <f t="shared" si="115"/>
        <v>#DIV/0!</v>
      </c>
      <c r="J629" s="187" t="e">
        <f t="shared" si="116"/>
        <v>#DIV/0!</v>
      </c>
    </row>
    <row r="630" spans="1:10" ht="15" customHeight="1">
      <c r="A630" s="111"/>
      <c r="B630" s="111"/>
      <c r="C630" s="111">
        <v>3132</v>
      </c>
      <c r="D630" s="86" t="s">
        <v>1363</v>
      </c>
      <c r="E630" s="134"/>
      <c r="F630" s="134"/>
      <c r="G630" s="134"/>
      <c r="H630" s="134"/>
      <c r="I630" s="187" t="e">
        <f t="shared" si="115"/>
        <v>#DIV/0!</v>
      </c>
      <c r="J630" s="187" t="e">
        <f t="shared" si="116"/>
        <v>#DIV/0!</v>
      </c>
    </row>
    <row r="631" spans="1:10" ht="15" customHeight="1">
      <c r="A631" s="111"/>
      <c r="B631" s="111"/>
      <c r="C631" s="111">
        <v>3133</v>
      </c>
      <c r="D631" s="86" t="s">
        <v>1406</v>
      </c>
      <c r="E631" s="134"/>
      <c r="F631" s="134">
        <v>0</v>
      </c>
      <c r="G631" s="134"/>
      <c r="H631" s="134"/>
      <c r="I631" s="187" t="e">
        <f t="shared" si="115"/>
        <v>#DIV/0!</v>
      </c>
      <c r="J631" s="187" t="e">
        <f t="shared" si="116"/>
        <v>#DIV/0!</v>
      </c>
    </row>
    <row r="632" spans="1:10" ht="15" customHeight="1">
      <c r="A632" s="111"/>
      <c r="B632" s="130">
        <v>32</v>
      </c>
      <c r="C632" s="111"/>
      <c r="D632" s="130" t="s">
        <v>1330</v>
      </c>
      <c r="E632" s="112">
        <f>SUM(E633:E636)</f>
        <v>0</v>
      </c>
      <c r="F632" s="112">
        <f t="shared" ref="F632" si="118">SUM(F633:F636)</f>
        <v>0</v>
      </c>
      <c r="G632" s="112">
        <f>SUM(G633:G636)</f>
        <v>0</v>
      </c>
      <c r="H632" s="112">
        <f t="shared" ref="H632" si="119">SUM(H633:H636)</f>
        <v>1323.38</v>
      </c>
      <c r="I632" s="187" t="e">
        <f t="shared" si="115"/>
        <v>#DIV/0!</v>
      </c>
      <c r="J632" s="187" t="e">
        <f t="shared" si="116"/>
        <v>#DIV/0!</v>
      </c>
    </row>
    <row r="633" spans="1:10" ht="15" customHeight="1">
      <c r="A633" s="111"/>
      <c r="B633" s="111"/>
      <c r="C633" s="111">
        <v>3211</v>
      </c>
      <c r="D633" s="86" t="s">
        <v>1264</v>
      </c>
      <c r="E633" s="134"/>
      <c r="F633" s="134"/>
      <c r="G633" s="134"/>
      <c r="H633" s="134">
        <v>1323.38</v>
      </c>
      <c r="I633" s="187" t="e">
        <f t="shared" si="115"/>
        <v>#DIV/0!</v>
      </c>
      <c r="J633" s="187" t="e">
        <f t="shared" si="116"/>
        <v>#DIV/0!</v>
      </c>
    </row>
    <row r="634" spans="1:10" ht="15" customHeight="1">
      <c r="A634" s="111"/>
      <c r="B634" s="111"/>
      <c r="C634" s="111">
        <v>3212</v>
      </c>
      <c r="D634" s="86" t="s">
        <v>1265</v>
      </c>
      <c r="E634" s="134"/>
      <c r="F634" s="134">
        <v>0</v>
      </c>
      <c r="G634" s="134">
        <v>0</v>
      </c>
      <c r="H634" s="134"/>
      <c r="I634" s="187" t="e">
        <f t="shared" si="115"/>
        <v>#DIV/0!</v>
      </c>
      <c r="J634" s="187" t="e">
        <f t="shared" si="116"/>
        <v>#DIV/0!</v>
      </c>
    </row>
    <row r="635" spans="1:10" ht="15" customHeight="1">
      <c r="A635" s="111"/>
      <c r="B635" s="111"/>
      <c r="C635" s="111">
        <v>3213</v>
      </c>
      <c r="D635" s="86" t="s">
        <v>1266</v>
      </c>
      <c r="E635" s="134"/>
      <c r="F635" s="134">
        <v>0</v>
      </c>
      <c r="G635" s="134">
        <v>0</v>
      </c>
      <c r="H635" s="134"/>
      <c r="I635" s="187" t="e">
        <f t="shared" si="115"/>
        <v>#DIV/0!</v>
      </c>
      <c r="J635" s="187" t="e">
        <f t="shared" si="116"/>
        <v>#DIV/0!</v>
      </c>
    </row>
    <row r="636" spans="1:10" ht="15" customHeight="1">
      <c r="A636" s="111"/>
      <c r="B636" s="111"/>
      <c r="C636" s="111">
        <v>3221</v>
      </c>
      <c r="D636" s="86" t="s">
        <v>1267</v>
      </c>
      <c r="E636" s="134"/>
      <c r="F636" s="134">
        <v>0</v>
      </c>
      <c r="G636" s="134">
        <v>0</v>
      </c>
      <c r="H636" s="134"/>
      <c r="I636" s="187" t="e">
        <f t="shared" si="115"/>
        <v>#DIV/0!</v>
      </c>
      <c r="J636" s="187" t="e">
        <f t="shared" si="116"/>
        <v>#DIV/0!</v>
      </c>
    </row>
    <row r="637" spans="1:10" s="140" customFormat="1" ht="15" customHeight="1">
      <c r="A637" s="233" t="s">
        <v>1669</v>
      </c>
      <c r="B637" s="234"/>
      <c r="C637" s="234"/>
      <c r="D637" s="184"/>
      <c r="E637" s="132">
        <f>E638+E666+E694+E741+E754+E722+E750+E759</f>
        <v>57214.489999999991</v>
      </c>
      <c r="F637" s="132">
        <f t="shared" ref="F637:G637" si="120">F638+F666+F694+F741+F754+F722+F750+F759</f>
        <v>7407</v>
      </c>
      <c r="G637" s="132">
        <f t="shared" si="120"/>
        <v>0</v>
      </c>
      <c r="H637" s="112">
        <f>H638+H666+H694+H741+H754+H722+H750+H759</f>
        <v>6423.66</v>
      </c>
      <c r="I637" s="188">
        <f t="shared" si="78"/>
        <v>0</v>
      </c>
      <c r="J637" s="188">
        <f t="shared" si="75"/>
        <v>0</v>
      </c>
    </row>
    <row r="638" spans="1:10" ht="15" customHeight="1">
      <c r="A638" s="347" t="s">
        <v>1701</v>
      </c>
      <c r="B638" s="348"/>
      <c r="C638" s="348"/>
      <c r="D638" s="349"/>
      <c r="E638" s="228">
        <f>E639+E659</f>
        <v>7632.5899999999992</v>
      </c>
      <c r="F638" s="228">
        <f>F639+F659</f>
        <v>0</v>
      </c>
      <c r="G638" s="228">
        <f>G639+G659</f>
        <v>0</v>
      </c>
      <c r="H638" s="228">
        <f>H639+H659</f>
        <v>0</v>
      </c>
      <c r="I638" s="229" t="e">
        <f t="shared" si="78"/>
        <v>#DIV/0!</v>
      </c>
      <c r="J638" s="229">
        <f t="shared" si="75"/>
        <v>0</v>
      </c>
    </row>
    <row r="639" spans="1:10" ht="15" customHeight="1">
      <c r="A639" s="130">
        <v>3</v>
      </c>
      <c r="B639" s="111"/>
      <c r="C639" s="55"/>
      <c r="D639" s="55" t="s">
        <v>1365</v>
      </c>
      <c r="E639" s="112">
        <f>E640+E644+E657</f>
        <v>7632.5899999999992</v>
      </c>
      <c r="F639" s="112">
        <f>F640+F644+F657</f>
        <v>0</v>
      </c>
      <c r="G639" s="112">
        <f>G640+G644+G657</f>
        <v>0</v>
      </c>
      <c r="H639" s="112">
        <f>H640+H644+H657</f>
        <v>0</v>
      </c>
      <c r="I639" s="177" t="e">
        <f t="shared" si="78"/>
        <v>#DIV/0!</v>
      </c>
      <c r="J639" s="177">
        <f t="shared" si="75"/>
        <v>0</v>
      </c>
    </row>
    <row r="640" spans="1:10" ht="15" customHeight="1">
      <c r="A640" s="111"/>
      <c r="B640" s="130">
        <v>31</v>
      </c>
      <c r="C640" s="55"/>
      <c r="D640" s="55" t="s">
        <v>1327</v>
      </c>
      <c r="E640" s="112">
        <f>SUM(E641:E643)</f>
        <v>6810.23</v>
      </c>
      <c r="F640" s="112">
        <f>SUM(F641:F643)</f>
        <v>0</v>
      </c>
      <c r="G640" s="112">
        <f>SUM(G641:G643)</f>
        <v>0</v>
      </c>
      <c r="H640" s="112">
        <f>SUM(H641:H643)</f>
        <v>0</v>
      </c>
      <c r="I640" s="177" t="e">
        <f t="shared" si="78"/>
        <v>#DIV/0!</v>
      </c>
      <c r="J640" s="177">
        <f t="shared" si="75"/>
        <v>0</v>
      </c>
    </row>
    <row r="641" spans="1:10" ht="15.6" customHeight="1">
      <c r="A641" s="111"/>
      <c r="B641" s="111"/>
      <c r="C641" s="111">
        <v>3111</v>
      </c>
      <c r="D641" s="86" t="s">
        <v>1405</v>
      </c>
      <c r="E641" s="134">
        <v>5845.69</v>
      </c>
      <c r="F641" s="134"/>
      <c r="G641" s="134"/>
      <c r="H641" s="134"/>
      <c r="I641" s="187" t="e">
        <f t="shared" si="78"/>
        <v>#DIV/0!</v>
      </c>
      <c r="J641" s="187">
        <f t="shared" si="75"/>
        <v>0</v>
      </c>
    </row>
    <row r="642" spans="1:10" ht="15" customHeight="1">
      <c r="A642" s="111"/>
      <c r="B642" s="111"/>
      <c r="C642" s="111">
        <v>3121</v>
      </c>
      <c r="D642" s="86" t="s">
        <v>1301</v>
      </c>
      <c r="E642" s="134"/>
      <c r="F642" s="134"/>
      <c r="G642" s="134"/>
      <c r="H642" s="134"/>
      <c r="I642" s="187" t="e">
        <f t="shared" si="78"/>
        <v>#DIV/0!</v>
      </c>
      <c r="J642" s="187" t="e">
        <f t="shared" si="75"/>
        <v>#DIV/0!</v>
      </c>
    </row>
    <row r="643" spans="1:10" ht="15" customHeight="1">
      <c r="A643" s="111"/>
      <c r="B643" s="111"/>
      <c r="C643" s="111">
        <v>3132</v>
      </c>
      <c r="D643" s="86" t="s">
        <v>1363</v>
      </c>
      <c r="E643" s="134">
        <v>964.54</v>
      </c>
      <c r="F643" s="134"/>
      <c r="G643" s="134"/>
      <c r="H643" s="134"/>
      <c r="I643" s="187" t="e">
        <f t="shared" si="78"/>
        <v>#DIV/0!</v>
      </c>
      <c r="J643" s="187">
        <f t="shared" si="75"/>
        <v>0</v>
      </c>
    </row>
    <row r="644" spans="1:10" ht="15" customHeight="1">
      <c r="A644" s="111"/>
      <c r="B644" s="130">
        <v>32</v>
      </c>
      <c r="C644" s="111"/>
      <c r="D644" s="130" t="s">
        <v>1330</v>
      </c>
      <c r="E644" s="112">
        <f>SUM(E645:E656)</f>
        <v>822.3599999999999</v>
      </c>
      <c r="F644" s="112">
        <f>SUM(F645:F656)</f>
        <v>0</v>
      </c>
      <c r="G644" s="112">
        <f>SUM(G645:G656)</f>
        <v>0</v>
      </c>
      <c r="H644" s="112">
        <f>SUM(H645:H656)</f>
        <v>0</v>
      </c>
      <c r="I644" s="187" t="e">
        <f t="shared" si="78"/>
        <v>#DIV/0!</v>
      </c>
      <c r="J644" s="187">
        <f t="shared" si="75"/>
        <v>0</v>
      </c>
    </row>
    <row r="645" spans="1:10" ht="15" customHeight="1">
      <c r="A645" s="111"/>
      <c r="B645" s="111"/>
      <c r="C645" s="111">
        <v>3211</v>
      </c>
      <c r="D645" s="86" t="s">
        <v>1264</v>
      </c>
      <c r="E645" s="134">
        <v>382.9</v>
      </c>
      <c r="F645" s="134"/>
      <c r="G645" s="134"/>
      <c r="H645" s="134"/>
      <c r="I645" s="187" t="e">
        <f t="shared" si="78"/>
        <v>#DIV/0!</v>
      </c>
      <c r="J645" s="187">
        <f t="shared" si="75"/>
        <v>0</v>
      </c>
    </row>
    <row r="646" spans="1:10" ht="15" customHeight="1">
      <c r="A646" s="111"/>
      <c r="B646" s="111"/>
      <c r="C646" s="111">
        <v>3212</v>
      </c>
      <c r="D646" s="86" t="s">
        <v>1265</v>
      </c>
      <c r="E646" s="134"/>
      <c r="F646" s="134">
        <v>0</v>
      </c>
      <c r="G646" s="134">
        <v>0</v>
      </c>
      <c r="H646" s="134"/>
      <c r="I646" s="187" t="e">
        <f t="shared" si="78"/>
        <v>#DIV/0!</v>
      </c>
      <c r="J646" s="187" t="e">
        <f t="shared" si="75"/>
        <v>#DIV/0!</v>
      </c>
    </row>
    <row r="647" spans="1:10" ht="15" customHeight="1">
      <c r="A647" s="111"/>
      <c r="B647" s="111"/>
      <c r="C647" s="111">
        <v>3213</v>
      </c>
      <c r="D647" s="86" t="s">
        <v>1266</v>
      </c>
      <c r="E647" s="134"/>
      <c r="F647" s="134">
        <v>0</v>
      </c>
      <c r="G647" s="134">
        <v>0</v>
      </c>
      <c r="H647" s="134"/>
      <c r="I647" s="187" t="e">
        <f t="shared" si="78"/>
        <v>#DIV/0!</v>
      </c>
      <c r="J647" s="187" t="e">
        <f t="shared" si="75"/>
        <v>#DIV/0!</v>
      </c>
    </row>
    <row r="648" spans="1:10" ht="15" customHeight="1">
      <c r="A648" s="111"/>
      <c r="B648" s="111"/>
      <c r="C648" s="111">
        <v>3221</v>
      </c>
      <c r="D648" s="86" t="s">
        <v>1267</v>
      </c>
      <c r="E648" s="134"/>
      <c r="F648" s="134">
        <v>0</v>
      </c>
      <c r="G648" s="134">
        <v>0</v>
      </c>
      <c r="H648" s="134"/>
      <c r="I648" s="187" t="e">
        <f t="shared" si="78"/>
        <v>#DIV/0!</v>
      </c>
      <c r="J648" s="187" t="e">
        <f t="shared" si="75"/>
        <v>#DIV/0!</v>
      </c>
    </row>
    <row r="649" spans="1:10" ht="15" customHeight="1">
      <c r="A649" s="111"/>
      <c r="B649" s="111"/>
      <c r="C649" s="111">
        <v>3231</v>
      </c>
      <c r="D649" s="86" t="s">
        <v>1272</v>
      </c>
      <c r="E649" s="134"/>
      <c r="F649" s="134">
        <v>0</v>
      </c>
      <c r="G649" s="134">
        <v>0</v>
      </c>
      <c r="H649" s="134"/>
      <c r="I649" s="187" t="e">
        <f t="shared" si="78"/>
        <v>#DIV/0!</v>
      </c>
      <c r="J649" s="187" t="e">
        <f t="shared" si="75"/>
        <v>#DIV/0!</v>
      </c>
    </row>
    <row r="650" spans="1:10" ht="15" customHeight="1">
      <c r="A650" s="111"/>
      <c r="B650" s="111"/>
      <c r="C650" s="111">
        <v>3233</v>
      </c>
      <c r="D650" s="86" t="s">
        <v>1274</v>
      </c>
      <c r="E650" s="134"/>
      <c r="F650" s="134">
        <v>0</v>
      </c>
      <c r="G650" s="134">
        <v>0</v>
      </c>
      <c r="H650" s="134"/>
      <c r="I650" s="187" t="e">
        <f t="shared" si="78"/>
        <v>#DIV/0!</v>
      </c>
      <c r="J650" s="187" t="e">
        <f t="shared" si="75"/>
        <v>#DIV/0!</v>
      </c>
    </row>
    <row r="651" spans="1:10" ht="15" customHeight="1">
      <c r="A651" s="111"/>
      <c r="B651" s="111"/>
      <c r="C651" s="111">
        <v>3235</v>
      </c>
      <c r="D651" s="86" t="s">
        <v>1276</v>
      </c>
      <c r="E651" s="134"/>
      <c r="F651" s="134">
        <v>0</v>
      </c>
      <c r="G651" s="134">
        <v>0</v>
      </c>
      <c r="H651" s="134"/>
      <c r="I651" s="187" t="e">
        <f t="shared" si="78"/>
        <v>#DIV/0!</v>
      </c>
      <c r="J651" s="187" t="e">
        <f t="shared" si="75"/>
        <v>#DIV/0!</v>
      </c>
    </row>
    <row r="652" spans="1:10" ht="15" customHeight="1">
      <c r="A652" s="111"/>
      <c r="B652" s="111"/>
      <c r="C652" s="111">
        <v>3237</v>
      </c>
      <c r="D652" s="86" t="s">
        <v>1278</v>
      </c>
      <c r="E652" s="134"/>
      <c r="F652" s="134">
        <v>0</v>
      </c>
      <c r="G652" s="134">
        <v>0</v>
      </c>
      <c r="H652" s="134"/>
      <c r="I652" s="187" t="e">
        <f t="shared" si="78"/>
        <v>#DIV/0!</v>
      </c>
      <c r="J652" s="187" t="e">
        <f t="shared" si="75"/>
        <v>#DIV/0!</v>
      </c>
    </row>
    <row r="653" spans="1:10" ht="15" customHeight="1">
      <c r="A653" s="111"/>
      <c r="B653" s="111"/>
      <c r="C653" s="111">
        <v>3238</v>
      </c>
      <c r="D653" s="86" t="s">
        <v>1279</v>
      </c>
      <c r="E653" s="134"/>
      <c r="F653" s="134"/>
      <c r="G653" s="134"/>
      <c r="H653" s="134"/>
      <c r="I653" s="187" t="e">
        <f t="shared" si="78"/>
        <v>#DIV/0!</v>
      </c>
      <c r="J653" s="187" t="e">
        <f t="shared" si="75"/>
        <v>#DIV/0!</v>
      </c>
    </row>
    <row r="654" spans="1:10" ht="15" customHeight="1">
      <c r="A654" s="111"/>
      <c r="B654" s="111"/>
      <c r="C654" s="111">
        <v>3239</v>
      </c>
      <c r="D654" s="86" t="s">
        <v>1280</v>
      </c>
      <c r="E654" s="134"/>
      <c r="F654" s="134">
        <v>0</v>
      </c>
      <c r="G654" s="134">
        <v>0</v>
      </c>
      <c r="H654" s="134"/>
      <c r="I654" s="187" t="e">
        <f t="shared" si="78"/>
        <v>#DIV/0!</v>
      </c>
      <c r="J654" s="187" t="e">
        <f t="shared" si="75"/>
        <v>#DIV/0!</v>
      </c>
    </row>
    <row r="655" spans="1:10" ht="15" customHeight="1">
      <c r="A655" s="111"/>
      <c r="B655" s="111"/>
      <c r="C655" s="111">
        <v>3293</v>
      </c>
      <c r="D655" s="86" t="s">
        <v>1305</v>
      </c>
      <c r="E655" s="134">
        <f>439.46</f>
        <v>439.46</v>
      </c>
      <c r="F655" s="134">
        <v>0</v>
      </c>
      <c r="G655" s="134"/>
      <c r="H655" s="134"/>
      <c r="I655" s="187" t="e">
        <f t="shared" si="78"/>
        <v>#DIV/0!</v>
      </c>
      <c r="J655" s="187">
        <f t="shared" si="75"/>
        <v>0</v>
      </c>
    </row>
    <row r="656" spans="1:10" ht="15" customHeight="1">
      <c r="A656" s="111"/>
      <c r="B656" s="111"/>
      <c r="C656" s="111">
        <v>3295</v>
      </c>
      <c r="D656" s="86" t="s">
        <v>1284</v>
      </c>
      <c r="E656" s="134"/>
      <c r="F656" s="134">
        <v>0</v>
      </c>
      <c r="G656" s="134">
        <v>0</v>
      </c>
      <c r="H656" s="134"/>
      <c r="I656" s="187" t="e">
        <f t="shared" si="78"/>
        <v>#DIV/0!</v>
      </c>
      <c r="J656" s="187" t="e">
        <f t="shared" si="75"/>
        <v>#DIV/0!</v>
      </c>
    </row>
    <row r="657" spans="1:10" ht="15" customHeight="1">
      <c r="A657" s="111"/>
      <c r="B657" s="130">
        <v>34</v>
      </c>
      <c r="C657" s="111"/>
      <c r="D657" s="130" t="s">
        <v>1350</v>
      </c>
      <c r="E657" s="112">
        <f>E658</f>
        <v>0</v>
      </c>
      <c r="F657" s="112">
        <f>F658</f>
        <v>0</v>
      </c>
      <c r="G657" s="112">
        <f>G658</f>
        <v>0</v>
      </c>
      <c r="H657" s="112">
        <f>H658</f>
        <v>0</v>
      </c>
      <c r="I657" s="187" t="e">
        <f t="shared" si="78"/>
        <v>#DIV/0!</v>
      </c>
      <c r="J657" s="187" t="e">
        <f t="shared" si="75"/>
        <v>#DIV/0!</v>
      </c>
    </row>
    <row r="658" spans="1:10" ht="19.5" customHeight="1">
      <c r="A658" s="111"/>
      <c r="B658" s="111"/>
      <c r="C658" s="111">
        <v>3432</v>
      </c>
      <c r="D658" s="180" t="s">
        <v>1306</v>
      </c>
      <c r="E658" s="134"/>
      <c r="F658" s="134">
        <v>0</v>
      </c>
      <c r="G658" s="134">
        <v>0</v>
      </c>
      <c r="H658" s="134"/>
      <c r="I658" s="187" t="e">
        <f t="shared" si="78"/>
        <v>#DIV/0!</v>
      </c>
      <c r="J658" s="187" t="e">
        <f t="shared" si="75"/>
        <v>#DIV/0!</v>
      </c>
    </row>
    <row r="659" spans="1:10" ht="19.5" customHeight="1">
      <c r="A659" s="130">
        <v>4</v>
      </c>
      <c r="B659" s="111"/>
      <c r="C659" s="111"/>
      <c r="D659" s="130" t="s">
        <v>1352</v>
      </c>
      <c r="E659" s="112">
        <f>E660+E662</f>
        <v>0</v>
      </c>
      <c r="F659" s="112">
        <f>F660+F662</f>
        <v>0</v>
      </c>
      <c r="G659" s="112">
        <f>G660+G662</f>
        <v>0</v>
      </c>
      <c r="H659" s="112">
        <f>H660+H662</f>
        <v>0</v>
      </c>
      <c r="I659" s="187" t="e">
        <f t="shared" si="78"/>
        <v>#DIV/0!</v>
      </c>
      <c r="J659" s="187" t="e">
        <f t="shared" si="75"/>
        <v>#DIV/0!</v>
      </c>
    </row>
    <row r="660" spans="1:10" ht="19.5" customHeight="1">
      <c r="A660" s="111"/>
      <c r="B660" s="130">
        <v>41</v>
      </c>
      <c r="C660" s="111"/>
      <c r="D660" s="130" t="s">
        <v>1362</v>
      </c>
      <c r="E660" s="112">
        <f>E661</f>
        <v>0</v>
      </c>
      <c r="F660" s="112">
        <f>F661</f>
        <v>0</v>
      </c>
      <c r="G660" s="112">
        <f>G661</f>
        <v>0</v>
      </c>
      <c r="H660" s="112">
        <f>H661</f>
        <v>0</v>
      </c>
      <c r="I660" s="187" t="e">
        <f t="shared" si="78"/>
        <v>#DIV/0!</v>
      </c>
      <c r="J660" s="187" t="e">
        <f t="shared" si="75"/>
        <v>#DIV/0!</v>
      </c>
    </row>
    <row r="661" spans="1:10" ht="17.25" customHeight="1">
      <c r="A661" s="111"/>
      <c r="B661" s="111"/>
      <c r="C661" s="111">
        <v>4123</v>
      </c>
      <c r="D661" s="180" t="s">
        <v>1317</v>
      </c>
      <c r="E661" s="134"/>
      <c r="F661" s="134">
        <v>0</v>
      </c>
      <c r="G661" s="134">
        <v>0</v>
      </c>
      <c r="H661" s="134"/>
      <c r="I661" s="187" t="e">
        <f t="shared" si="78"/>
        <v>#DIV/0!</v>
      </c>
      <c r="J661" s="187" t="e">
        <f t="shared" si="75"/>
        <v>#DIV/0!</v>
      </c>
    </row>
    <row r="662" spans="1:10" ht="17.25" customHeight="1">
      <c r="A662" s="111"/>
      <c r="B662" s="130">
        <v>42</v>
      </c>
      <c r="C662" s="111"/>
      <c r="D662" s="130" t="s">
        <v>1353</v>
      </c>
      <c r="E662" s="112">
        <f>SUM(E663:E665)</f>
        <v>0</v>
      </c>
      <c r="F662" s="112">
        <f>SUM(F663:F665)</f>
        <v>0</v>
      </c>
      <c r="G662" s="112">
        <f>SUM(G663:G665)</f>
        <v>0</v>
      </c>
      <c r="H662" s="112">
        <f>SUM(H663:H665)</f>
        <v>0</v>
      </c>
      <c r="I662" s="187" t="e">
        <f t="shared" si="78"/>
        <v>#DIV/0!</v>
      </c>
      <c r="J662" s="187" t="e">
        <f t="shared" si="75"/>
        <v>#DIV/0!</v>
      </c>
    </row>
    <row r="663" spans="1:10" ht="15" customHeight="1">
      <c r="A663" s="111"/>
      <c r="B663" s="111"/>
      <c r="C663" s="111">
        <v>4221</v>
      </c>
      <c r="D663" s="86" t="s">
        <v>1287</v>
      </c>
      <c r="E663" s="134"/>
      <c r="F663" s="134">
        <v>0</v>
      </c>
      <c r="G663" s="134">
        <v>0</v>
      </c>
      <c r="H663" s="134"/>
      <c r="I663" s="187" t="e">
        <f t="shared" si="78"/>
        <v>#DIV/0!</v>
      </c>
      <c r="J663" s="187" t="e">
        <f t="shared" si="75"/>
        <v>#DIV/0!</v>
      </c>
    </row>
    <row r="664" spans="1:10" ht="15" customHeight="1">
      <c r="A664" s="111"/>
      <c r="B664" s="111"/>
      <c r="C664" s="111">
        <v>4227</v>
      </c>
      <c r="D664" s="86" t="s">
        <v>1597</v>
      </c>
      <c r="E664" s="134"/>
      <c r="F664" s="134">
        <v>0</v>
      </c>
      <c r="G664" s="134">
        <v>0</v>
      </c>
      <c r="H664" s="134"/>
      <c r="I664" s="187" t="e">
        <f t="shared" si="78"/>
        <v>#DIV/0!</v>
      </c>
      <c r="J664" s="187" t="e">
        <f t="shared" si="75"/>
        <v>#DIV/0!</v>
      </c>
    </row>
    <row r="665" spans="1:10" ht="15" customHeight="1">
      <c r="A665" s="111"/>
      <c r="B665" s="111"/>
      <c r="C665" s="111">
        <v>4262</v>
      </c>
      <c r="D665" s="86" t="s">
        <v>1506</v>
      </c>
      <c r="E665" s="134"/>
      <c r="F665" s="134"/>
      <c r="G665" s="134"/>
      <c r="H665" s="134"/>
      <c r="I665" s="187" t="e">
        <f t="shared" si="78"/>
        <v>#DIV/0!</v>
      </c>
      <c r="J665" s="187" t="e">
        <f t="shared" si="75"/>
        <v>#DIV/0!</v>
      </c>
    </row>
    <row r="666" spans="1:10" ht="15" customHeight="1">
      <c r="A666" s="347" t="s">
        <v>1702</v>
      </c>
      <c r="B666" s="348"/>
      <c r="C666" s="348"/>
      <c r="D666" s="349"/>
      <c r="E666" s="228">
        <f>E667+E687</f>
        <v>45825.369999999995</v>
      </c>
      <c r="F666" s="228">
        <f>F667+F687</f>
        <v>0</v>
      </c>
      <c r="G666" s="228">
        <f>G667+G687</f>
        <v>0</v>
      </c>
      <c r="H666" s="228">
        <f>H667+H687</f>
        <v>0</v>
      </c>
      <c r="I666" s="229" t="e">
        <f t="shared" si="78"/>
        <v>#DIV/0!</v>
      </c>
      <c r="J666" s="229">
        <f t="shared" si="75"/>
        <v>0</v>
      </c>
    </row>
    <row r="667" spans="1:10" ht="15" customHeight="1">
      <c r="A667" s="130">
        <v>3</v>
      </c>
      <c r="B667" s="111"/>
      <c r="C667" s="55"/>
      <c r="D667" s="55" t="s">
        <v>1365</v>
      </c>
      <c r="E667" s="112">
        <f>E668+E672+E685</f>
        <v>45825.369999999995</v>
      </c>
      <c r="F667" s="112">
        <f>F668+F672+F685</f>
        <v>0</v>
      </c>
      <c r="G667" s="112">
        <f>G668+G672+G685</f>
        <v>0</v>
      </c>
      <c r="H667" s="112">
        <f>H668+H672+H685</f>
        <v>0</v>
      </c>
      <c r="I667" s="177" t="e">
        <f t="shared" si="78"/>
        <v>#DIV/0!</v>
      </c>
      <c r="J667" s="177">
        <f t="shared" si="75"/>
        <v>0</v>
      </c>
    </row>
    <row r="668" spans="1:10" ht="15" customHeight="1">
      <c r="A668" s="111"/>
      <c r="B668" s="130">
        <v>31</v>
      </c>
      <c r="C668" s="55"/>
      <c r="D668" s="55" t="s">
        <v>1327</v>
      </c>
      <c r="E668" s="112">
        <f>SUM(E669:E671)</f>
        <v>42663.53</v>
      </c>
      <c r="F668" s="112">
        <f>SUM(F669:F671)</f>
        <v>0</v>
      </c>
      <c r="G668" s="112">
        <f>SUM(G669:G671)</f>
        <v>0</v>
      </c>
      <c r="H668" s="112">
        <f>SUM(H669:H671)</f>
        <v>0</v>
      </c>
      <c r="I668" s="177" t="e">
        <f t="shared" si="78"/>
        <v>#DIV/0!</v>
      </c>
      <c r="J668" s="177">
        <f t="shared" si="75"/>
        <v>0</v>
      </c>
    </row>
    <row r="669" spans="1:10" ht="15.6" customHeight="1">
      <c r="A669" s="111"/>
      <c r="B669" s="111"/>
      <c r="C669" s="111">
        <v>3111</v>
      </c>
      <c r="D669" s="86" t="s">
        <v>1405</v>
      </c>
      <c r="E669" s="134">
        <v>36363.54</v>
      </c>
      <c r="F669" s="134"/>
      <c r="G669" s="134"/>
      <c r="H669" s="134"/>
      <c r="I669" s="187" t="e">
        <f t="shared" si="78"/>
        <v>#DIV/0!</v>
      </c>
      <c r="J669" s="187">
        <f t="shared" si="75"/>
        <v>0</v>
      </c>
    </row>
    <row r="670" spans="1:10" ht="15" customHeight="1">
      <c r="A670" s="111"/>
      <c r="B670" s="111"/>
      <c r="C670" s="111">
        <v>3121</v>
      </c>
      <c r="D670" s="86" t="s">
        <v>1301</v>
      </c>
      <c r="E670" s="134">
        <v>300</v>
      </c>
      <c r="F670" s="134"/>
      <c r="G670" s="134"/>
      <c r="H670" s="134"/>
      <c r="I670" s="187" t="e">
        <f t="shared" si="78"/>
        <v>#DIV/0!</v>
      </c>
      <c r="J670" s="187">
        <f t="shared" ref="J670:J733" si="121">G670/E670*100</f>
        <v>0</v>
      </c>
    </row>
    <row r="671" spans="1:10" ht="15" customHeight="1">
      <c r="A671" s="111"/>
      <c r="B671" s="111"/>
      <c r="C671" s="111">
        <v>3132</v>
      </c>
      <c r="D671" s="86" t="s">
        <v>1363</v>
      </c>
      <c r="E671" s="134">
        <v>5999.99</v>
      </c>
      <c r="F671" s="134"/>
      <c r="G671" s="134"/>
      <c r="H671" s="134"/>
      <c r="I671" s="187" t="e">
        <f t="shared" si="78"/>
        <v>#DIV/0!</v>
      </c>
      <c r="J671" s="187">
        <f t="shared" si="121"/>
        <v>0</v>
      </c>
    </row>
    <row r="672" spans="1:10" ht="15" customHeight="1">
      <c r="A672" s="111"/>
      <c r="B672" s="130">
        <v>32</v>
      </c>
      <c r="C672" s="111"/>
      <c r="D672" s="130" t="s">
        <v>1330</v>
      </c>
      <c r="E672" s="112">
        <f>SUM(E673:E684)</f>
        <v>3161.84</v>
      </c>
      <c r="F672" s="112">
        <f>SUM(F673:F684)</f>
        <v>0</v>
      </c>
      <c r="G672" s="112">
        <f>SUM(G673:G684)</f>
        <v>0</v>
      </c>
      <c r="H672" s="112">
        <f>SUM(H673:H684)</f>
        <v>0</v>
      </c>
      <c r="I672" s="187" t="e">
        <f t="shared" si="78"/>
        <v>#DIV/0!</v>
      </c>
      <c r="J672" s="187">
        <f t="shared" si="121"/>
        <v>0</v>
      </c>
    </row>
    <row r="673" spans="1:10" ht="15" customHeight="1">
      <c r="A673" s="111"/>
      <c r="B673" s="111"/>
      <c r="C673" s="111">
        <v>3211</v>
      </c>
      <c r="D673" s="86" t="s">
        <v>1264</v>
      </c>
      <c r="E673" s="134">
        <v>3161.84</v>
      </c>
      <c r="F673" s="134"/>
      <c r="G673" s="134"/>
      <c r="H673" s="134"/>
      <c r="I673" s="187" t="e">
        <f t="shared" si="78"/>
        <v>#DIV/0!</v>
      </c>
      <c r="J673" s="187">
        <f t="shared" si="121"/>
        <v>0</v>
      </c>
    </row>
    <row r="674" spans="1:10" ht="15" customHeight="1">
      <c r="A674" s="111"/>
      <c r="B674" s="111"/>
      <c r="C674" s="111">
        <v>3212</v>
      </c>
      <c r="D674" s="86" t="s">
        <v>1265</v>
      </c>
      <c r="E674" s="134"/>
      <c r="F674" s="134">
        <v>0</v>
      </c>
      <c r="G674" s="134">
        <v>0</v>
      </c>
      <c r="H674" s="134"/>
      <c r="I674" s="187" t="e">
        <f t="shared" si="78"/>
        <v>#DIV/0!</v>
      </c>
      <c r="J674" s="187" t="e">
        <f t="shared" si="121"/>
        <v>#DIV/0!</v>
      </c>
    </row>
    <row r="675" spans="1:10" ht="15" customHeight="1">
      <c r="A675" s="111"/>
      <c r="B675" s="111"/>
      <c r="C675" s="111">
        <v>3213</v>
      </c>
      <c r="D675" s="86" t="s">
        <v>1266</v>
      </c>
      <c r="E675" s="134"/>
      <c r="F675" s="134">
        <v>0</v>
      </c>
      <c r="G675" s="134"/>
      <c r="H675" s="134"/>
      <c r="I675" s="187" t="e">
        <f t="shared" si="78"/>
        <v>#DIV/0!</v>
      </c>
      <c r="J675" s="187" t="e">
        <f t="shared" si="121"/>
        <v>#DIV/0!</v>
      </c>
    </row>
    <row r="676" spans="1:10" ht="15" customHeight="1">
      <c r="A676" s="111"/>
      <c r="B676" s="111"/>
      <c r="C676" s="111">
        <v>3221</v>
      </c>
      <c r="D676" s="86" t="s">
        <v>1267</v>
      </c>
      <c r="E676" s="134"/>
      <c r="F676" s="134">
        <v>0</v>
      </c>
      <c r="G676" s="134">
        <v>0</v>
      </c>
      <c r="H676" s="134"/>
      <c r="I676" s="187" t="e">
        <f t="shared" si="78"/>
        <v>#DIV/0!</v>
      </c>
      <c r="J676" s="187" t="e">
        <f t="shared" si="121"/>
        <v>#DIV/0!</v>
      </c>
    </row>
    <row r="677" spans="1:10" ht="15" customHeight="1">
      <c r="A677" s="111"/>
      <c r="B677" s="111"/>
      <c r="C677" s="111">
        <v>3231</v>
      </c>
      <c r="D677" s="86" t="s">
        <v>1272</v>
      </c>
      <c r="E677" s="134"/>
      <c r="F677" s="134">
        <v>0</v>
      </c>
      <c r="G677" s="134">
        <v>0</v>
      </c>
      <c r="H677" s="134"/>
      <c r="I677" s="187" t="e">
        <f t="shared" si="78"/>
        <v>#DIV/0!</v>
      </c>
      <c r="J677" s="187" t="e">
        <f t="shared" si="121"/>
        <v>#DIV/0!</v>
      </c>
    </row>
    <row r="678" spans="1:10" ht="15" customHeight="1">
      <c r="A678" s="111"/>
      <c r="B678" s="111"/>
      <c r="C678" s="111">
        <v>3233</v>
      </c>
      <c r="D678" s="86" t="s">
        <v>1274</v>
      </c>
      <c r="E678" s="134"/>
      <c r="F678" s="134">
        <v>0</v>
      </c>
      <c r="G678" s="134">
        <v>0</v>
      </c>
      <c r="H678" s="134"/>
      <c r="I678" s="187" t="e">
        <f t="shared" si="78"/>
        <v>#DIV/0!</v>
      </c>
      <c r="J678" s="187" t="e">
        <f t="shared" si="121"/>
        <v>#DIV/0!</v>
      </c>
    </row>
    <row r="679" spans="1:10" ht="15" customHeight="1">
      <c r="A679" s="111"/>
      <c r="B679" s="111"/>
      <c r="C679" s="111">
        <v>3235</v>
      </c>
      <c r="D679" s="86" t="s">
        <v>1276</v>
      </c>
      <c r="E679" s="134"/>
      <c r="F679" s="134">
        <v>0</v>
      </c>
      <c r="G679" s="134">
        <v>0</v>
      </c>
      <c r="H679" s="134"/>
      <c r="I679" s="187" t="e">
        <f t="shared" si="78"/>
        <v>#DIV/0!</v>
      </c>
      <c r="J679" s="187" t="e">
        <f t="shared" si="121"/>
        <v>#DIV/0!</v>
      </c>
    </row>
    <row r="680" spans="1:10" ht="15" customHeight="1">
      <c r="A680" s="111"/>
      <c r="B680" s="111"/>
      <c r="C680" s="111">
        <v>3237</v>
      </c>
      <c r="D680" s="86" t="s">
        <v>1278</v>
      </c>
      <c r="E680" s="134"/>
      <c r="F680" s="134">
        <v>0</v>
      </c>
      <c r="G680" s="134">
        <v>0</v>
      </c>
      <c r="H680" s="134"/>
      <c r="I680" s="187" t="e">
        <f t="shared" si="78"/>
        <v>#DIV/0!</v>
      </c>
      <c r="J680" s="187" t="e">
        <f t="shared" si="121"/>
        <v>#DIV/0!</v>
      </c>
    </row>
    <row r="681" spans="1:10" ht="15" customHeight="1">
      <c r="A681" s="111"/>
      <c r="B681" s="111"/>
      <c r="C681" s="111">
        <v>3238</v>
      </c>
      <c r="D681" s="86" t="s">
        <v>1279</v>
      </c>
      <c r="E681" s="134"/>
      <c r="F681" s="134"/>
      <c r="G681" s="134"/>
      <c r="H681" s="134"/>
      <c r="I681" s="187" t="e">
        <f t="shared" si="78"/>
        <v>#DIV/0!</v>
      </c>
      <c r="J681" s="187" t="e">
        <f t="shared" si="121"/>
        <v>#DIV/0!</v>
      </c>
    </row>
    <row r="682" spans="1:10" ht="15" customHeight="1">
      <c r="A682" s="111"/>
      <c r="B682" s="111"/>
      <c r="C682" s="111">
        <v>3239</v>
      </c>
      <c r="D682" s="86" t="s">
        <v>1280</v>
      </c>
      <c r="E682" s="134"/>
      <c r="F682" s="134">
        <v>0</v>
      </c>
      <c r="G682" s="134">
        <v>0</v>
      </c>
      <c r="H682" s="134"/>
      <c r="I682" s="187" t="e">
        <f t="shared" si="78"/>
        <v>#DIV/0!</v>
      </c>
      <c r="J682" s="187" t="e">
        <f t="shared" si="121"/>
        <v>#DIV/0!</v>
      </c>
    </row>
    <row r="683" spans="1:10" ht="15" customHeight="1">
      <c r="A683" s="111"/>
      <c r="B683" s="111"/>
      <c r="C683" s="111">
        <v>3293</v>
      </c>
      <c r="D683" s="86" t="s">
        <v>1305</v>
      </c>
      <c r="E683" s="134"/>
      <c r="F683" s="134">
        <v>0</v>
      </c>
      <c r="G683" s="134">
        <v>0</v>
      </c>
      <c r="H683" s="134"/>
      <c r="I683" s="187" t="e">
        <f t="shared" si="78"/>
        <v>#DIV/0!</v>
      </c>
      <c r="J683" s="187" t="e">
        <f t="shared" si="121"/>
        <v>#DIV/0!</v>
      </c>
    </row>
    <row r="684" spans="1:10" ht="15" customHeight="1">
      <c r="A684" s="111"/>
      <c r="B684" s="111"/>
      <c r="C684" s="111">
        <v>3295</v>
      </c>
      <c r="D684" s="86" t="s">
        <v>1284</v>
      </c>
      <c r="E684" s="134"/>
      <c r="F684" s="134">
        <v>0</v>
      </c>
      <c r="G684" s="134">
        <v>0</v>
      </c>
      <c r="H684" s="134"/>
      <c r="I684" s="187" t="e">
        <f t="shared" si="78"/>
        <v>#DIV/0!</v>
      </c>
      <c r="J684" s="187" t="e">
        <f t="shared" si="121"/>
        <v>#DIV/0!</v>
      </c>
    </row>
    <row r="685" spans="1:10" ht="15" customHeight="1">
      <c r="A685" s="111"/>
      <c r="B685" s="130">
        <v>34</v>
      </c>
      <c r="C685" s="111"/>
      <c r="D685" s="130" t="s">
        <v>1350</v>
      </c>
      <c r="E685" s="112">
        <f>E686</f>
        <v>0</v>
      </c>
      <c r="F685" s="112">
        <f>F686</f>
        <v>0</v>
      </c>
      <c r="G685" s="112">
        <f>G686</f>
        <v>0</v>
      </c>
      <c r="H685" s="112">
        <f>H686</f>
        <v>0</v>
      </c>
      <c r="I685" s="187" t="e">
        <f t="shared" si="78"/>
        <v>#DIV/0!</v>
      </c>
      <c r="J685" s="187" t="e">
        <f t="shared" si="121"/>
        <v>#DIV/0!</v>
      </c>
    </row>
    <row r="686" spans="1:10" ht="19.5" customHeight="1">
      <c r="A686" s="111"/>
      <c r="B686" s="111"/>
      <c r="C686" s="111">
        <v>3432</v>
      </c>
      <c r="D686" s="180" t="s">
        <v>1306</v>
      </c>
      <c r="E686" s="134"/>
      <c r="F686" s="134">
        <v>0</v>
      </c>
      <c r="G686" s="134">
        <v>0</v>
      </c>
      <c r="H686" s="134"/>
      <c r="I686" s="187" t="e">
        <f t="shared" si="78"/>
        <v>#DIV/0!</v>
      </c>
      <c r="J686" s="187" t="e">
        <f t="shared" si="121"/>
        <v>#DIV/0!</v>
      </c>
    </row>
    <row r="687" spans="1:10" ht="19.5" customHeight="1">
      <c r="A687" s="130">
        <v>4</v>
      </c>
      <c r="B687" s="111"/>
      <c r="C687" s="111"/>
      <c r="D687" s="130" t="s">
        <v>1352</v>
      </c>
      <c r="E687" s="112">
        <f>E688+E690</f>
        <v>0</v>
      </c>
      <c r="F687" s="112">
        <f>F688+F690</f>
        <v>0</v>
      </c>
      <c r="G687" s="112">
        <f>G688+G690</f>
        <v>0</v>
      </c>
      <c r="H687" s="112">
        <f>H688+H690</f>
        <v>0</v>
      </c>
      <c r="I687" s="187" t="e">
        <f t="shared" si="78"/>
        <v>#DIV/0!</v>
      </c>
      <c r="J687" s="187" t="e">
        <f t="shared" si="121"/>
        <v>#DIV/0!</v>
      </c>
    </row>
    <row r="688" spans="1:10" ht="19.5" customHeight="1">
      <c r="A688" s="111"/>
      <c r="B688" s="130">
        <v>41</v>
      </c>
      <c r="C688" s="111"/>
      <c r="D688" s="130" t="s">
        <v>1362</v>
      </c>
      <c r="E688" s="112">
        <f>E689</f>
        <v>0</v>
      </c>
      <c r="F688" s="112">
        <f>F689</f>
        <v>0</v>
      </c>
      <c r="G688" s="112">
        <f>G689</f>
        <v>0</v>
      </c>
      <c r="H688" s="112">
        <f>H689</f>
        <v>0</v>
      </c>
      <c r="I688" s="187" t="e">
        <f t="shared" si="78"/>
        <v>#DIV/0!</v>
      </c>
      <c r="J688" s="187" t="e">
        <f t="shared" si="121"/>
        <v>#DIV/0!</v>
      </c>
    </row>
    <row r="689" spans="1:10" ht="17.25" customHeight="1">
      <c r="A689" s="111"/>
      <c r="B689" s="111"/>
      <c r="C689" s="111">
        <v>4123</v>
      </c>
      <c r="D689" s="180" t="s">
        <v>1317</v>
      </c>
      <c r="E689" s="134"/>
      <c r="F689" s="134">
        <v>0</v>
      </c>
      <c r="G689" s="134">
        <v>0</v>
      </c>
      <c r="H689" s="134"/>
      <c r="I689" s="187" t="e">
        <f t="shared" si="78"/>
        <v>#DIV/0!</v>
      </c>
      <c r="J689" s="187" t="e">
        <f t="shared" si="121"/>
        <v>#DIV/0!</v>
      </c>
    </row>
    <row r="690" spans="1:10" ht="17.25" customHeight="1">
      <c r="A690" s="111"/>
      <c r="B690" s="130">
        <v>42</v>
      </c>
      <c r="C690" s="111"/>
      <c r="D690" s="130" t="s">
        <v>1353</v>
      </c>
      <c r="E690" s="112">
        <f>SUM(E691:E693)</f>
        <v>0</v>
      </c>
      <c r="F690" s="112">
        <f>SUM(F691:F693)</f>
        <v>0</v>
      </c>
      <c r="G690" s="112">
        <f>SUM(G691:G693)</f>
        <v>0</v>
      </c>
      <c r="H690" s="112">
        <f>SUM(H691:H693)</f>
        <v>0</v>
      </c>
      <c r="I690" s="187" t="e">
        <f t="shared" si="78"/>
        <v>#DIV/0!</v>
      </c>
      <c r="J690" s="187" t="e">
        <f t="shared" si="121"/>
        <v>#DIV/0!</v>
      </c>
    </row>
    <row r="691" spans="1:10" ht="15" customHeight="1">
      <c r="A691" s="111"/>
      <c r="B691" s="111"/>
      <c r="C691" s="111">
        <v>4221</v>
      </c>
      <c r="D691" s="86" t="s">
        <v>1287</v>
      </c>
      <c r="E691" s="134"/>
      <c r="F691" s="134">
        <v>0</v>
      </c>
      <c r="G691" s="134">
        <v>0</v>
      </c>
      <c r="H691" s="134"/>
      <c r="I691" s="187" t="e">
        <f t="shared" si="78"/>
        <v>#DIV/0!</v>
      </c>
      <c r="J691" s="187" t="e">
        <f t="shared" si="121"/>
        <v>#DIV/0!</v>
      </c>
    </row>
    <row r="692" spans="1:10" ht="15" customHeight="1">
      <c r="A692" s="111"/>
      <c r="B692" s="111"/>
      <c r="C692" s="111">
        <v>4227</v>
      </c>
      <c r="D692" s="86" t="s">
        <v>1597</v>
      </c>
      <c r="E692" s="134"/>
      <c r="F692" s="134">
        <v>0</v>
      </c>
      <c r="G692" s="134">
        <v>0</v>
      </c>
      <c r="H692" s="134"/>
      <c r="I692" s="187" t="e">
        <f t="shared" si="78"/>
        <v>#DIV/0!</v>
      </c>
      <c r="J692" s="187" t="e">
        <f t="shared" si="121"/>
        <v>#DIV/0!</v>
      </c>
    </row>
    <row r="693" spans="1:10" ht="15" customHeight="1">
      <c r="A693" s="111"/>
      <c r="B693" s="111"/>
      <c r="C693" s="111">
        <v>4262</v>
      </c>
      <c r="D693" s="86" t="s">
        <v>1506</v>
      </c>
      <c r="E693" s="134"/>
      <c r="F693" s="134"/>
      <c r="G693" s="134"/>
      <c r="H693" s="134"/>
      <c r="I693" s="187" t="e">
        <f t="shared" si="78"/>
        <v>#DIV/0!</v>
      </c>
      <c r="J693" s="187" t="e">
        <f t="shared" si="121"/>
        <v>#DIV/0!</v>
      </c>
    </row>
    <row r="694" spans="1:10" ht="15" customHeight="1">
      <c r="A694" s="347" t="s">
        <v>1654</v>
      </c>
      <c r="B694" s="348"/>
      <c r="C694" s="348"/>
      <c r="D694" s="349"/>
      <c r="E694" s="228">
        <f>E695+E715</f>
        <v>2106.5299999999997</v>
      </c>
      <c r="F694" s="228">
        <f>F695+F715</f>
        <v>7407</v>
      </c>
      <c r="G694" s="228">
        <f>G695+G715</f>
        <v>0</v>
      </c>
      <c r="H694" s="228">
        <f>H695+H715</f>
        <v>3320.81</v>
      </c>
      <c r="I694" s="229">
        <f t="shared" si="78"/>
        <v>0</v>
      </c>
      <c r="J694" s="229">
        <f t="shared" si="121"/>
        <v>0</v>
      </c>
    </row>
    <row r="695" spans="1:10" ht="15" customHeight="1">
      <c r="A695" s="130">
        <v>3</v>
      </c>
      <c r="B695" s="111"/>
      <c r="C695" s="55"/>
      <c r="D695" s="55" t="s">
        <v>1365</v>
      </c>
      <c r="E695" s="112">
        <f>E696+E700+E713</f>
        <v>2106.5299999999997</v>
      </c>
      <c r="F695" s="112">
        <f>F696+F700+F713</f>
        <v>7407</v>
      </c>
      <c r="G695" s="112">
        <f>G696+G700+G713</f>
        <v>0</v>
      </c>
      <c r="H695" s="112">
        <f>H696+H700+H713</f>
        <v>3320.81</v>
      </c>
      <c r="I695" s="177">
        <f t="shared" ref="I695:I778" si="122">G695/F695*100</f>
        <v>0</v>
      </c>
      <c r="J695" s="177">
        <f t="shared" si="121"/>
        <v>0</v>
      </c>
    </row>
    <row r="696" spans="1:10" ht="15" customHeight="1">
      <c r="A696" s="111"/>
      <c r="B696" s="130">
        <v>31</v>
      </c>
      <c r="C696" s="55"/>
      <c r="D696" s="55" t="s">
        <v>1327</v>
      </c>
      <c r="E696" s="112">
        <f>SUM(E697:E699)</f>
        <v>1304.27</v>
      </c>
      <c r="F696" s="112">
        <f>SUM(F697:F699)</f>
        <v>6407</v>
      </c>
      <c r="G696" s="112">
        <f>SUM(G697:G699)</f>
        <v>0</v>
      </c>
      <c r="H696" s="112">
        <f>SUM(H697:H699)</f>
        <v>3320.81</v>
      </c>
      <c r="I696" s="177">
        <f t="shared" si="122"/>
        <v>0</v>
      </c>
      <c r="J696" s="177">
        <f t="shared" si="121"/>
        <v>0</v>
      </c>
    </row>
    <row r="697" spans="1:10" ht="15.6" customHeight="1">
      <c r="A697" s="111"/>
      <c r="B697" s="111"/>
      <c r="C697" s="111">
        <v>3111</v>
      </c>
      <c r="D697" s="86" t="s">
        <v>1405</v>
      </c>
      <c r="E697" s="134">
        <v>1119.54</v>
      </c>
      <c r="F697" s="134">
        <v>5500</v>
      </c>
      <c r="G697" s="134"/>
      <c r="H697" s="134">
        <v>2850.45</v>
      </c>
      <c r="I697" s="187">
        <f t="shared" si="122"/>
        <v>0</v>
      </c>
      <c r="J697" s="187">
        <f t="shared" si="121"/>
        <v>0</v>
      </c>
    </row>
    <row r="698" spans="1:10" ht="15" customHeight="1">
      <c r="A698" s="111"/>
      <c r="B698" s="111"/>
      <c r="C698" s="111">
        <v>3121</v>
      </c>
      <c r="D698" s="86" t="s">
        <v>1301</v>
      </c>
      <c r="E698" s="134"/>
      <c r="F698" s="134"/>
      <c r="G698" s="134"/>
      <c r="H698" s="134"/>
      <c r="I698" s="187" t="e">
        <f t="shared" si="122"/>
        <v>#DIV/0!</v>
      </c>
      <c r="J698" s="187" t="e">
        <f t="shared" si="121"/>
        <v>#DIV/0!</v>
      </c>
    </row>
    <row r="699" spans="1:10" ht="15" customHeight="1">
      <c r="A699" s="111"/>
      <c r="B699" s="111"/>
      <c r="C699" s="111">
        <v>3132</v>
      </c>
      <c r="D699" s="86" t="s">
        <v>1363</v>
      </c>
      <c r="E699" s="134">
        <v>184.73</v>
      </c>
      <c r="F699" s="134">
        <v>907</v>
      </c>
      <c r="G699" s="134"/>
      <c r="H699" s="134">
        <v>470.36</v>
      </c>
      <c r="I699" s="187">
        <f t="shared" si="122"/>
        <v>0</v>
      </c>
      <c r="J699" s="187">
        <f t="shared" si="121"/>
        <v>0</v>
      </c>
    </row>
    <row r="700" spans="1:10" ht="15" customHeight="1">
      <c r="A700" s="111"/>
      <c r="B700" s="130">
        <v>32</v>
      </c>
      <c r="C700" s="111"/>
      <c r="D700" s="130" t="s">
        <v>1330</v>
      </c>
      <c r="E700" s="112">
        <f>SUM(E701:E712)</f>
        <v>802.26</v>
      </c>
      <c r="F700" s="112">
        <f>SUM(F701:F712)</f>
        <v>1000</v>
      </c>
      <c r="G700" s="112">
        <f>SUM(G701:G712)</f>
        <v>0</v>
      </c>
      <c r="H700" s="112">
        <f>SUM(H701:H712)</f>
        <v>0</v>
      </c>
      <c r="I700" s="187">
        <f t="shared" si="122"/>
        <v>0</v>
      </c>
      <c r="J700" s="187">
        <f t="shared" si="121"/>
        <v>0</v>
      </c>
    </row>
    <row r="701" spans="1:10" ht="15" customHeight="1">
      <c r="A701" s="111"/>
      <c r="B701" s="111"/>
      <c r="C701" s="111">
        <v>3211</v>
      </c>
      <c r="D701" s="86" t="s">
        <v>1264</v>
      </c>
      <c r="E701" s="134">
        <v>784.26</v>
      </c>
      <c r="F701" s="134">
        <v>1000</v>
      </c>
      <c r="G701" s="134"/>
      <c r="H701" s="134"/>
      <c r="I701" s="187">
        <f t="shared" si="122"/>
        <v>0</v>
      </c>
      <c r="J701" s="187">
        <f t="shared" si="121"/>
        <v>0</v>
      </c>
    </row>
    <row r="702" spans="1:10" ht="15" customHeight="1">
      <c r="A702" s="111"/>
      <c r="B702" s="111"/>
      <c r="C702" s="111">
        <v>3212</v>
      </c>
      <c r="D702" s="86" t="s">
        <v>1265</v>
      </c>
      <c r="E702" s="134"/>
      <c r="F702" s="134">
        <v>0</v>
      </c>
      <c r="G702" s="134">
        <v>0</v>
      </c>
      <c r="H702" s="134"/>
      <c r="I702" s="187" t="e">
        <f t="shared" si="122"/>
        <v>#DIV/0!</v>
      </c>
      <c r="J702" s="187" t="e">
        <f t="shared" si="121"/>
        <v>#DIV/0!</v>
      </c>
    </row>
    <row r="703" spans="1:10" ht="15" customHeight="1">
      <c r="A703" s="111"/>
      <c r="B703" s="111"/>
      <c r="C703" s="111">
        <v>3213</v>
      </c>
      <c r="D703" s="86" t="s">
        <v>1266</v>
      </c>
      <c r="E703" s="134"/>
      <c r="F703" s="134">
        <v>0</v>
      </c>
      <c r="G703" s="134">
        <v>0</v>
      </c>
      <c r="H703" s="134"/>
      <c r="I703" s="187" t="e">
        <f t="shared" si="122"/>
        <v>#DIV/0!</v>
      </c>
      <c r="J703" s="187" t="e">
        <f t="shared" si="121"/>
        <v>#DIV/0!</v>
      </c>
    </row>
    <row r="704" spans="1:10" ht="15" customHeight="1">
      <c r="A704" s="111"/>
      <c r="B704" s="111"/>
      <c r="C704" s="111">
        <v>3221</v>
      </c>
      <c r="D704" s="86" t="s">
        <v>1267</v>
      </c>
      <c r="E704" s="134"/>
      <c r="F704" s="134">
        <v>0</v>
      </c>
      <c r="G704" s="134">
        <v>0</v>
      </c>
      <c r="H704" s="134"/>
      <c r="I704" s="187" t="e">
        <f t="shared" si="122"/>
        <v>#DIV/0!</v>
      </c>
      <c r="J704" s="187" t="e">
        <f t="shared" si="121"/>
        <v>#DIV/0!</v>
      </c>
    </row>
    <row r="705" spans="1:10" ht="15" customHeight="1">
      <c r="A705" s="111"/>
      <c r="B705" s="111"/>
      <c r="C705" s="111">
        <v>3231</v>
      </c>
      <c r="D705" s="86" t="s">
        <v>1272</v>
      </c>
      <c r="E705" s="134"/>
      <c r="F705" s="134">
        <v>0</v>
      </c>
      <c r="G705" s="134">
        <v>0</v>
      </c>
      <c r="H705" s="134"/>
      <c r="I705" s="187" t="e">
        <f t="shared" si="122"/>
        <v>#DIV/0!</v>
      </c>
      <c r="J705" s="187" t="e">
        <f t="shared" si="121"/>
        <v>#DIV/0!</v>
      </c>
    </row>
    <row r="706" spans="1:10" ht="15" customHeight="1">
      <c r="A706" s="111"/>
      <c r="B706" s="111"/>
      <c r="C706" s="111">
        <v>3233</v>
      </c>
      <c r="D706" s="86" t="s">
        <v>1274</v>
      </c>
      <c r="E706" s="134"/>
      <c r="F706" s="134">
        <v>0</v>
      </c>
      <c r="G706" s="134">
        <v>0</v>
      </c>
      <c r="H706" s="134"/>
      <c r="I706" s="187" t="e">
        <f t="shared" si="122"/>
        <v>#DIV/0!</v>
      </c>
      <c r="J706" s="187" t="e">
        <f t="shared" si="121"/>
        <v>#DIV/0!</v>
      </c>
    </row>
    <row r="707" spans="1:10" ht="15" customHeight="1">
      <c r="A707" s="111"/>
      <c r="B707" s="111"/>
      <c r="C707" s="111">
        <v>3235</v>
      </c>
      <c r="D707" s="86" t="s">
        <v>1276</v>
      </c>
      <c r="E707" s="134"/>
      <c r="F707" s="134">
        <v>0</v>
      </c>
      <c r="G707" s="134">
        <v>0</v>
      </c>
      <c r="H707" s="134"/>
      <c r="I707" s="187" t="e">
        <f t="shared" si="122"/>
        <v>#DIV/0!</v>
      </c>
      <c r="J707" s="187" t="e">
        <f t="shared" si="121"/>
        <v>#DIV/0!</v>
      </c>
    </row>
    <row r="708" spans="1:10" ht="15" customHeight="1">
      <c r="A708" s="111"/>
      <c r="B708" s="111"/>
      <c r="C708" s="111">
        <v>3237</v>
      </c>
      <c r="D708" s="86" t="s">
        <v>1278</v>
      </c>
      <c r="E708" s="134"/>
      <c r="F708" s="134">
        <v>0</v>
      </c>
      <c r="G708" s="134">
        <v>0</v>
      </c>
      <c r="H708" s="134"/>
      <c r="I708" s="187" t="e">
        <f t="shared" si="122"/>
        <v>#DIV/0!</v>
      </c>
      <c r="J708" s="187" t="e">
        <f t="shared" si="121"/>
        <v>#DIV/0!</v>
      </c>
    </row>
    <row r="709" spans="1:10" ht="15" customHeight="1">
      <c r="A709" s="111"/>
      <c r="B709" s="111"/>
      <c r="C709" s="111">
        <v>3238</v>
      </c>
      <c r="D709" s="86" t="s">
        <v>1279</v>
      </c>
      <c r="E709" s="134"/>
      <c r="F709" s="134"/>
      <c r="G709" s="134"/>
      <c r="H709" s="134"/>
      <c r="I709" s="187" t="e">
        <f t="shared" si="122"/>
        <v>#DIV/0!</v>
      </c>
      <c r="J709" s="187" t="e">
        <f t="shared" si="121"/>
        <v>#DIV/0!</v>
      </c>
    </row>
    <row r="710" spans="1:10" ht="15" customHeight="1">
      <c r="A710" s="111"/>
      <c r="B710" s="111"/>
      <c r="C710" s="111">
        <v>3239</v>
      </c>
      <c r="D710" s="86" t="s">
        <v>1280</v>
      </c>
      <c r="E710" s="134"/>
      <c r="F710" s="134">
        <v>0</v>
      </c>
      <c r="G710" s="134">
        <v>0</v>
      </c>
      <c r="H710" s="134"/>
      <c r="I710" s="187" t="e">
        <f t="shared" si="122"/>
        <v>#DIV/0!</v>
      </c>
      <c r="J710" s="187" t="e">
        <f t="shared" si="121"/>
        <v>#DIV/0!</v>
      </c>
    </row>
    <row r="711" spans="1:10" ht="15" customHeight="1">
      <c r="A711" s="111"/>
      <c r="B711" s="111"/>
      <c r="C711" s="111">
        <v>3293</v>
      </c>
      <c r="D711" s="86" t="s">
        <v>1305</v>
      </c>
      <c r="E711" s="134">
        <v>18</v>
      </c>
      <c r="F711" s="134">
        <v>0</v>
      </c>
      <c r="G711" s="134"/>
      <c r="H711" s="134"/>
      <c r="I711" s="187" t="e">
        <f t="shared" si="122"/>
        <v>#DIV/0!</v>
      </c>
      <c r="J711" s="187">
        <f t="shared" si="121"/>
        <v>0</v>
      </c>
    </row>
    <row r="712" spans="1:10" ht="15" customHeight="1">
      <c r="A712" s="111"/>
      <c r="B712" s="111"/>
      <c r="C712" s="111">
        <v>3295</v>
      </c>
      <c r="D712" s="86" t="s">
        <v>1284</v>
      </c>
      <c r="E712" s="134"/>
      <c r="F712" s="134">
        <v>0</v>
      </c>
      <c r="G712" s="134">
        <v>0</v>
      </c>
      <c r="H712" s="134"/>
      <c r="I712" s="187" t="e">
        <f t="shared" si="122"/>
        <v>#DIV/0!</v>
      </c>
      <c r="J712" s="187" t="e">
        <f t="shared" si="121"/>
        <v>#DIV/0!</v>
      </c>
    </row>
    <row r="713" spans="1:10" ht="15" customHeight="1">
      <c r="A713" s="111"/>
      <c r="B713" s="130">
        <v>34</v>
      </c>
      <c r="C713" s="111"/>
      <c r="D713" s="130" t="s">
        <v>1350</v>
      </c>
      <c r="E713" s="112">
        <f>E714</f>
        <v>0</v>
      </c>
      <c r="F713" s="112">
        <f>F714</f>
        <v>0</v>
      </c>
      <c r="G713" s="112">
        <f>G714</f>
        <v>0</v>
      </c>
      <c r="H713" s="112">
        <f>H714</f>
        <v>0</v>
      </c>
      <c r="I713" s="187" t="e">
        <f t="shared" si="122"/>
        <v>#DIV/0!</v>
      </c>
      <c r="J713" s="187" t="e">
        <f t="shared" si="121"/>
        <v>#DIV/0!</v>
      </c>
    </row>
    <row r="714" spans="1:10" ht="19.5" customHeight="1">
      <c r="A714" s="111"/>
      <c r="B714" s="111"/>
      <c r="C714" s="111">
        <v>3432</v>
      </c>
      <c r="D714" s="180" t="s">
        <v>1306</v>
      </c>
      <c r="E714" s="134"/>
      <c r="F714" s="134">
        <v>0</v>
      </c>
      <c r="G714" s="134">
        <v>0</v>
      </c>
      <c r="H714" s="134"/>
      <c r="I714" s="187" t="e">
        <f t="shared" si="122"/>
        <v>#DIV/0!</v>
      </c>
      <c r="J714" s="187" t="e">
        <f t="shared" si="121"/>
        <v>#DIV/0!</v>
      </c>
    </row>
    <row r="715" spans="1:10" ht="19.5" customHeight="1">
      <c r="A715" s="130">
        <v>4</v>
      </c>
      <c r="B715" s="111"/>
      <c r="C715" s="111"/>
      <c r="D715" s="130" t="s">
        <v>1352</v>
      </c>
      <c r="E715" s="112">
        <f>E716+E718</f>
        <v>0</v>
      </c>
      <c r="F715" s="112">
        <f>F716+F718</f>
        <v>0</v>
      </c>
      <c r="G715" s="112">
        <f>G716+G718</f>
        <v>0</v>
      </c>
      <c r="H715" s="112">
        <f>H716+H718</f>
        <v>0</v>
      </c>
      <c r="I715" s="187" t="e">
        <f t="shared" si="122"/>
        <v>#DIV/0!</v>
      </c>
      <c r="J715" s="187" t="e">
        <f t="shared" si="121"/>
        <v>#DIV/0!</v>
      </c>
    </row>
    <row r="716" spans="1:10" ht="19.5" customHeight="1">
      <c r="A716" s="111"/>
      <c r="B716" s="130">
        <v>41</v>
      </c>
      <c r="C716" s="111"/>
      <c r="D716" s="130" t="s">
        <v>1362</v>
      </c>
      <c r="E716" s="112">
        <f>E717</f>
        <v>0</v>
      </c>
      <c r="F716" s="112">
        <f>F717</f>
        <v>0</v>
      </c>
      <c r="G716" s="112">
        <f>G717</f>
        <v>0</v>
      </c>
      <c r="H716" s="112">
        <f>H717</f>
        <v>0</v>
      </c>
      <c r="I716" s="187" t="e">
        <f t="shared" si="122"/>
        <v>#DIV/0!</v>
      </c>
      <c r="J716" s="187" t="e">
        <f t="shared" si="121"/>
        <v>#DIV/0!</v>
      </c>
    </row>
    <row r="717" spans="1:10" ht="17.25" customHeight="1">
      <c r="A717" s="111"/>
      <c r="B717" s="111"/>
      <c r="C717" s="111">
        <v>4123</v>
      </c>
      <c r="D717" s="180" t="s">
        <v>1317</v>
      </c>
      <c r="E717" s="134"/>
      <c r="F717" s="134">
        <v>0</v>
      </c>
      <c r="G717" s="134">
        <v>0</v>
      </c>
      <c r="H717" s="134"/>
      <c r="I717" s="187" t="e">
        <f t="shared" si="122"/>
        <v>#DIV/0!</v>
      </c>
      <c r="J717" s="187" t="e">
        <f t="shared" si="121"/>
        <v>#DIV/0!</v>
      </c>
    </row>
    <row r="718" spans="1:10" ht="17.25" customHeight="1">
      <c r="A718" s="111"/>
      <c r="B718" s="130">
        <v>42</v>
      </c>
      <c r="C718" s="111"/>
      <c r="D718" s="130" t="s">
        <v>1353</v>
      </c>
      <c r="E718" s="112">
        <f>SUM(E719:E721)</f>
        <v>0</v>
      </c>
      <c r="F718" s="112">
        <f>SUM(F719:F721)</f>
        <v>0</v>
      </c>
      <c r="G718" s="112">
        <f>SUM(G719:G721)</f>
        <v>0</v>
      </c>
      <c r="H718" s="112">
        <f>SUM(H719:H721)</f>
        <v>0</v>
      </c>
      <c r="I718" s="187" t="e">
        <f t="shared" si="122"/>
        <v>#DIV/0!</v>
      </c>
      <c r="J718" s="187" t="e">
        <f t="shared" si="121"/>
        <v>#DIV/0!</v>
      </c>
    </row>
    <row r="719" spans="1:10" ht="15" customHeight="1">
      <c r="A719" s="111"/>
      <c r="B719" s="111"/>
      <c r="C719" s="111">
        <v>4221</v>
      </c>
      <c r="D719" s="86" t="s">
        <v>1287</v>
      </c>
      <c r="E719" s="134"/>
      <c r="F719" s="134">
        <v>0</v>
      </c>
      <c r="G719" s="134">
        <v>0</v>
      </c>
      <c r="H719" s="134"/>
      <c r="I719" s="187" t="e">
        <f t="shared" si="122"/>
        <v>#DIV/0!</v>
      </c>
      <c r="J719" s="187" t="e">
        <f t="shared" si="121"/>
        <v>#DIV/0!</v>
      </c>
    </row>
    <row r="720" spans="1:10" ht="15" customHeight="1">
      <c r="A720" s="111"/>
      <c r="B720" s="111"/>
      <c r="C720" s="111">
        <v>4227</v>
      </c>
      <c r="D720" s="86" t="s">
        <v>1597</v>
      </c>
      <c r="E720" s="134"/>
      <c r="F720" s="134">
        <v>0</v>
      </c>
      <c r="G720" s="134">
        <v>0</v>
      </c>
      <c r="H720" s="134"/>
      <c r="I720" s="187" t="e">
        <f t="shared" si="122"/>
        <v>#DIV/0!</v>
      </c>
      <c r="J720" s="187" t="e">
        <f t="shared" si="121"/>
        <v>#DIV/0!</v>
      </c>
    </row>
    <row r="721" spans="1:10" ht="15" customHeight="1">
      <c r="A721" s="111"/>
      <c r="B721" s="111"/>
      <c r="C721" s="111">
        <v>4262</v>
      </c>
      <c r="D721" s="86" t="s">
        <v>1506</v>
      </c>
      <c r="E721" s="134"/>
      <c r="F721" s="134"/>
      <c r="G721" s="134"/>
      <c r="H721" s="134"/>
      <c r="I721" s="187" t="e">
        <f t="shared" si="122"/>
        <v>#DIV/0!</v>
      </c>
      <c r="J721" s="187" t="e">
        <f t="shared" si="121"/>
        <v>#DIV/0!</v>
      </c>
    </row>
    <row r="722" spans="1:10" ht="15" customHeight="1">
      <c r="A722" s="347" t="s">
        <v>1703</v>
      </c>
      <c r="B722" s="348"/>
      <c r="C722" s="348"/>
      <c r="D722" s="349"/>
      <c r="E722" s="228">
        <f>E723</f>
        <v>0</v>
      </c>
      <c r="F722" s="228">
        <f t="shared" ref="F722:H722" si="123">F723</f>
        <v>0</v>
      </c>
      <c r="G722" s="228">
        <f t="shared" si="123"/>
        <v>0</v>
      </c>
      <c r="H722" s="228">
        <f t="shared" si="123"/>
        <v>0</v>
      </c>
      <c r="I722" s="229" t="e">
        <f t="shared" si="122"/>
        <v>#DIV/0!</v>
      </c>
      <c r="J722" s="229" t="e">
        <f t="shared" si="121"/>
        <v>#DIV/0!</v>
      </c>
    </row>
    <row r="723" spans="1:10" ht="15" customHeight="1">
      <c r="A723" s="130">
        <v>3</v>
      </c>
      <c r="B723" s="111"/>
      <c r="C723" s="55"/>
      <c r="D723" s="55" t="s">
        <v>1365</v>
      </c>
      <c r="E723" s="112">
        <f>E724+E728</f>
        <v>0</v>
      </c>
      <c r="F723" s="112">
        <f t="shared" ref="F723" si="124">F724+F728</f>
        <v>0</v>
      </c>
      <c r="G723" s="112">
        <f t="shared" ref="G723:H723" si="125">G724+G728</f>
        <v>0</v>
      </c>
      <c r="H723" s="112">
        <f t="shared" si="125"/>
        <v>0</v>
      </c>
      <c r="I723" s="177" t="e">
        <f t="shared" si="122"/>
        <v>#DIV/0!</v>
      </c>
      <c r="J723" s="177" t="e">
        <f t="shared" si="121"/>
        <v>#DIV/0!</v>
      </c>
    </row>
    <row r="724" spans="1:10" ht="15" customHeight="1">
      <c r="A724" s="111"/>
      <c r="B724" s="130">
        <v>31</v>
      </c>
      <c r="C724" s="55"/>
      <c r="D724" s="55" t="s">
        <v>1327</v>
      </c>
      <c r="E724" s="112">
        <f>SUM(E725:E727)</f>
        <v>0</v>
      </c>
      <c r="F724" s="112">
        <f>SUM(F725:F727)</f>
        <v>0</v>
      </c>
      <c r="G724" s="112">
        <f>SUM(G725:G727)</f>
        <v>0</v>
      </c>
      <c r="H724" s="112">
        <f>SUM(H725:H727)</f>
        <v>0</v>
      </c>
      <c r="I724" s="177" t="e">
        <f t="shared" si="122"/>
        <v>#DIV/0!</v>
      </c>
      <c r="J724" s="177" t="e">
        <f t="shared" si="121"/>
        <v>#DIV/0!</v>
      </c>
    </row>
    <row r="725" spans="1:10" ht="15.6" customHeight="1">
      <c r="A725" s="111"/>
      <c r="B725" s="111"/>
      <c r="C725" s="111">
        <v>3111</v>
      </c>
      <c r="D725" s="86" t="s">
        <v>1405</v>
      </c>
      <c r="E725" s="134"/>
      <c r="F725" s="134"/>
      <c r="G725" s="134"/>
      <c r="H725" s="134"/>
      <c r="I725" s="187" t="e">
        <f t="shared" si="122"/>
        <v>#DIV/0!</v>
      </c>
      <c r="J725" s="187" t="e">
        <f t="shared" si="121"/>
        <v>#DIV/0!</v>
      </c>
    </row>
    <row r="726" spans="1:10" ht="15" customHeight="1">
      <c r="A726" s="111"/>
      <c r="B726" s="111"/>
      <c r="C726" s="111">
        <v>3121</v>
      </c>
      <c r="D726" s="86" t="s">
        <v>1301</v>
      </c>
      <c r="E726" s="134"/>
      <c r="F726" s="134"/>
      <c r="G726" s="134"/>
      <c r="H726" s="134"/>
      <c r="I726" s="187" t="e">
        <f t="shared" si="122"/>
        <v>#DIV/0!</v>
      </c>
      <c r="J726" s="187" t="e">
        <f t="shared" si="121"/>
        <v>#DIV/0!</v>
      </c>
    </row>
    <row r="727" spans="1:10" ht="15" customHeight="1">
      <c r="A727" s="111"/>
      <c r="B727" s="111"/>
      <c r="C727" s="111">
        <v>3132</v>
      </c>
      <c r="D727" s="86" t="s">
        <v>1363</v>
      </c>
      <c r="E727" s="134"/>
      <c r="F727" s="134"/>
      <c r="G727" s="134"/>
      <c r="H727" s="134"/>
      <c r="I727" s="187" t="e">
        <f t="shared" si="122"/>
        <v>#DIV/0!</v>
      </c>
      <c r="J727" s="187" t="e">
        <f t="shared" si="121"/>
        <v>#DIV/0!</v>
      </c>
    </row>
    <row r="728" spans="1:10" ht="15" customHeight="1">
      <c r="A728" s="111"/>
      <c r="B728" s="130">
        <v>32</v>
      </c>
      <c r="C728" s="111"/>
      <c r="D728" s="130" t="s">
        <v>1330</v>
      </c>
      <c r="E728" s="112">
        <f>SUM(E729:E740)</f>
        <v>0</v>
      </c>
      <c r="F728" s="112">
        <f>SUM(F729:F740)</f>
        <v>0</v>
      </c>
      <c r="G728" s="112">
        <f>SUM(G729:G740)</f>
        <v>0</v>
      </c>
      <c r="H728" s="112">
        <f>SUM(H729:H740)</f>
        <v>0</v>
      </c>
      <c r="I728" s="187" t="e">
        <f t="shared" si="122"/>
        <v>#DIV/0!</v>
      </c>
      <c r="J728" s="187" t="e">
        <f t="shared" si="121"/>
        <v>#DIV/0!</v>
      </c>
    </row>
    <row r="729" spans="1:10" ht="15" customHeight="1">
      <c r="A729" s="111"/>
      <c r="B729" s="111"/>
      <c r="C729" s="111">
        <v>3211</v>
      </c>
      <c r="D729" s="86" t="s">
        <v>1264</v>
      </c>
      <c r="E729" s="134"/>
      <c r="F729" s="134"/>
      <c r="G729" s="134"/>
      <c r="H729" s="134"/>
      <c r="I729" s="187" t="e">
        <f t="shared" si="122"/>
        <v>#DIV/0!</v>
      </c>
      <c r="J729" s="187" t="e">
        <f t="shared" si="121"/>
        <v>#DIV/0!</v>
      </c>
    </row>
    <row r="730" spans="1:10" ht="15" customHeight="1">
      <c r="A730" s="111"/>
      <c r="B730" s="111"/>
      <c r="C730" s="111">
        <v>3212</v>
      </c>
      <c r="D730" s="86" t="s">
        <v>1265</v>
      </c>
      <c r="E730" s="134"/>
      <c r="F730" s="134">
        <v>0</v>
      </c>
      <c r="G730" s="134">
        <v>0</v>
      </c>
      <c r="H730" s="134"/>
      <c r="I730" s="187" t="e">
        <f t="shared" si="122"/>
        <v>#DIV/0!</v>
      </c>
      <c r="J730" s="187" t="e">
        <f t="shared" si="121"/>
        <v>#DIV/0!</v>
      </c>
    </row>
    <row r="731" spans="1:10" ht="15" customHeight="1">
      <c r="A731" s="111"/>
      <c r="B731" s="111"/>
      <c r="C731" s="111">
        <v>3213</v>
      </c>
      <c r="D731" s="86" t="s">
        <v>1266</v>
      </c>
      <c r="E731" s="134"/>
      <c r="F731" s="134">
        <v>0</v>
      </c>
      <c r="G731" s="134">
        <v>0</v>
      </c>
      <c r="H731" s="134"/>
      <c r="I731" s="187" t="e">
        <f t="shared" si="122"/>
        <v>#DIV/0!</v>
      </c>
      <c r="J731" s="187" t="e">
        <f t="shared" si="121"/>
        <v>#DIV/0!</v>
      </c>
    </row>
    <row r="732" spans="1:10" ht="15" customHeight="1">
      <c r="A732" s="111"/>
      <c r="B732" s="111"/>
      <c r="C732" s="111">
        <v>3221</v>
      </c>
      <c r="D732" s="86" t="s">
        <v>1267</v>
      </c>
      <c r="E732" s="134"/>
      <c r="F732" s="134">
        <v>0</v>
      </c>
      <c r="G732" s="134">
        <v>0</v>
      </c>
      <c r="H732" s="134"/>
      <c r="I732" s="187" t="e">
        <f t="shared" si="122"/>
        <v>#DIV/0!</v>
      </c>
      <c r="J732" s="187" t="e">
        <f t="shared" si="121"/>
        <v>#DIV/0!</v>
      </c>
    </row>
    <row r="733" spans="1:10" ht="15" customHeight="1">
      <c r="A733" s="111"/>
      <c r="B733" s="111"/>
      <c r="C733" s="111">
        <v>3231</v>
      </c>
      <c r="D733" s="86" t="s">
        <v>1272</v>
      </c>
      <c r="E733" s="134"/>
      <c r="F733" s="134">
        <v>0</v>
      </c>
      <c r="G733" s="134">
        <v>0</v>
      </c>
      <c r="H733" s="134"/>
      <c r="I733" s="187" t="e">
        <f t="shared" si="122"/>
        <v>#DIV/0!</v>
      </c>
      <c r="J733" s="187" t="e">
        <f t="shared" si="121"/>
        <v>#DIV/0!</v>
      </c>
    </row>
    <row r="734" spans="1:10" ht="15" customHeight="1">
      <c r="A734" s="111"/>
      <c r="B734" s="111"/>
      <c r="C734" s="111">
        <v>3233</v>
      </c>
      <c r="D734" s="86" t="s">
        <v>1274</v>
      </c>
      <c r="E734" s="134"/>
      <c r="F734" s="134">
        <v>0</v>
      </c>
      <c r="G734" s="134">
        <v>0</v>
      </c>
      <c r="H734" s="134"/>
      <c r="I734" s="187" t="e">
        <f t="shared" si="122"/>
        <v>#DIV/0!</v>
      </c>
      <c r="J734" s="187" t="e">
        <f t="shared" ref="J734:J850" si="126">G734/E734*100</f>
        <v>#DIV/0!</v>
      </c>
    </row>
    <row r="735" spans="1:10" ht="15" customHeight="1">
      <c r="A735" s="111"/>
      <c r="B735" s="111"/>
      <c r="C735" s="111">
        <v>3235</v>
      </c>
      <c r="D735" s="86" t="s">
        <v>1276</v>
      </c>
      <c r="E735" s="134"/>
      <c r="F735" s="134">
        <v>0</v>
      </c>
      <c r="G735" s="134">
        <v>0</v>
      </c>
      <c r="H735" s="134"/>
      <c r="I735" s="187" t="e">
        <f t="shared" si="122"/>
        <v>#DIV/0!</v>
      </c>
      <c r="J735" s="187" t="e">
        <f t="shared" si="126"/>
        <v>#DIV/0!</v>
      </c>
    </row>
    <row r="736" spans="1:10" ht="15" customHeight="1">
      <c r="A736" s="111"/>
      <c r="B736" s="111"/>
      <c r="C736" s="111">
        <v>3237</v>
      </c>
      <c r="D736" s="86" t="s">
        <v>1278</v>
      </c>
      <c r="E736" s="134"/>
      <c r="F736" s="134">
        <v>0</v>
      </c>
      <c r="G736" s="134">
        <v>0</v>
      </c>
      <c r="H736" s="134"/>
      <c r="I736" s="187" t="e">
        <f t="shared" si="122"/>
        <v>#DIV/0!</v>
      </c>
      <c r="J736" s="187" t="e">
        <f t="shared" si="126"/>
        <v>#DIV/0!</v>
      </c>
    </row>
    <row r="737" spans="1:10" ht="15" customHeight="1">
      <c r="A737" s="111"/>
      <c r="B737" s="111"/>
      <c r="C737" s="111">
        <v>3238</v>
      </c>
      <c r="D737" s="86" t="s">
        <v>1279</v>
      </c>
      <c r="E737" s="134"/>
      <c r="F737" s="134"/>
      <c r="G737" s="134"/>
      <c r="H737" s="134"/>
      <c r="I737" s="187" t="e">
        <f t="shared" si="122"/>
        <v>#DIV/0!</v>
      </c>
      <c r="J737" s="187" t="e">
        <f t="shared" si="126"/>
        <v>#DIV/0!</v>
      </c>
    </row>
    <row r="738" spans="1:10" ht="15" customHeight="1">
      <c r="A738" s="111"/>
      <c r="B738" s="111"/>
      <c r="C738" s="111">
        <v>3239</v>
      </c>
      <c r="D738" s="86" t="s">
        <v>1280</v>
      </c>
      <c r="E738" s="134"/>
      <c r="F738" s="134">
        <v>0</v>
      </c>
      <c r="G738" s="134">
        <v>0</v>
      </c>
      <c r="H738" s="134"/>
      <c r="I738" s="187" t="e">
        <f t="shared" si="122"/>
        <v>#DIV/0!</v>
      </c>
      <c r="J738" s="187" t="e">
        <f t="shared" si="126"/>
        <v>#DIV/0!</v>
      </c>
    </row>
    <row r="739" spans="1:10" ht="15" customHeight="1">
      <c r="A739" s="111"/>
      <c r="B739" s="111"/>
      <c r="C739" s="111">
        <v>3293</v>
      </c>
      <c r="D739" s="86" t="s">
        <v>1305</v>
      </c>
      <c r="E739" s="134"/>
      <c r="F739" s="134">
        <v>0</v>
      </c>
      <c r="G739" s="134">
        <v>0</v>
      </c>
      <c r="H739" s="134"/>
      <c r="I739" s="187" t="e">
        <f t="shared" si="122"/>
        <v>#DIV/0!</v>
      </c>
      <c r="J739" s="187" t="e">
        <f t="shared" si="126"/>
        <v>#DIV/0!</v>
      </c>
    </row>
    <row r="740" spans="1:10" ht="15" customHeight="1">
      <c r="A740" s="111"/>
      <c r="B740" s="111"/>
      <c r="C740" s="111">
        <v>3295</v>
      </c>
      <c r="D740" s="86" t="s">
        <v>1284</v>
      </c>
      <c r="E740" s="134"/>
      <c r="F740" s="134">
        <v>0</v>
      </c>
      <c r="G740" s="134">
        <v>0</v>
      </c>
      <c r="H740" s="134"/>
      <c r="I740" s="187" t="e">
        <f t="shared" si="122"/>
        <v>#DIV/0!</v>
      </c>
      <c r="J740" s="187" t="e">
        <f t="shared" si="126"/>
        <v>#DIV/0!</v>
      </c>
    </row>
    <row r="741" spans="1:10">
      <c r="A741" s="357" t="s">
        <v>1704</v>
      </c>
      <c r="B741" s="348"/>
      <c r="C741" s="348"/>
      <c r="D741" s="349"/>
      <c r="E741" s="228">
        <f>E742+E747</f>
        <v>1330</v>
      </c>
      <c r="F741" s="228">
        <f t="shared" ref="F741:G741" si="127">F742+F747</f>
        <v>0</v>
      </c>
      <c r="G741" s="228">
        <f t="shared" si="127"/>
        <v>0</v>
      </c>
      <c r="H741" s="228">
        <f>H742+H747</f>
        <v>0</v>
      </c>
      <c r="I741" s="229" t="e">
        <f t="shared" si="122"/>
        <v>#DIV/0!</v>
      </c>
      <c r="J741" s="229">
        <f t="shared" si="126"/>
        <v>0</v>
      </c>
    </row>
    <row r="742" spans="1:10">
      <c r="A742" s="130">
        <v>3</v>
      </c>
      <c r="B742" s="111"/>
      <c r="C742" s="55"/>
      <c r="D742" s="55" t="s">
        <v>1365</v>
      </c>
      <c r="E742" s="112">
        <f>E743</f>
        <v>1330</v>
      </c>
      <c r="F742" s="112">
        <f t="shared" ref="F742:H742" si="128">F743</f>
        <v>0</v>
      </c>
      <c r="G742" s="112">
        <f t="shared" si="128"/>
        <v>0</v>
      </c>
      <c r="H742" s="112">
        <f t="shared" si="128"/>
        <v>0</v>
      </c>
      <c r="I742" s="177" t="e">
        <f t="shared" si="122"/>
        <v>#DIV/0!</v>
      </c>
      <c r="J742" s="177">
        <f t="shared" si="126"/>
        <v>0</v>
      </c>
    </row>
    <row r="743" spans="1:10" ht="15" customHeight="1">
      <c r="A743" s="111"/>
      <c r="B743" s="130">
        <v>32</v>
      </c>
      <c r="C743" s="111"/>
      <c r="D743" s="130" t="s">
        <v>1330</v>
      </c>
      <c r="E743" s="112">
        <f>E746+E744+E745</f>
        <v>1330</v>
      </c>
      <c r="F743" s="112">
        <f t="shared" ref="F743:H743" si="129">F746+F744+F745</f>
        <v>0</v>
      </c>
      <c r="G743" s="112">
        <f t="shared" si="129"/>
        <v>0</v>
      </c>
      <c r="H743" s="112">
        <f t="shared" si="129"/>
        <v>0</v>
      </c>
      <c r="I743" s="187" t="e">
        <f t="shared" si="122"/>
        <v>#DIV/0!</v>
      </c>
      <c r="J743" s="187">
        <f t="shared" si="126"/>
        <v>0</v>
      </c>
    </row>
    <row r="744" spans="1:10">
      <c r="A744" s="111"/>
      <c r="B744" s="130"/>
      <c r="C744" s="111">
        <v>3233</v>
      </c>
      <c r="D744" s="111" t="s">
        <v>1274</v>
      </c>
      <c r="E744" s="207"/>
      <c r="F744" s="207"/>
      <c r="G744" s="207"/>
      <c r="H744" s="207"/>
      <c r="I744" s="187" t="e">
        <f t="shared" si="122"/>
        <v>#DIV/0!</v>
      </c>
      <c r="J744" s="187" t="e">
        <f t="shared" si="126"/>
        <v>#DIV/0!</v>
      </c>
    </row>
    <row r="745" spans="1:10">
      <c r="A745" s="111"/>
      <c r="B745" s="130"/>
      <c r="C745" s="111">
        <v>3237</v>
      </c>
      <c r="D745" s="111" t="s">
        <v>1278</v>
      </c>
      <c r="E745" s="207"/>
      <c r="F745" s="207"/>
      <c r="G745" s="207"/>
      <c r="H745" s="207"/>
      <c r="I745" s="187"/>
      <c r="J745" s="187"/>
    </row>
    <row r="746" spans="1:10">
      <c r="A746" s="111"/>
      <c r="B746" s="111"/>
      <c r="C746" s="111">
        <v>3238</v>
      </c>
      <c r="D746" s="86" t="s">
        <v>1279</v>
      </c>
      <c r="E746" s="134">
        <v>1330</v>
      </c>
      <c r="F746" s="134"/>
      <c r="G746" s="134"/>
      <c r="H746" s="134"/>
      <c r="I746" s="187" t="e">
        <f t="shared" si="122"/>
        <v>#DIV/0!</v>
      </c>
      <c r="J746" s="187">
        <f t="shared" si="126"/>
        <v>0</v>
      </c>
    </row>
    <row r="747" spans="1:10" ht="15" customHeight="1">
      <c r="A747" s="130">
        <v>4</v>
      </c>
      <c r="B747" s="130"/>
      <c r="C747" s="111"/>
      <c r="D747" s="184" t="s">
        <v>1352</v>
      </c>
      <c r="E747" s="132">
        <f>E748</f>
        <v>0</v>
      </c>
      <c r="F747" s="132">
        <f t="shared" ref="F747:H748" si="130">F748</f>
        <v>0</v>
      </c>
      <c r="G747" s="132">
        <f t="shared" si="130"/>
        <v>0</v>
      </c>
      <c r="H747" s="132">
        <f t="shared" si="130"/>
        <v>0</v>
      </c>
      <c r="I747" s="187" t="e">
        <f t="shared" si="122"/>
        <v>#DIV/0!</v>
      </c>
      <c r="J747" s="187" t="e">
        <f t="shared" si="126"/>
        <v>#DIV/0!</v>
      </c>
    </row>
    <row r="748" spans="1:10" ht="15" customHeight="1">
      <c r="A748" s="130"/>
      <c r="B748" s="130">
        <v>42</v>
      </c>
      <c r="C748" s="111"/>
      <c r="D748" s="184" t="s">
        <v>1353</v>
      </c>
      <c r="E748" s="132">
        <f>E749</f>
        <v>0</v>
      </c>
      <c r="F748" s="132">
        <f t="shared" si="130"/>
        <v>0</v>
      </c>
      <c r="G748" s="132">
        <f t="shared" si="130"/>
        <v>0</v>
      </c>
      <c r="H748" s="132">
        <f t="shared" si="130"/>
        <v>0</v>
      </c>
      <c r="I748" s="187" t="e">
        <f t="shared" si="122"/>
        <v>#DIV/0!</v>
      </c>
      <c r="J748" s="187" t="e">
        <f t="shared" si="126"/>
        <v>#DIV/0!</v>
      </c>
    </row>
    <row r="749" spans="1:10" ht="15" customHeight="1">
      <c r="A749" s="111"/>
      <c r="B749" s="111"/>
      <c r="C749" s="111">
        <v>4227</v>
      </c>
      <c r="D749" s="183" t="s">
        <v>1597</v>
      </c>
      <c r="E749" s="134"/>
      <c r="F749" s="134"/>
      <c r="G749" s="134"/>
      <c r="H749" s="134"/>
      <c r="I749" s="187" t="e">
        <f t="shared" si="122"/>
        <v>#DIV/0!</v>
      </c>
      <c r="J749" s="187" t="e">
        <f t="shared" si="126"/>
        <v>#DIV/0!</v>
      </c>
    </row>
    <row r="750" spans="1:10">
      <c r="A750" s="347" t="s">
        <v>1705</v>
      </c>
      <c r="B750" s="348"/>
      <c r="C750" s="348"/>
      <c r="D750" s="349"/>
      <c r="E750" s="228">
        <f>E751+E754</f>
        <v>320</v>
      </c>
      <c r="F750" s="228">
        <f>F751+F754</f>
        <v>0</v>
      </c>
      <c r="G750" s="228">
        <f>G751+G754</f>
        <v>0</v>
      </c>
      <c r="H750" s="228">
        <f>H751+H754</f>
        <v>0</v>
      </c>
      <c r="I750" s="229" t="e">
        <f t="shared" ref="I750:I753" si="131">G750/F750*100</f>
        <v>#DIV/0!</v>
      </c>
      <c r="J750" s="229">
        <f t="shared" ref="J750:J753" si="132">G750/E750*100</f>
        <v>0</v>
      </c>
    </row>
    <row r="751" spans="1:10">
      <c r="A751" s="130">
        <v>3</v>
      </c>
      <c r="B751" s="111"/>
      <c r="C751" s="55"/>
      <c r="D751" s="55" t="s">
        <v>1365</v>
      </c>
      <c r="E751" s="112">
        <f>E752</f>
        <v>320</v>
      </c>
      <c r="F751" s="112">
        <f t="shared" ref="F751:H752" si="133">F752</f>
        <v>0</v>
      </c>
      <c r="G751" s="112">
        <f t="shared" si="133"/>
        <v>0</v>
      </c>
      <c r="H751" s="112">
        <f t="shared" si="133"/>
        <v>0</v>
      </c>
      <c r="I751" s="177" t="e">
        <f t="shared" si="131"/>
        <v>#DIV/0!</v>
      </c>
      <c r="J751" s="177">
        <f t="shared" si="132"/>
        <v>0</v>
      </c>
    </row>
    <row r="752" spans="1:10" ht="15" customHeight="1">
      <c r="A752" s="111"/>
      <c r="B752" s="130">
        <v>32</v>
      </c>
      <c r="C752" s="111"/>
      <c r="D752" s="130" t="s">
        <v>1330</v>
      </c>
      <c r="E752" s="112">
        <f>E753</f>
        <v>320</v>
      </c>
      <c r="F752" s="112">
        <f t="shared" si="133"/>
        <v>0</v>
      </c>
      <c r="G752" s="112">
        <f t="shared" si="133"/>
        <v>0</v>
      </c>
      <c r="H752" s="112">
        <f t="shared" si="133"/>
        <v>0</v>
      </c>
      <c r="I752" s="187" t="e">
        <f t="shared" si="131"/>
        <v>#DIV/0!</v>
      </c>
      <c r="J752" s="187">
        <f t="shared" si="132"/>
        <v>0</v>
      </c>
    </row>
    <row r="753" spans="1:10">
      <c r="A753" s="111"/>
      <c r="B753" s="130"/>
      <c r="C753" s="111">
        <v>3299</v>
      </c>
      <c r="D753" s="111" t="s">
        <v>1496</v>
      </c>
      <c r="E753" s="207">
        <v>320</v>
      </c>
      <c r="F753" s="207"/>
      <c r="G753" s="207"/>
      <c r="H753" s="207"/>
      <c r="I753" s="187" t="e">
        <f t="shared" si="131"/>
        <v>#DIV/0!</v>
      </c>
      <c r="J753" s="187">
        <f t="shared" si="132"/>
        <v>0</v>
      </c>
    </row>
    <row r="754" spans="1:10" ht="15" hidden="1" customHeight="1">
      <c r="A754" s="347" t="s">
        <v>1706</v>
      </c>
      <c r="B754" s="348"/>
      <c r="C754" s="348"/>
      <c r="D754" s="349"/>
      <c r="E754" s="228">
        <f>E755</f>
        <v>0</v>
      </c>
      <c r="F754" s="228">
        <f t="shared" ref="F754:G755" si="134">F755</f>
        <v>0</v>
      </c>
      <c r="G754" s="228">
        <f t="shared" si="134"/>
        <v>0</v>
      </c>
      <c r="H754" s="228">
        <f t="shared" ref="H754:H755" si="135">H755</f>
        <v>0</v>
      </c>
      <c r="I754" s="229" t="e">
        <f t="shared" si="122"/>
        <v>#DIV/0!</v>
      </c>
      <c r="J754" s="229" t="e">
        <f t="shared" si="126"/>
        <v>#DIV/0!</v>
      </c>
    </row>
    <row r="755" spans="1:10" ht="15" hidden="1" customHeight="1">
      <c r="A755" s="130">
        <v>3</v>
      </c>
      <c r="B755" s="111"/>
      <c r="C755" s="55"/>
      <c r="D755" s="55" t="s">
        <v>1365</v>
      </c>
      <c r="E755" s="112">
        <f>E756</f>
        <v>0</v>
      </c>
      <c r="F755" s="112">
        <f t="shared" si="134"/>
        <v>0</v>
      </c>
      <c r="G755" s="112">
        <f t="shared" si="134"/>
        <v>0</v>
      </c>
      <c r="H755" s="112">
        <f t="shared" si="135"/>
        <v>0</v>
      </c>
      <c r="I755" s="177" t="e">
        <f t="shared" si="122"/>
        <v>#DIV/0!</v>
      </c>
      <c r="J755" s="177" t="e">
        <f t="shared" si="126"/>
        <v>#DIV/0!</v>
      </c>
    </row>
    <row r="756" spans="1:10" ht="15" hidden="1" customHeight="1">
      <c r="A756" s="111"/>
      <c r="B756" s="130">
        <v>31</v>
      </c>
      <c r="C756" s="111"/>
      <c r="D756" s="130" t="s">
        <v>1327</v>
      </c>
      <c r="E756" s="112">
        <f>E758+E757</f>
        <v>0</v>
      </c>
      <c r="F756" s="112">
        <f>F758+F757</f>
        <v>0</v>
      </c>
      <c r="G756" s="112">
        <f>G758+G757</f>
        <v>0</v>
      </c>
      <c r="H756" s="112">
        <f t="shared" ref="H756" si="136">H758+H757</f>
        <v>0</v>
      </c>
      <c r="I756" s="187" t="e">
        <f t="shared" si="122"/>
        <v>#DIV/0!</v>
      </c>
      <c r="J756" s="187" t="e">
        <f t="shared" si="126"/>
        <v>#DIV/0!</v>
      </c>
    </row>
    <row r="757" spans="1:10" ht="15" hidden="1" customHeight="1">
      <c r="A757" s="111"/>
      <c r="B757" s="111"/>
      <c r="C757" s="111">
        <v>3111</v>
      </c>
      <c r="D757" s="111" t="s">
        <v>1405</v>
      </c>
      <c r="E757" s="207"/>
      <c r="F757" s="207"/>
      <c r="G757" s="207"/>
      <c r="H757" s="207"/>
      <c r="I757" s="187" t="e">
        <f t="shared" si="122"/>
        <v>#DIV/0!</v>
      </c>
      <c r="J757" s="187" t="e">
        <f t="shared" si="126"/>
        <v>#DIV/0!</v>
      </c>
    </row>
    <row r="758" spans="1:10" ht="15" hidden="1" customHeight="1">
      <c r="A758" s="111"/>
      <c r="B758" s="111"/>
      <c r="C758" s="111">
        <v>3132</v>
      </c>
      <c r="D758" s="86" t="s">
        <v>1363</v>
      </c>
      <c r="E758" s="134"/>
      <c r="F758" s="134"/>
      <c r="G758" s="134"/>
      <c r="H758" s="134"/>
      <c r="I758" s="187" t="e">
        <f t="shared" si="122"/>
        <v>#DIV/0!</v>
      </c>
      <c r="J758" s="187" t="e">
        <f t="shared" si="126"/>
        <v>#DIV/0!</v>
      </c>
    </row>
    <row r="759" spans="1:10" ht="15" customHeight="1">
      <c r="A759" s="344" t="s">
        <v>1719</v>
      </c>
      <c r="B759" s="345"/>
      <c r="C759" s="345"/>
      <c r="D759" s="346"/>
      <c r="E759" s="228">
        <f>E760+E771</f>
        <v>0</v>
      </c>
      <c r="F759" s="228">
        <f t="shared" ref="F759:G759" si="137">F760+F771</f>
        <v>0</v>
      </c>
      <c r="G759" s="228">
        <f t="shared" si="137"/>
        <v>0</v>
      </c>
      <c r="H759" s="112">
        <f>H760+H771</f>
        <v>3102.85</v>
      </c>
      <c r="I759" s="229" t="e">
        <f t="shared" si="122"/>
        <v>#DIV/0!</v>
      </c>
      <c r="J759" s="229" t="e">
        <f t="shared" si="126"/>
        <v>#DIV/0!</v>
      </c>
    </row>
    <row r="760" spans="1:10" ht="15" customHeight="1">
      <c r="A760" s="130">
        <v>3</v>
      </c>
      <c r="B760" s="111"/>
      <c r="C760" s="55"/>
      <c r="D760" s="55" t="s">
        <v>1365</v>
      </c>
      <c r="E760" s="112">
        <f>E761+E765</f>
        <v>0</v>
      </c>
      <c r="F760" s="112">
        <f>F761+F765</f>
        <v>0</v>
      </c>
      <c r="G760" s="112">
        <f>G761+G765</f>
        <v>0</v>
      </c>
      <c r="H760" s="112">
        <f>H761+H765</f>
        <v>2570.35</v>
      </c>
      <c r="I760" s="177" t="e">
        <f t="shared" si="122"/>
        <v>#DIV/0!</v>
      </c>
      <c r="J760" s="177" t="e">
        <f t="shared" si="126"/>
        <v>#DIV/0!</v>
      </c>
    </row>
    <row r="761" spans="1:10" ht="15" customHeight="1">
      <c r="A761" s="111"/>
      <c r="B761" s="130">
        <v>31</v>
      </c>
      <c r="C761" s="55"/>
      <c r="D761" s="55" t="s">
        <v>1327</v>
      </c>
      <c r="E761" s="112">
        <f>SUM(E762:E764)</f>
        <v>0</v>
      </c>
      <c r="F761" s="112">
        <f>SUM(F762:F764)</f>
        <v>0</v>
      </c>
      <c r="G761" s="112">
        <f>SUM(G762:G764)</f>
        <v>0</v>
      </c>
      <c r="H761" s="112">
        <f>SUM(H762:H764)</f>
        <v>2471.1</v>
      </c>
      <c r="I761" s="177" t="e">
        <f t="shared" si="122"/>
        <v>#DIV/0!</v>
      </c>
      <c r="J761" s="177" t="e">
        <f t="shared" si="126"/>
        <v>#DIV/0!</v>
      </c>
    </row>
    <row r="762" spans="1:10" ht="15" customHeight="1">
      <c r="A762" s="111"/>
      <c r="B762" s="111"/>
      <c r="C762" s="111">
        <v>3111</v>
      </c>
      <c r="D762" s="86" t="s">
        <v>1405</v>
      </c>
      <c r="E762" s="134"/>
      <c r="F762" s="134"/>
      <c r="G762" s="134"/>
      <c r="H762" s="134">
        <v>2121.12</v>
      </c>
      <c r="I762" s="187" t="e">
        <f t="shared" si="122"/>
        <v>#DIV/0!</v>
      </c>
      <c r="J762" s="187" t="e">
        <f t="shared" si="126"/>
        <v>#DIV/0!</v>
      </c>
    </row>
    <row r="763" spans="1:10" ht="15" customHeight="1">
      <c r="A763" s="111"/>
      <c r="B763" s="111"/>
      <c r="C763" s="111">
        <v>3121</v>
      </c>
      <c r="D763" s="86" t="s">
        <v>1301</v>
      </c>
      <c r="E763" s="134"/>
      <c r="F763" s="134"/>
      <c r="G763" s="134"/>
      <c r="H763" s="134"/>
      <c r="I763" s="187" t="e">
        <f t="shared" si="122"/>
        <v>#DIV/0!</v>
      </c>
      <c r="J763" s="187" t="e">
        <f t="shared" si="126"/>
        <v>#DIV/0!</v>
      </c>
    </row>
    <row r="764" spans="1:10" ht="15" customHeight="1">
      <c r="A764" s="111"/>
      <c r="B764" s="111"/>
      <c r="C764" s="111">
        <v>3132</v>
      </c>
      <c r="D764" s="86" t="s">
        <v>1363</v>
      </c>
      <c r="E764" s="134"/>
      <c r="F764" s="134"/>
      <c r="G764" s="134"/>
      <c r="H764" s="134">
        <v>349.98</v>
      </c>
      <c r="I764" s="187" t="e">
        <f t="shared" si="122"/>
        <v>#DIV/0!</v>
      </c>
      <c r="J764" s="187" t="e">
        <f t="shared" si="126"/>
        <v>#DIV/0!</v>
      </c>
    </row>
    <row r="765" spans="1:10" ht="15" customHeight="1">
      <c r="A765" s="111"/>
      <c r="B765" s="130">
        <v>32</v>
      </c>
      <c r="C765" s="111"/>
      <c r="D765" s="130" t="s">
        <v>1330</v>
      </c>
      <c r="E765" s="112">
        <f>SUM(E766:E770)</f>
        <v>0</v>
      </c>
      <c r="F765" s="112">
        <f t="shared" ref="F765:H765" si="138">SUM(F766:F770)</f>
        <v>0</v>
      </c>
      <c r="G765" s="112">
        <f t="shared" si="138"/>
        <v>0</v>
      </c>
      <c r="H765" s="112">
        <f t="shared" si="138"/>
        <v>99.25</v>
      </c>
      <c r="I765" s="187" t="e">
        <f t="shared" si="122"/>
        <v>#DIV/0!</v>
      </c>
      <c r="J765" s="187" t="e">
        <f t="shared" si="126"/>
        <v>#DIV/0!</v>
      </c>
    </row>
    <row r="766" spans="1:10" ht="15" customHeight="1">
      <c r="A766" s="111"/>
      <c r="B766" s="111"/>
      <c r="C766" s="111">
        <v>3211</v>
      </c>
      <c r="D766" s="86" t="s">
        <v>1264</v>
      </c>
      <c r="E766" s="134"/>
      <c r="F766" s="134"/>
      <c r="G766" s="134"/>
      <c r="H766" s="134"/>
      <c r="I766" s="187" t="e">
        <f t="shared" si="122"/>
        <v>#DIV/0!</v>
      </c>
      <c r="J766" s="187" t="e">
        <f t="shared" si="126"/>
        <v>#DIV/0!</v>
      </c>
    </row>
    <row r="767" spans="1:10" ht="15" customHeight="1">
      <c r="A767" s="111"/>
      <c r="B767" s="111"/>
      <c r="C767" s="111">
        <v>3212</v>
      </c>
      <c r="D767" s="86" t="s">
        <v>1265</v>
      </c>
      <c r="E767" s="134"/>
      <c r="F767" s="134">
        <v>0</v>
      </c>
      <c r="G767" s="134">
        <v>0</v>
      </c>
      <c r="H767" s="134"/>
      <c r="I767" s="187" t="e">
        <f t="shared" si="122"/>
        <v>#DIV/0!</v>
      </c>
      <c r="J767" s="187" t="e">
        <f t="shared" si="126"/>
        <v>#DIV/0!</v>
      </c>
    </row>
    <row r="768" spans="1:10" ht="15" customHeight="1">
      <c r="A768" s="111"/>
      <c r="B768" s="111"/>
      <c r="C768" s="111">
        <v>3213</v>
      </c>
      <c r="D768" s="86" t="s">
        <v>1266</v>
      </c>
      <c r="E768" s="134"/>
      <c r="F768" s="134">
        <v>0</v>
      </c>
      <c r="G768" s="134">
        <v>0</v>
      </c>
      <c r="H768" s="134"/>
      <c r="I768" s="187" t="e">
        <f t="shared" si="122"/>
        <v>#DIV/0!</v>
      </c>
      <c r="J768" s="187" t="e">
        <f t="shared" si="126"/>
        <v>#DIV/0!</v>
      </c>
    </row>
    <row r="769" spans="1:10" ht="15" customHeight="1">
      <c r="A769" s="111"/>
      <c r="B769" s="111"/>
      <c r="C769" s="111">
        <v>3221</v>
      </c>
      <c r="D769" s="86" t="s">
        <v>1267</v>
      </c>
      <c r="E769" s="134"/>
      <c r="F769" s="134">
        <v>0</v>
      </c>
      <c r="G769" s="134">
        <v>0</v>
      </c>
      <c r="H769" s="134"/>
      <c r="I769" s="187" t="e">
        <f t="shared" si="122"/>
        <v>#DIV/0!</v>
      </c>
      <c r="J769" s="187" t="e">
        <f t="shared" si="126"/>
        <v>#DIV/0!</v>
      </c>
    </row>
    <row r="770" spans="1:10" ht="15" customHeight="1">
      <c r="A770" s="111"/>
      <c r="B770" s="111"/>
      <c r="C770" s="111">
        <v>3224</v>
      </c>
      <c r="D770" s="86" t="s">
        <v>1270</v>
      </c>
      <c r="E770" s="134"/>
      <c r="F770" s="134"/>
      <c r="G770" s="134"/>
      <c r="H770" s="134">
        <v>99.25</v>
      </c>
      <c r="I770" s="187"/>
      <c r="J770" s="187"/>
    </row>
    <row r="771" spans="1:10" ht="15" customHeight="1">
      <c r="A771" s="130">
        <v>4</v>
      </c>
      <c r="B771" s="130"/>
      <c r="C771" s="111"/>
      <c r="D771" s="184" t="s">
        <v>1352</v>
      </c>
      <c r="E771" s="132">
        <f>E772</f>
        <v>0</v>
      </c>
      <c r="F771" s="132">
        <f t="shared" ref="F771:H772" si="139">F772</f>
        <v>0</v>
      </c>
      <c r="G771" s="132">
        <f t="shared" si="139"/>
        <v>0</v>
      </c>
      <c r="H771" s="132">
        <f t="shared" si="139"/>
        <v>532.5</v>
      </c>
      <c r="I771" s="187" t="e">
        <f t="shared" ref="I771:I773" si="140">G771/F771*100</f>
        <v>#DIV/0!</v>
      </c>
      <c r="J771" s="187" t="e">
        <f t="shared" ref="J771:J773" si="141">G771/E771*100</f>
        <v>#DIV/0!</v>
      </c>
    </row>
    <row r="772" spans="1:10" ht="15" customHeight="1">
      <c r="A772" s="130"/>
      <c r="B772" s="130">
        <v>42</v>
      </c>
      <c r="C772" s="111"/>
      <c r="D772" s="184" t="s">
        <v>1353</v>
      </c>
      <c r="E772" s="132">
        <f>E773</f>
        <v>0</v>
      </c>
      <c r="F772" s="132">
        <f t="shared" si="139"/>
        <v>0</v>
      </c>
      <c r="G772" s="132">
        <f t="shared" si="139"/>
        <v>0</v>
      </c>
      <c r="H772" s="132">
        <f t="shared" si="139"/>
        <v>532.5</v>
      </c>
      <c r="I772" s="187" t="e">
        <f t="shared" si="140"/>
        <v>#DIV/0!</v>
      </c>
      <c r="J772" s="187" t="e">
        <f t="shared" si="141"/>
        <v>#DIV/0!</v>
      </c>
    </row>
    <row r="773" spans="1:10" ht="15" customHeight="1">
      <c r="A773" s="111"/>
      <c r="B773" s="111"/>
      <c r="C773" s="111">
        <v>4221</v>
      </c>
      <c r="D773" s="183" t="s">
        <v>1287</v>
      </c>
      <c r="E773" s="134"/>
      <c r="F773" s="134"/>
      <c r="G773" s="134"/>
      <c r="H773" s="134">
        <v>532.5</v>
      </c>
      <c r="I773" s="187" t="e">
        <f t="shared" si="140"/>
        <v>#DIV/0!</v>
      </c>
      <c r="J773" s="187" t="e">
        <f t="shared" si="141"/>
        <v>#DIV/0!</v>
      </c>
    </row>
    <row r="774" spans="1:10" ht="15" customHeight="1">
      <c r="A774" s="344" t="s">
        <v>522</v>
      </c>
      <c r="B774" s="345"/>
      <c r="C774" s="345"/>
      <c r="D774" s="346"/>
      <c r="E774" s="228">
        <f>E775+E793</f>
        <v>12588.1</v>
      </c>
      <c r="F774" s="228">
        <f t="shared" ref="F774:H774" si="142">F775+F793</f>
        <v>57214</v>
      </c>
      <c r="G774" s="228">
        <f t="shared" si="142"/>
        <v>0</v>
      </c>
      <c r="H774" s="228">
        <f t="shared" si="142"/>
        <v>9820.1299999999992</v>
      </c>
      <c r="I774" s="229">
        <f t="shared" si="122"/>
        <v>0</v>
      </c>
      <c r="J774" s="229">
        <f t="shared" si="126"/>
        <v>0</v>
      </c>
    </row>
    <row r="775" spans="1:10" ht="15" customHeight="1">
      <c r="A775" s="230" t="s">
        <v>1707</v>
      </c>
      <c r="B775" s="231"/>
      <c r="C775" s="231"/>
      <c r="D775" s="232"/>
      <c r="E775" s="228">
        <f>E776+E789</f>
        <v>12588.1</v>
      </c>
      <c r="F775" s="228">
        <f t="shared" ref="F775:H775" si="143">F776+F789</f>
        <v>0</v>
      </c>
      <c r="G775" s="228">
        <f t="shared" si="143"/>
        <v>0</v>
      </c>
      <c r="H775" s="228">
        <f t="shared" si="143"/>
        <v>0</v>
      </c>
      <c r="I775" s="229" t="e">
        <f t="shared" si="122"/>
        <v>#DIV/0!</v>
      </c>
      <c r="J775" s="229">
        <f t="shared" si="126"/>
        <v>0</v>
      </c>
    </row>
    <row r="776" spans="1:10" ht="15" customHeight="1">
      <c r="A776" s="130">
        <v>3</v>
      </c>
      <c r="B776" s="111"/>
      <c r="C776" s="55"/>
      <c r="D776" s="55" t="s">
        <v>1365</v>
      </c>
      <c r="E776" s="112">
        <f>E777+E781</f>
        <v>12588.1</v>
      </c>
      <c r="F776" s="112">
        <f>F777+F781</f>
        <v>0</v>
      </c>
      <c r="G776" s="112">
        <f>G777+G781</f>
        <v>0</v>
      </c>
      <c r="H776" s="112">
        <f>H777+H781</f>
        <v>0</v>
      </c>
      <c r="I776" s="177" t="e">
        <f t="shared" si="122"/>
        <v>#DIV/0!</v>
      </c>
      <c r="J776" s="177">
        <f t="shared" si="126"/>
        <v>0</v>
      </c>
    </row>
    <row r="777" spans="1:10" ht="15" customHeight="1">
      <c r="A777" s="111"/>
      <c r="B777" s="130">
        <v>31</v>
      </c>
      <c r="C777" s="55"/>
      <c r="D777" s="55" t="s">
        <v>1327</v>
      </c>
      <c r="E777" s="112">
        <f>SUM(E778:E780)</f>
        <v>12412.02</v>
      </c>
      <c r="F777" s="112">
        <f>SUM(F778:F780)</f>
        <v>0</v>
      </c>
      <c r="G777" s="112">
        <f>SUM(G778:G780)</f>
        <v>0</v>
      </c>
      <c r="H777" s="112">
        <f>SUM(H778:H780)</f>
        <v>0</v>
      </c>
      <c r="I777" s="177" t="e">
        <f t="shared" si="122"/>
        <v>#DIV/0!</v>
      </c>
      <c r="J777" s="177">
        <f t="shared" si="126"/>
        <v>0</v>
      </c>
    </row>
    <row r="778" spans="1:10" ht="15" customHeight="1">
      <c r="A778" s="111"/>
      <c r="B778" s="111"/>
      <c r="C778" s="111">
        <v>3111</v>
      </c>
      <c r="D778" s="86" t="s">
        <v>1405</v>
      </c>
      <c r="E778" s="134">
        <v>10654.1</v>
      </c>
      <c r="F778" s="134"/>
      <c r="G778" s="134"/>
      <c r="H778" s="134"/>
      <c r="I778" s="187" t="e">
        <f t="shared" si="122"/>
        <v>#DIV/0!</v>
      </c>
      <c r="J778" s="187">
        <f t="shared" si="126"/>
        <v>0</v>
      </c>
    </row>
    <row r="779" spans="1:10" ht="15" customHeight="1">
      <c r="A779" s="111"/>
      <c r="B779" s="111"/>
      <c r="C779" s="111">
        <v>3121</v>
      </c>
      <c r="D779" s="86" t="s">
        <v>1301</v>
      </c>
      <c r="E779" s="134"/>
      <c r="F779" s="134"/>
      <c r="G779" s="134"/>
      <c r="H779" s="134"/>
      <c r="I779" s="187" t="e">
        <f t="shared" ref="I779:I875" si="144">G779/F779*100</f>
        <v>#DIV/0!</v>
      </c>
      <c r="J779" s="187" t="e">
        <f t="shared" si="126"/>
        <v>#DIV/0!</v>
      </c>
    </row>
    <row r="780" spans="1:10" ht="15" customHeight="1">
      <c r="A780" s="111"/>
      <c r="B780" s="111"/>
      <c r="C780" s="111">
        <v>3132</v>
      </c>
      <c r="D780" s="86" t="s">
        <v>1363</v>
      </c>
      <c r="E780" s="134">
        <v>1757.92</v>
      </c>
      <c r="F780" s="134"/>
      <c r="G780" s="134"/>
      <c r="H780" s="134"/>
      <c r="I780" s="187" t="e">
        <f t="shared" si="144"/>
        <v>#DIV/0!</v>
      </c>
      <c r="J780" s="187">
        <f t="shared" si="126"/>
        <v>0</v>
      </c>
    </row>
    <row r="781" spans="1:10" ht="15" customHeight="1">
      <c r="A781" s="111"/>
      <c r="B781" s="130">
        <v>32</v>
      </c>
      <c r="C781" s="111"/>
      <c r="D781" s="130" t="s">
        <v>1330</v>
      </c>
      <c r="E781" s="132">
        <f>SUM(E782:E788)</f>
        <v>176.08</v>
      </c>
      <c r="F781" s="132">
        <f>SUM(F782:F788)</f>
        <v>0</v>
      </c>
      <c r="G781" s="132">
        <f>SUM(G782:G788)</f>
        <v>0</v>
      </c>
      <c r="H781" s="132">
        <f>SUM(H782:H788)</f>
        <v>0</v>
      </c>
      <c r="I781" s="187" t="e">
        <f t="shared" si="144"/>
        <v>#DIV/0!</v>
      </c>
      <c r="J781" s="187">
        <f t="shared" si="126"/>
        <v>0</v>
      </c>
    </row>
    <row r="782" spans="1:10" ht="15" customHeight="1">
      <c r="A782" s="111"/>
      <c r="B782" s="111"/>
      <c r="C782" s="111">
        <v>3211</v>
      </c>
      <c r="D782" s="86" t="s">
        <v>1264</v>
      </c>
      <c r="E782" s="134"/>
      <c r="F782" s="134"/>
      <c r="G782" s="134"/>
      <c r="H782" s="134"/>
      <c r="I782" s="187" t="e">
        <f t="shared" si="144"/>
        <v>#DIV/0!</v>
      </c>
      <c r="J782" s="187" t="e">
        <f t="shared" si="126"/>
        <v>#DIV/0!</v>
      </c>
    </row>
    <row r="783" spans="1:10" ht="15" customHeight="1">
      <c r="A783" s="111"/>
      <c r="B783" s="111"/>
      <c r="C783" s="111">
        <v>3212</v>
      </c>
      <c r="D783" s="86" t="s">
        <v>1265</v>
      </c>
      <c r="E783" s="134">
        <v>176.08</v>
      </c>
      <c r="F783" s="134"/>
      <c r="G783" s="134"/>
      <c r="H783" s="134"/>
      <c r="I783" s="187" t="e">
        <f t="shared" si="144"/>
        <v>#DIV/0!</v>
      </c>
      <c r="J783" s="187">
        <f t="shared" si="126"/>
        <v>0</v>
      </c>
    </row>
    <row r="784" spans="1:10" ht="15" customHeight="1">
      <c r="A784" s="111"/>
      <c r="B784" s="111"/>
      <c r="C784" s="111">
        <v>3213</v>
      </c>
      <c r="D784" s="86" t="s">
        <v>1266</v>
      </c>
      <c r="E784" s="134"/>
      <c r="F784" s="134"/>
      <c r="G784" s="134"/>
      <c r="H784" s="134"/>
      <c r="I784" s="187" t="e">
        <f t="shared" si="144"/>
        <v>#DIV/0!</v>
      </c>
      <c r="J784" s="187" t="e">
        <f t="shared" si="126"/>
        <v>#DIV/0!</v>
      </c>
    </row>
    <row r="785" spans="1:10" ht="15" customHeight="1">
      <c r="A785" s="111"/>
      <c r="B785" s="111"/>
      <c r="C785" s="111">
        <v>3231</v>
      </c>
      <c r="D785" s="86" t="s">
        <v>1272</v>
      </c>
      <c r="E785" s="134"/>
      <c r="F785" s="134"/>
      <c r="G785" s="134"/>
      <c r="H785" s="134"/>
      <c r="I785" s="187" t="e">
        <f t="shared" si="144"/>
        <v>#DIV/0!</v>
      </c>
      <c r="J785" s="187" t="e">
        <f t="shared" si="126"/>
        <v>#DIV/0!</v>
      </c>
    </row>
    <row r="786" spans="1:10" ht="15" customHeight="1">
      <c r="A786" s="111"/>
      <c r="B786" s="111"/>
      <c r="C786" s="111">
        <v>3238</v>
      </c>
      <c r="D786" s="86" t="s">
        <v>1279</v>
      </c>
      <c r="E786" s="134"/>
      <c r="F786" s="134"/>
      <c r="G786" s="134"/>
      <c r="H786" s="134"/>
      <c r="I786" s="187" t="e">
        <f t="shared" si="144"/>
        <v>#DIV/0!</v>
      </c>
      <c r="J786" s="187" t="e">
        <f t="shared" si="126"/>
        <v>#DIV/0!</v>
      </c>
    </row>
    <row r="787" spans="1:10" ht="15" customHeight="1">
      <c r="A787" s="111"/>
      <c r="B787" s="111"/>
      <c r="C787" s="111">
        <v>3239</v>
      </c>
      <c r="D787" s="86" t="s">
        <v>1280</v>
      </c>
      <c r="E787" s="134"/>
      <c r="F787" s="134"/>
      <c r="G787" s="134"/>
      <c r="H787" s="134"/>
      <c r="I787" s="187" t="e">
        <f t="shared" si="144"/>
        <v>#DIV/0!</v>
      </c>
      <c r="J787" s="187" t="e">
        <f t="shared" si="126"/>
        <v>#DIV/0!</v>
      </c>
    </row>
    <row r="788" spans="1:10" ht="15" customHeight="1">
      <c r="A788" s="111"/>
      <c r="B788" s="111"/>
      <c r="C788" s="111">
        <v>3294</v>
      </c>
      <c r="D788" s="86" t="s">
        <v>1283</v>
      </c>
      <c r="E788" s="134"/>
      <c r="F788" s="134"/>
      <c r="G788" s="134"/>
      <c r="H788" s="134"/>
      <c r="I788" s="187" t="e">
        <f t="shared" si="144"/>
        <v>#DIV/0!</v>
      </c>
      <c r="J788" s="187" t="e">
        <f t="shared" si="126"/>
        <v>#DIV/0!</v>
      </c>
    </row>
    <row r="789" spans="1:10" s="140" customFormat="1" ht="15" customHeight="1">
      <c r="A789" s="130">
        <v>4</v>
      </c>
      <c r="B789" s="130"/>
      <c r="C789" s="130"/>
      <c r="D789" s="131" t="s">
        <v>1352</v>
      </c>
      <c r="E789" s="132">
        <f>E790</f>
        <v>0</v>
      </c>
      <c r="F789" s="132">
        <f>F790</f>
        <v>0</v>
      </c>
      <c r="G789" s="132">
        <f>G790</f>
        <v>0</v>
      </c>
      <c r="H789" s="132">
        <f>H790</f>
        <v>0</v>
      </c>
      <c r="I789" s="188" t="e">
        <f t="shared" si="144"/>
        <v>#DIV/0!</v>
      </c>
      <c r="J789" s="188" t="e">
        <f t="shared" si="126"/>
        <v>#DIV/0!</v>
      </c>
    </row>
    <row r="790" spans="1:10" ht="15" customHeight="1">
      <c r="A790" s="111"/>
      <c r="B790" s="130">
        <v>42</v>
      </c>
      <c r="C790" s="111"/>
      <c r="D790" s="130" t="s">
        <v>1353</v>
      </c>
      <c r="E790" s="134">
        <f>SUM(E791:E792)</f>
        <v>0</v>
      </c>
      <c r="F790" s="134">
        <f>SUM(F791:F792)</f>
        <v>0</v>
      </c>
      <c r="G790" s="134">
        <f>SUM(G791:G792)</f>
        <v>0</v>
      </c>
      <c r="H790" s="134">
        <f>SUM(H791:H792)</f>
        <v>0</v>
      </c>
      <c r="I790" s="187" t="e">
        <f t="shared" si="144"/>
        <v>#DIV/0!</v>
      </c>
      <c r="J790" s="187" t="e">
        <f t="shared" si="126"/>
        <v>#DIV/0!</v>
      </c>
    </row>
    <row r="791" spans="1:10" ht="15" customHeight="1">
      <c r="A791" s="111"/>
      <c r="B791" s="111"/>
      <c r="C791" s="111">
        <v>4227</v>
      </c>
      <c r="D791" s="86" t="s">
        <v>1597</v>
      </c>
      <c r="E791" s="134"/>
      <c r="F791" s="134"/>
      <c r="G791" s="134"/>
      <c r="H791" s="134"/>
      <c r="I791" s="187" t="e">
        <f t="shared" si="144"/>
        <v>#DIV/0!</v>
      </c>
      <c r="J791" s="187" t="e">
        <f t="shared" si="126"/>
        <v>#DIV/0!</v>
      </c>
    </row>
    <row r="792" spans="1:10" ht="15" customHeight="1">
      <c r="A792" s="111"/>
      <c r="B792" s="111"/>
      <c r="C792" s="111">
        <v>4262</v>
      </c>
      <c r="D792" s="86" t="s">
        <v>1421</v>
      </c>
      <c r="E792" s="134"/>
      <c r="F792" s="134"/>
      <c r="G792" s="134"/>
      <c r="H792" s="134"/>
      <c r="I792" s="187" t="e">
        <f t="shared" si="144"/>
        <v>#DIV/0!</v>
      </c>
      <c r="J792" s="187" t="e">
        <f t="shared" si="126"/>
        <v>#DIV/0!</v>
      </c>
    </row>
    <row r="793" spans="1:10" ht="15" customHeight="1">
      <c r="A793" s="230" t="s">
        <v>1670</v>
      </c>
      <c r="B793" s="231"/>
      <c r="C793" s="231"/>
      <c r="D793" s="232"/>
      <c r="E793" s="228">
        <f>E794+E819</f>
        <v>0</v>
      </c>
      <c r="F793" s="228">
        <f>F794+F819</f>
        <v>57214</v>
      </c>
      <c r="G793" s="228">
        <f>G794+G819</f>
        <v>0</v>
      </c>
      <c r="H793" s="228">
        <f>H794+H819</f>
        <v>9820.1299999999992</v>
      </c>
      <c r="I793" s="229">
        <f t="shared" ref="I793:I824" si="145">G793/F793*100</f>
        <v>0</v>
      </c>
      <c r="J793" s="229" t="e">
        <f t="shared" ref="J793:J824" si="146">G793/E793*100</f>
        <v>#DIV/0!</v>
      </c>
    </row>
    <row r="794" spans="1:10" ht="15" customHeight="1">
      <c r="A794" s="130">
        <v>3</v>
      </c>
      <c r="B794" s="111"/>
      <c r="C794" s="55"/>
      <c r="D794" s="55" t="s">
        <v>1365</v>
      </c>
      <c r="E794" s="112">
        <f>E795+E799+E817</f>
        <v>0</v>
      </c>
      <c r="F794" s="112">
        <f>F795+F799+F817</f>
        <v>52214</v>
      </c>
      <c r="G794" s="112">
        <f>G795+G799+G817</f>
        <v>0</v>
      </c>
      <c r="H794" s="112">
        <f>H795+H799+H817</f>
        <v>9820.1299999999992</v>
      </c>
      <c r="I794" s="177">
        <f t="shared" si="145"/>
        <v>0</v>
      </c>
      <c r="J794" s="177" t="e">
        <f t="shared" si="146"/>
        <v>#DIV/0!</v>
      </c>
    </row>
    <row r="795" spans="1:10" ht="15" customHeight="1">
      <c r="A795" s="111"/>
      <c r="B795" s="130">
        <v>31</v>
      </c>
      <c r="C795" s="55"/>
      <c r="D795" s="55" t="s">
        <v>1327</v>
      </c>
      <c r="E795" s="112">
        <f>SUM(E796:E798)</f>
        <v>0</v>
      </c>
      <c r="F795" s="112">
        <f>SUM(F796:F798)</f>
        <v>48464</v>
      </c>
      <c r="G795" s="112">
        <f>SUM(G796:G798)</f>
        <v>0</v>
      </c>
      <c r="H795" s="112">
        <f>SUM(H796:H798)</f>
        <v>9820.1299999999992</v>
      </c>
      <c r="I795" s="177">
        <f t="shared" si="145"/>
        <v>0</v>
      </c>
      <c r="J795" s="177" t="e">
        <f t="shared" si="146"/>
        <v>#DIV/0!</v>
      </c>
    </row>
    <row r="796" spans="1:10" ht="15" customHeight="1">
      <c r="A796" s="111"/>
      <c r="B796" s="111"/>
      <c r="C796" s="111">
        <v>3111</v>
      </c>
      <c r="D796" s="86" t="s">
        <v>1405</v>
      </c>
      <c r="E796" s="134"/>
      <c r="F796" s="134">
        <v>41600</v>
      </c>
      <c r="G796" s="134"/>
      <c r="H796" s="134">
        <v>8429.2999999999993</v>
      </c>
      <c r="I796" s="187">
        <f t="shared" si="145"/>
        <v>0</v>
      </c>
      <c r="J796" s="187" t="e">
        <f t="shared" si="146"/>
        <v>#DIV/0!</v>
      </c>
    </row>
    <row r="797" spans="1:10" ht="15" customHeight="1">
      <c r="A797" s="111"/>
      <c r="B797" s="111"/>
      <c r="C797" s="111">
        <v>3121</v>
      </c>
      <c r="D797" s="86" t="s">
        <v>1301</v>
      </c>
      <c r="E797" s="134"/>
      <c r="F797" s="134"/>
      <c r="G797" s="134"/>
      <c r="H797" s="134"/>
      <c r="I797" s="187" t="e">
        <f t="shared" si="145"/>
        <v>#DIV/0!</v>
      </c>
      <c r="J797" s="187" t="e">
        <f t="shared" si="146"/>
        <v>#DIV/0!</v>
      </c>
    </row>
    <row r="798" spans="1:10" ht="15" customHeight="1">
      <c r="A798" s="111"/>
      <c r="B798" s="111"/>
      <c r="C798" s="111">
        <v>3132</v>
      </c>
      <c r="D798" s="86" t="s">
        <v>1363</v>
      </c>
      <c r="E798" s="134"/>
      <c r="F798" s="134">
        <v>6864</v>
      </c>
      <c r="G798" s="134"/>
      <c r="H798" s="134">
        <v>1390.83</v>
      </c>
      <c r="I798" s="187">
        <f t="shared" si="145"/>
        <v>0</v>
      </c>
      <c r="J798" s="187" t="e">
        <f t="shared" si="146"/>
        <v>#DIV/0!</v>
      </c>
    </row>
    <row r="799" spans="1:10" ht="15" customHeight="1">
      <c r="A799" s="111"/>
      <c r="B799" s="130">
        <v>32</v>
      </c>
      <c r="C799" s="111"/>
      <c r="D799" s="130" t="s">
        <v>1330</v>
      </c>
      <c r="E799" s="112">
        <f>SUM(E800:E816)</f>
        <v>0</v>
      </c>
      <c r="F799" s="112">
        <f>SUM(F800:F816)</f>
        <v>3750</v>
      </c>
      <c r="G799" s="112">
        <f>SUM(G800:G816)</f>
        <v>0</v>
      </c>
      <c r="H799" s="112">
        <f>SUM(H800:H816)</f>
        <v>0</v>
      </c>
      <c r="I799" s="187">
        <f t="shared" si="145"/>
        <v>0</v>
      </c>
      <c r="J799" s="187" t="e">
        <f t="shared" si="146"/>
        <v>#DIV/0!</v>
      </c>
    </row>
    <row r="800" spans="1:10" ht="15" customHeight="1">
      <c r="A800" s="111"/>
      <c r="B800" s="111"/>
      <c r="C800" s="111">
        <v>3211</v>
      </c>
      <c r="D800" s="86" t="s">
        <v>1264</v>
      </c>
      <c r="E800" s="134"/>
      <c r="F800" s="134">
        <v>3750</v>
      </c>
      <c r="G800" s="134"/>
      <c r="H800" s="134"/>
      <c r="I800" s="187">
        <f t="shared" si="145"/>
        <v>0</v>
      </c>
      <c r="J800" s="187" t="e">
        <f t="shared" si="146"/>
        <v>#DIV/0!</v>
      </c>
    </row>
    <row r="801" spans="1:10" ht="15" customHeight="1">
      <c r="A801" s="111"/>
      <c r="B801" s="111"/>
      <c r="C801" s="111">
        <v>3212</v>
      </c>
      <c r="D801" s="86" t="s">
        <v>1265</v>
      </c>
      <c r="E801" s="134"/>
      <c r="F801" s="134"/>
      <c r="G801" s="134"/>
      <c r="H801" s="134"/>
      <c r="I801" s="187" t="e">
        <f t="shared" si="145"/>
        <v>#DIV/0!</v>
      </c>
      <c r="J801" s="187" t="e">
        <f t="shared" si="146"/>
        <v>#DIV/0!</v>
      </c>
    </row>
    <row r="802" spans="1:10" ht="15" customHeight="1">
      <c r="A802" s="111"/>
      <c r="B802" s="111"/>
      <c r="C802" s="111">
        <v>3213</v>
      </c>
      <c r="D802" s="86" t="s">
        <v>1266</v>
      </c>
      <c r="E802" s="134"/>
      <c r="F802" s="134">
        <v>0</v>
      </c>
      <c r="G802" s="134">
        <v>0</v>
      </c>
      <c r="H802" s="134"/>
      <c r="I802" s="187" t="e">
        <f t="shared" si="145"/>
        <v>#DIV/0!</v>
      </c>
      <c r="J802" s="187" t="e">
        <f t="shared" si="146"/>
        <v>#DIV/0!</v>
      </c>
    </row>
    <row r="803" spans="1:10" ht="15" customHeight="1">
      <c r="A803" s="111"/>
      <c r="B803" s="111"/>
      <c r="C803" s="111">
        <v>3221</v>
      </c>
      <c r="D803" s="86" t="s">
        <v>1267</v>
      </c>
      <c r="E803" s="134"/>
      <c r="F803" s="134">
        <v>0</v>
      </c>
      <c r="G803" s="134">
        <v>0</v>
      </c>
      <c r="H803" s="134"/>
      <c r="I803" s="187" t="e">
        <f t="shared" si="145"/>
        <v>#DIV/0!</v>
      </c>
      <c r="J803" s="187" t="e">
        <f t="shared" si="146"/>
        <v>#DIV/0!</v>
      </c>
    </row>
    <row r="804" spans="1:10">
      <c r="A804" s="111"/>
      <c r="B804" s="111"/>
      <c r="C804" s="111">
        <v>3222</v>
      </c>
      <c r="D804" s="86" t="s">
        <v>1268</v>
      </c>
      <c r="E804" s="134"/>
      <c r="F804" s="134">
        <v>0</v>
      </c>
      <c r="G804" s="134">
        <v>0</v>
      </c>
      <c r="H804" s="134"/>
      <c r="I804" s="187" t="e">
        <f t="shared" si="145"/>
        <v>#DIV/0!</v>
      </c>
      <c r="J804" s="187" t="e">
        <f t="shared" si="146"/>
        <v>#DIV/0!</v>
      </c>
    </row>
    <row r="805" spans="1:10" ht="15" customHeight="1">
      <c r="A805" s="111"/>
      <c r="B805" s="111"/>
      <c r="C805" s="111">
        <v>3223</v>
      </c>
      <c r="D805" s="86" t="s">
        <v>1269</v>
      </c>
      <c r="E805" s="134"/>
      <c r="F805" s="134">
        <v>0</v>
      </c>
      <c r="G805" s="134">
        <v>0</v>
      </c>
      <c r="H805" s="134"/>
      <c r="I805" s="187" t="e">
        <f t="shared" si="145"/>
        <v>#DIV/0!</v>
      </c>
      <c r="J805" s="187" t="e">
        <f t="shared" si="146"/>
        <v>#DIV/0!</v>
      </c>
    </row>
    <row r="806" spans="1:10" ht="15" customHeight="1">
      <c r="A806" s="111"/>
      <c r="B806" s="111"/>
      <c r="C806" s="111">
        <v>3224</v>
      </c>
      <c r="D806" s="86" t="s">
        <v>1270</v>
      </c>
      <c r="E806" s="134"/>
      <c r="F806" s="134">
        <v>0</v>
      </c>
      <c r="G806" s="134">
        <v>0</v>
      </c>
      <c r="H806" s="134"/>
      <c r="I806" s="187" t="e">
        <f t="shared" si="145"/>
        <v>#DIV/0!</v>
      </c>
      <c r="J806" s="187" t="e">
        <f t="shared" si="146"/>
        <v>#DIV/0!</v>
      </c>
    </row>
    <row r="807" spans="1:10" ht="15" customHeight="1">
      <c r="A807" s="111"/>
      <c r="B807" s="111"/>
      <c r="C807" s="111">
        <v>3231</v>
      </c>
      <c r="D807" s="86" t="s">
        <v>1272</v>
      </c>
      <c r="E807" s="134"/>
      <c r="F807" s="134">
        <v>0</v>
      </c>
      <c r="G807" s="134">
        <v>0</v>
      </c>
      <c r="H807" s="134"/>
      <c r="I807" s="187" t="e">
        <f t="shared" si="145"/>
        <v>#DIV/0!</v>
      </c>
      <c r="J807" s="187" t="e">
        <f t="shared" si="146"/>
        <v>#DIV/0!</v>
      </c>
    </row>
    <row r="808" spans="1:10" ht="15" customHeight="1">
      <c r="A808" s="111"/>
      <c r="B808" s="111"/>
      <c r="C808" s="111">
        <v>3232</v>
      </c>
      <c r="D808" s="86" t="s">
        <v>1516</v>
      </c>
      <c r="E808" s="134">
        <v>0</v>
      </c>
      <c r="F808" s="134">
        <v>0</v>
      </c>
      <c r="G808" s="134">
        <v>0</v>
      </c>
      <c r="H808" s="134"/>
      <c r="I808" s="187" t="e">
        <f t="shared" si="145"/>
        <v>#DIV/0!</v>
      </c>
      <c r="J808" s="187" t="e">
        <f t="shared" si="146"/>
        <v>#DIV/0!</v>
      </c>
    </row>
    <row r="809" spans="1:10" ht="15" customHeight="1">
      <c r="A809" s="111"/>
      <c r="B809" s="111"/>
      <c r="C809" s="111">
        <v>3233</v>
      </c>
      <c r="D809" s="86" t="s">
        <v>1274</v>
      </c>
      <c r="E809" s="134"/>
      <c r="F809" s="134">
        <v>0</v>
      </c>
      <c r="G809" s="134">
        <v>0</v>
      </c>
      <c r="H809" s="134"/>
      <c r="I809" s="187" t="e">
        <f t="shared" si="145"/>
        <v>#DIV/0!</v>
      </c>
      <c r="J809" s="187" t="e">
        <f t="shared" si="146"/>
        <v>#DIV/0!</v>
      </c>
    </row>
    <row r="810" spans="1:10" ht="15" customHeight="1">
      <c r="A810" s="111"/>
      <c r="B810" s="111"/>
      <c r="C810" s="111">
        <v>3234</v>
      </c>
      <c r="D810" s="86" t="s">
        <v>1275</v>
      </c>
      <c r="E810" s="134"/>
      <c r="F810" s="134">
        <v>0</v>
      </c>
      <c r="G810" s="134">
        <v>0</v>
      </c>
      <c r="H810" s="134"/>
      <c r="I810" s="187" t="e">
        <f t="shared" si="145"/>
        <v>#DIV/0!</v>
      </c>
      <c r="J810" s="187" t="e">
        <f t="shared" si="146"/>
        <v>#DIV/0!</v>
      </c>
    </row>
    <row r="811" spans="1:10" ht="15" customHeight="1">
      <c r="A811" s="111"/>
      <c r="B811" s="111"/>
      <c r="C811" s="111">
        <v>3235</v>
      </c>
      <c r="D811" s="86" t="s">
        <v>1276</v>
      </c>
      <c r="E811" s="134"/>
      <c r="F811" s="134">
        <v>0</v>
      </c>
      <c r="G811" s="134">
        <v>0</v>
      </c>
      <c r="H811" s="134"/>
      <c r="I811" s="187" t="e">
        <f t="shared" si="145"/>
        <v>#DIV/0!</v>
      </c>
      <c r="J811" s="187" t="e">
        <f t="shared" si="146"/>
        <v>#DIV/0!</v>
      </c>
    </row>
    <row r="812" spans="1:10" ht="15" customHeight="1">
      <c r="A812" s="111"/>
      <c r="B812" s="111"/>
      <c r="C812" s="111">
        <v>3237</v>
      </c>
      <c r="D812" s="86" t="s">
        <v>1278</v>
      </c>
      <c r="E812" s="134"/>
      <c r="F812" s="134"/>
      <c r="G812" s="134"/>
      <c r="H812" s="134"/>
      <c r="I812" s="187" t="e">
        <f t="shared" si="145"/>
        <v>#DIV/0!</v>
      </c>
      <c r="J812" s="187" t="e">
        <f t="shared" si="146"/>
        <v>#DIV/0!</v>
      </c>
    </row>
    <row r="813" spans="1:10" ht="15" customHeight="1">
      <c r="A813" s="111"/>
      <c r="B813" s="111"/>
      <c r="C813" s="111">
        <v>3238</v>
      </c>
      <c r="D813" s="86" t="s">
        <v>1279</v>
      </c>
      <c r="E813" s="134"/>
      <c r="F813" s="134"/>
      <c r="G813" s="134"/>
      <c r="H813" s="134"/>
      <c r="I813" s="187"/>
      <c r="J813" s="187"/>
    </row>
    <row r="814" spans="1:10" ht="15" customHeight="1">
      <c r="A814" s="111"/>
      <c r="B814" s="111"/>
      <c r="C814" s="111">
        <v>3239</v>
      </c>
      <c r="D814" s="86" t="s">
        <v>1280</v>
      </c>
      <c r="E814" s="134"/>
      <c r="F814" s="134">
        <v>0</v>
      </c>
      <c r="G814" s="134">
        <v>0</v>
      </c>
      <c r="H814" s="134"/>
      <c r="I814" s="187" t="e">
        <f t="shared" si="145"/>
        <v>#DIV/0!</v>
      </c>
      <c r="J814" s="187" t="e">
        <f t="shared" si="146"/>
        <v>#DIV/0!</v>
      </c>
    </row>
    <row r="815" spans="1:10" ht="15" customHeight="1">
      <c r="A815" s="111"/>
      <c r="B815" s="111"/>
      <c r="C815" s="111">
        <v>3293</v>
      </c>
      <c r="D815" s="86" t="s">
        <v>1305</v>
      </c>
      <c r="E815" s="134"/>
      <c r="F815" s="134"/>
      <c r="G815" s="134"/>
      <c r="H815" s="134"/>
      <c r="I815" s="187" t="e">
        <f t="shared" si="145"/>
        <v>#DIV/0!</v>
      </c>
      <c r="J815" s="187" t="e">
        <f t="shared" si="146"/>
        <v>#DIV/0!</v>
      </c>
    </row>
    <row r="816" spans="1:10" ht="15" customHeight="1">
      <c r="A816" s="111"/>
      <c r="B816" s="111"/>
      <c r="C816" s="111">
        <v>3295</v>
      </c>
      <c r="D816" s="86" t="s">
        <v>1284</v>
      </c>
      <c r="E816" s="134"/>
      <c r="F816" s="134">
        <v>0</v>
      </c>
      <c r="G816" s="134">
        <v>0</v>
      </c>
      <c r="H816" s="134"/>
      <c r="I816" s="187" t="e">
        <f t="shared" si="145"/>
        <v>#DIV/0!</v>
      </c>
      <c r="J816" s="187" t="e">
        <f t="shared" si="146"/>
        <v>#DIV/0!</v>
      </c>
    </row>
    <row r="817" spans="1:10" ht="15" customHeight="1">
      <c r="A817" s="111"/>
      <c r="B817" s="130">
        <v>34</v>
      </c>
      <c r="C817" s="111"/>
      <c r="D817" s="130" t="s">
        <v>1350</v>
      </c>
      <c r="E817" s="112">
        <f>E818</f>
        <v>0</v>
      </c>
      <c r="F817" s="112">
        <f>F818</f>
        <v>0</v>
      </c>
      <c r="G817" s="112">
        <f>G818</f>
        <v>0</v>
      </c>
      <c r="H817" s="112">
        <f>H818</f>
        <v>0</v>
      </c>
      <c r="I817" s="187" t="e">
        <f t="shared" si="145"/>
        <v>#DIV/0!</v>
      </c>
      <c r="J817" s="187" t="e">
        <f t="shared" si="146"/>
        <v>#DIV/0!</v>
      </c>
    </row>
    <row r="818" spans="1:10" ht="15.75" customHeight="1">
      <c r="A818" s="111"/>
      <c r="B818" s="111"/>
      <c r="C818" s="111">
        <v>3432</v>
      </c>
      <c r="D818" s="180" t="s">
        <v>1306</v>
      </c>
      <c r="E818" s="134"/>
      <c r="F818" s="134">
        <v>0</v>
      </c>
      <c r="G818" s="134">
        <v>0</v>
      </c>
      <c r="H818" s="134"/>
      <c r="I818" s="187" t="e">
        <f t="shared" si="145"/>
        <v>#DIV/0!</v>
      </c>
      <c r="J818" s="187" t="e">
        <f t="shared" si="146"/>
        <v>#DIV/0!</v>
      </c>
    </row>
    <row r="819" spans="1:10" ht="15" customHeight="1">
      <c r="A819" s="130">
        <v>4</v>
      </c>
      <c r="B819" s="111"/>
      <c r="C819" s="111"/>
      <c r="D819" s="130" t="s">
        <v>1352</v>
      </c>
      <c r="E819" s="112">
        <f>E820+E822</f>
        <v>0</v>
      </c>
      <c r="F819" s="112">
        <f>F820+F822</f>
        <v>5000</v>
      </c>
      <c r="G819" s="112">
        <f>G820+G822</f>
        <v>0</v>
      </c>
      <c r="H819" s="112">
        <f>H820+H822</f>
        <v>0</v>
      </c>
      <c r="I819" s="187">
        <f t="shared" si="145"/>
        <v>0</v>
      </c>
      <c r="J819" s="187" t="e">
        <f t="shared" si="146"/>
        <v>#DIV/0!</v>
      </c>
    </row>
    <row r="820" spans="1:10" ht="15" customHeight="1">
      <c r="A820" s="111"/>
      <c r="B820" s="130">
        <v>41</v>
      </c>
      <c r="C820" s="111"/>
      <c r="D820" s="130" t="s">
        <v>1362</v>
      </c>
      <c r="E820" s="112">
        <f>E821</f>
        <v>0</v>
      </c>
      <c r="F820" s="112">
        <f>F821</f>
        <v>0</v>
      </c>
      <c r="G820" s="112">
        <f>G821</f>
        <v>0</v>
      </c>
      <c r="H820" s="112">
        <f>H821</f>
        <v>0</v>
      </c>
      <c r="I820" s="187" t="e">
        <f t="shared" si="145"/>
        <v>#DIV/0!</v>
      </c>
      <c r="J820" s="187" t="e">
        <f t="shared" si="146"/>
        <v>#DIV/0!</v>
      </c>
    </row>
    <row r="821" spans="1:10" ht="15" customHeight="1">
      <c r="A821" s="111"/>
      <c r="B821" s="111"/>
      <c r="C821" s="111">
        <v>4123</v>
      </c>
      <c r="D821" s="86" t="s">
        <v>1317</v>
      </c>
      <c r="E821" s="134"/>
      <c r="F821" s="134"/>
      <c r="G821" s="134"/>
      <c r="H821" s="134"/>
      <c r="I821" s="187" t="e">
        <f t="shared" si="145"/>
        <v>#DIV/0!</v>
      </c>
      <c r="J821" s="187" t="e">
        <f t="shared" si="146"/>
        <v>#DIV/0!</v>
      </c>
    </row>
    <row r="822" spans="1:10" ht="15" customHeight="1">
      <c r="A822" s="111"/>
      <c r="B822" s="130">
        <v>42</v>
      </c>
      <c r="C822" s="111"/>
      <c r="D822" s="130" t="s">
        <v>1353</v>
      </c>
      <c r="E822" s="112">
        <f>SUM(E823:E825)</f>
        <v>0</v>
      </c>
      <c r="F822" s="112">
        <f t="shared" ref="F822:H822" si="147">SUM(F823:F825)</f>
        <v>5000</v>
      </c>
      <c r="G822" s="112">
        <f t="shared" si="147"/>
        <v>0</v>
      </c>
      <c r="H822" s="112">
        <f t="shared" si="147"/>
        <v>0</v>
      </c>
      <c r="I822" s="187">
        <f t="shared" si="145"/>
        <v>0</v>
      </c>
      <c r="J822" s="187" t="e">
        <f t="shared" si="146"/>
        <v>#DIV/0!</v>
      </c>
    </row>
    <row r="823" spans="1:10" ht="15" customHeight="1">
      <c r="A823" s="111"/>
      <c r="B823" s="111"/>
      <c r="C823" s="111">
        <v>4221</v>
      </c>
      <c r="D823" s="86" t="s">
        <v>1287</v>
      </c>
      <c r="E823" s="134"/>
      <c r="F823" s="134">
        <v>0</v>
      </c>
      <c r="G823" s="134">
        <v>0</v>
      </c>
      <c r="H823" s="134"/>
      <c r="I823" s="187" t="e">
        <f t="shared" si="145"/>
        <v>#DIV/0!</v>
      </c>
      <c r="J823" s="187" t="e">
        <f t="shared" si="146"/>
        <v>#DIV/0!</v>
      </c>
    </row>
    <row r="824" spans="1:10" ht="15" customHeight="1">
      <c r="A824" s="111"/>
      <c r="B824" s="111"/>
      <c r="C824" s="111">
        <v>4227</v>
      </c>
      <c r="D824" s="86" t="s">
        <v>1488</v>
      </c>
      <c r="E824" s="134"/>
      <c r="F824" s="134">
        <v>5000</v>
      </c>
      <c r="G824" s="134"/>
      <c r="H824" s="134"/>
      <c r="I824" s="187">
        <f t="shared" si="145"/>
        <v>0</v>
      </c>
      <c r="J824" s="187" t="e">
        <f t="shared" si="146"/>
        <v>#DIV/0!</v>
      </c>
    </row>
    <row r="825" spans="1:10" ht="15" customHeight="1">
      <c r="A825" s="111"/>
      <c r="B825" s="111"/>
      <c r="C825" s="111">
        <v>4262</v>
      </c>
      <c r="D825" s="86" t="s">
        <v>1421</v>
      </c>
      <c r="E825" s="134"/>
      <c r="F825" s="134"/>
      <c r="G825" s="134"/>
      <c r="H825" s="134"/>
      <c r="I825" s="187"/>
      <c r="J825" s="187"/>
    </row>
    <row r="826" spans="1:10" s="110" customFormat="1" ht="30" customHeight="1">
      <c r="A826" s="354" t="s">
        <v>1548</v>
      </c>
      <c r="B826" s="355"/>
      <c r="C826" s="355"/>
      <c r="D826" s="356"/>
      <c r="E826" s="235"/>
      <c r="F826" s="235">
        <f>F827</f>
        <v>0</v>
      </c>
      <c r="G826" s="235">
        <f>G827</f>
        <v>0</v>
      </c>
      <c r="H826" s="235">
        <f>H827</f>
        <v>0</v>
      </c>
      <c r="I826" s="236" t="e">
        <f t="shared" si="144"/>
        <v>#DIV/0!</v>
      </c>
      <c r="J826" s="236" t="e">
        <f t="shared" si="126"/>
        <v>#DIV/0!</v>
      </c>
    </row>
    <row r="827" spans="1:10" s="110" customFormat="1" ht="28.8" customHeight="1">
      <c r="A827" s="354" t="s">
        <v>1482</v>
      </c>
      <c r="B827" s="355"/>
      <c r="C827" s="355"/>
      <c r="D827" s="356"/>
      <c r="E827" s="237">
        <f>E828+E899</f>
        <v>85665.69</v>
      </c>
      <c r="F827" s="237">
        <f>F828+F862</f>
        <v>0</v>
      </c>
      <c r="G827" s="237">
        <f>G828+G862</f>
        <v>0</v>
      </c>
      <c r="H827" s="237">
        <f>H828+H862</f>
        <v>0</v>
      </c>
      <c r="I827" s="238" t="e">
        <f t="shared" si="144"/>
        <v>#DIV/0!</v>
      </c>
      <c r="J827" s="238">
        <f t="shared" si="126"/>
        <v>0</v>
      </c>
    </row>
    <row r="828" spans="1:10" ht="30" customHeight="1">
      <c r="A828" s="344" t="s">
        <v>1665</v>
      </c>
      <c r="B828" s="345"/>
      <c r="C828" s="345"/>
      <c r="D828" s="346"/>
      <c r="E828" s="228">
        <f>E829+E864</f>
        <v>72816.34</v>
      </c>
      <c r="F828" s="228">
        <f>F829</f>
        <v>0</v>
      </c>
      <c r="G828" s="228">
        <f>G829</f>
        <v>0</v>
      </c>
      <c r="H828" s="228">
        <f>H829</f>
        <v>0</v>
      </c>
      <c r="I828" s="229" t="e">
        <f t="shared" si="144"/>
        <v>#DIV/0!</v>
      </c>
      <c r="J828" s="229">
        <f t="shared" si="126"/>
        <v>0</v>
      </c>
    </row>
    <row r="829" spans="1:10" ht="28.8" hidden="1" customHeight="1">
      <c r="A829" s="344" t="s">
        <v>1659</v>
      </c>
      <c r="B829" s="345"/>
      <c r="C829" s="345"/>
      <c r="D829" s="346"/>
      <c r="E829" s="112">
        <f>E830</f>
        <v>0</v>
      </c>
      <c r="F829" s="112">
        <f t="shared" ref="F829:H829" si="148">F830</f>
        <v>0</v>
      </c>
      <c r="G829" s="112">
        <f t="shared" si="148"/>
        <v>0</v>
      </c>
      <c r="H829" s="112">
        <f t="shared" si="148"/>
        <v>0</v>
      </c>
      <c r="I829" s="177" t="e">
        <f t="shared" si="144"/>
        <v>#DIV/0!</v>
      </c>
      <c r="J829" s="177" t="e">
        <f t="shared" si="126"/>
        <v>#DIV/0!</v>
      </c>
    </row>
    <row r="830" spans="1:10" ht="15" hidden="1" customHeight="1">
      <c r="A830" s="344" t="s">
        <v>1658</v>
      </c>
      <c r="B830" s="345"/>
      <c r="C830" s="345"/>
      <c r="D830" s="346"/>
      <c r="E830" s="228">
        <f>E831+E859</f>
        <v>0</v>
      </c>
      <c r="F830" s="228">
        <f>F831+F859</f>
        <v>0</v>
      </c>
      <c r="G830" s="228">
        <f>G831+G859</f>
        <v>0</v>
      </c>
      <c r="H830" s="228">
        <f>H831+H859</f>
        <v>0</v>
      </c>
      <c r="I830" s="229" t="e">
        <f t="shared" si="144"/>
        <v>#DIV/0!</v>
      </c>
      <c r="J830" s="229" t="e">
        <f t="shared" si="126"/>
        <v>#DIV/0!</v>
      </c>
    </row>
    <row r="831" spans="1:10" ht="15" hidden="1" customHeight="1">
      <c r="A831" s="130">
        <v>3</v>
      </c>
      <c r="B831" s="111"/>
      <c r="C831" s="55"/>
      <c r="D831" s="55" t="s">
        <v>1365</v>
      </c>
      <c r="E831" s="112">
        <f>E832+E836+E853+E855+E857</f>
        <v>0</v>
      </c>
      <c r="F831" s="112">
        <f>F832+F836+F853+F855+F857</f>
        <v>0</v>
      </c>
      <c r="G831" s="112">
        <f>G832+G836+G853+G855+G857</f>
        <v>0</v>
      </c>
      <c r="H831" s="112">
        <f>H832+H836+H853+H855+H857</f>
        <v>0</v>
      </c>
      <c r="I831" s="177" t="e">
        <f t="shared" si="144"/>
        <v>#DIV/0!</v>
      </c>
      <c r="J831" s="177" t="e">
        <f t="shared" si="126"/>
        <v>#DIV/0!</v>
      </c>
    </row>
    <row r="832" spans="1:10" ht="15" hidden="1" customHeight="1">
      <c r="A832" s="111"/>
      <c r="B832" s="130">
        <v>31</v>
      </c>
      <c r="C832" s="55"/>
      <c r="D832" s="55" t="s">
        <v>1327</v>
      </c>
      <c r="E832" s="112">
        <f>SUM(E833:E835)</f>
        <v>0</v>
      </c>
      <c r="F832" s="112">
        <f>SUM(F833:F835)</f>
        <v>0</v>
      </c>
      <c r="G832" s="112">
        <f>SUM(G833:G835)</f>
        <v>0</v>
      </c>
      <c r="H832" s="112">
        <f>SUM(H833:H835)</f>
        <v>0</v>
      </c>
      <c r="I832" s="177" t="e">
        <f t="shared" si="144"/>
        <v>#DIV/0!</v>
      </c>
      <c r="J832" s="177" t="e">
        <f t="shared" si="126"/>
        <v>#DIV/0!</v>
      </c>
    </row>
    <row r="833" spans="1:10" ht="15" hidden="1" customHeight="1">
      <c r="A833" s="111"/>
      <c r="B833" s="111"/>
      <c r="C833" s="111">
        <v>3111</v>
      </c>
      <c r="D833" s="86" t="s">
        <v>1405</v>
      </c>
      <c r="E833" s="134"/>
      <c r="F833" s="134"/>
      <c r="G833" s="134"/>
      <c r="H833" s="134"/>
      <c r="I833" s="187" t="e">
        <f t="shared" si="144"/>
        <v>#DIV/0!</v>
      </c>
      <c r="J833" s="187" t="e">
        <f t="shared" si="126"/>
        <v>#DIV/0!</v>
      </c>
    </row>
    <row r="834" spans="1:10" ht="15" hidden="1" customHeight="1">
      <c r="A834" s="111"/>
      <c r="B834" s="111"/>
      <c r="C834" s="111">
        <v>3121</v>
      </c>
      <c r="D834" s="86" t="s">
        <v>1301</v>
      </c>
      <c r="E834" s="134"/>
      <c r="F834" s="134">
        <v>0</v>
      </c>
      <c r="G834" s="134">
        <v>0</v>
      </c>
      <c r="H834" s="134"/>
      <c r="I834" s="187" t="e">
        <f t="shared" si="144"/>
        <v>#DIV/0!</v>
      </c>
      <c r="J834" s="187" t="e">
        <f t="shared" si="126"/>
        <v>#DIV/0!</v>
      </c>
    </row>
    <row r="835" spans="1:10" ht="15" hidden="1" customHeight="1">
      <c r="A835" s="111"/>
      <c r="B835" s="111"/>
      <c r="C835" s="111">
        <v>3132</v>
      </c>
      <c r="D835" s="86" t="s">
        <v>1363</v>
      </c>
      <c r="E835" s="134"/>
      <c r="F835" s="134"/>
      <c r="G835" s="134"/>
      <c r="H835" s="134"/>
      <c r="I835" s="187" t="e">
        <f t="shared" si="144"/>
        <v>#DIV/0!</v>
      </c>
      <c r="J835" s="187" t="e">
        <f t="shared" si="126"/>
        <v>#DIV/0!</v>
      </c>
    </row>
    <row r="836" spans="1:10" ht="15" hidden="1" customHeight="1">
      <c r="A836" s="111"/>
      <c r="B836" s="130">
        <v>32</v>
      </c>
      <c r="C836" s="111"/>
      <c r="D836" s="130" t="s">
        <v>1330</v>
      </c>
      <c r="E836" s="132">
        <f>SUM(E837:E852)</f>
        <v>0</v>
      </c>
      <c r="F836" s="132">
        <f>SUM(F837:F852)</f>
        <v>0</v>
      </c>
      <c r="G836" s="132">
        <f>SUM(G837:G852)</f>
        <v>0</v>
      </c>
      <c r="H836" s="132">
        <f>SUM(H837:H852)</f>
        <v>0</v>
      </c>
      <c r="I836" s="187" t="e">
        <f t="shared" si="144"/>
        <v>#DIV/0!</v>
      </c>
      <c r="J836" s="187" t="e">
        <f t="shared" si="126"/>
        <v>#DIV/0!</v>
      </c>
    </row>
    <row r="837" spans="1:10" ht="15" hidden="1" customHeight="1">
      <c r="A837" s="111"/>
      <c r="B837" s="111"/>
      <c r="C837" s="111">
        <v>3211</v>
      </c>
      <c r="D837" s="86" t="s">
        <v>1264</v>
      </c>
      <c r="E837" s="134"/>
      <c r="F837" s="134"/>
      <c r="G837" s="134"/>
      <c r="H837" s="134"/>
      <c r="I837" s="187" t="e">
        <f t="shared" si="144"/>
        <v>#DIV/0!</v>
      </c>
      <c r="J837" s="187" t="e">
        <f t="shared" si="126"/>
        <v>#DIV/0!</v>
      </c>
    </row>
    <row r="838" spans="1:10" ht="15" hidden="1" customHeight="1">
      <c r="A838" s="111"/>
      <c r="B838" s="111"/>
      <c r="C838" s="111">
        <v>3212</v>
      </c>
      <c r="D838" s="86" t="s">
        <v>1265</v>
      </c>
      <c r="E838" s="134"/>
      <c r="F838" s="134"/>
      <c r="G838" s="134"/>
      <c r="H838" s="134"/>
      <c r="I838" s="187" t="e">
        <f t="shared" si="144"/>
        <v>#DIV/0!</v>
      </c>
      <c r="J838" s="187" t="e">
        <f t="shared" si="126"/>
        <v>#DIV/0!</v>
      </c>
    </row>
    <row r="839" spans="1:10" ht="15" hidden="1" customHeight="1">
      <c r="A839" s="111"/>
      <c r="B839" s="111"/>
      <c r="C839" s="111">
        <v>3213</v>
      </c>
      <c r="D839" s="86" t="s">
        <v>1266</v>
      </c>
      <c r="E839" s="134"/>
      <c r="F839" s="134"/>
      <c r="G839" s="134"/>
      <c r="H839" s="134"/>
      <c r="I839" s="187" t="e">
        <f t="shared" si="144"/>
        <v>#DIV/0!</v>
      </c>
      <c r="J839" s="187" t="e">
        <f t="shared" si="126"/>
        <v>#DIV/0!</v>
      </c>
    </row>
    <row r="840" spans="1:10" ht="15" hidden="1" customHeight="1">
      <c r="A840" s="111"/>
      <c r="B840" s="111"/>
      <c r="C840" s="111">
        <v>3221</v>
      </c>
      <c r="D840" s="86" t="s">
        <v>1267</v>
      </c>
      <c r="E840" s="134"/>
      <c r="F840" s="134"/>
      <c r="G840" s="134"/>
      <c r="H840" s="134"/>
      <c r="I840" s="187" t="e">
        <f t="shared" si="144"/>
        <v>#DIV/0!</v>
      </c>
      <c r="J840" s="187" t="e">
        <f t="shared" si="126"/>
        <v>#DIV/0!</v>
      </c>
    </row>
    <row r="841" spans="1:10" ht="15" hidden="1" customHeight="1">
      <c r="A841" s="111"/>
      <c r="B841" s="111"/>
      <c r="C841" s="111">
        <v>3222</v>
      </c>
      <c r="D841" s="86" t="s">
        <v>1582</v>
      </c>
      <c r="E841" s="134"/>
      <c r="F841" s="134"/>
      <c r="G841" s="134"/>
      <c r="H841" s="134"/>
      <c r="I841" s="187" t="e">
        <f t="shared" si="144"/>
        <v>#DIV/0!</v>
      </c>
      <c r="J841" s="187" t="e">
        <f t="shared" si="126"/>
        <v>#DIV/0!</v>
      </c>
    </row>
    <row r="842" spans="1:10" ht="15" hidden="1" customHeight="1">
      <c r="A842" s="111"/>
      <c r="B842" s="111"/>
      <c r="C842" s="111">
        <v>3223</v>
      </c>
      <c r="D842" s="86" t="s">
        <v>1269</v>
      </c>
      <c r="E842" s="134"/>
      <c r="F842" s="134"/>
      <c r="G842" s="134"/>
      <c r="H842" s="134"/>
      <c r="I842" s="187" t="e">
        <f t="shared" si="144"/>
        <v>#DIV/0!</v>
      </c>
      <c r="J842" s="187" t="e">
        <f t="shared" si="126"/>
        <v>#DIV/0!</v>
      </c>
    </row>
    <row r="843" spans="1:10" ht="15" hidden="1" customHeight="1">
      <c r="A843" s="111"/>
      <c r="B843" s="111"/>
      <c r="C843" s="111">
        <v>3224</v>
      </c>
      <c r="D843" s="86" t="s">
        <v>1423</v>
      </c>
      <c r="E843" s="134"/>
      <c r="F843" s="134"/>
      <c r="G843" s="134"/>
      <c r="H843" s="134"/>
      <c r="I843" s="187" t="e">
        <f t="shared" si="144"/>
        <v>#DIV/0!</v>
      </c>
      <c r="J843" s="187" t="e">
        <f t="shared" si="126"/>
        <v>#DIV/0!</v>
      </c>
    </row>
    <row r="844" spans="1:10" ht="15" hidden="1" customHeight="1">
      <c r="A844" s="111"/>
      <c r="B844" s="111"/>
      <c r="C844" s="111">
        <v>3231</v>
      </c>
      <c r="D844" s="86" t="s">
        <v>1272</v>
      </c>
      <c r="E844" s="134"/>
      <c r="F844" s="134"/>
      <c r="G844" s="134"/>
      <c r="H844" s="134"/>
      <c r="I844" s="187" t="e">
        <f t="shared" si="144"/>
        <v>#DIV/0!</v>
      </c>
      <c r="J844" s="187" t="e">
        <f t="shared" si="126"/>
        <v>#DIV/0!</v>
      </c>
    </row>
    <row r="845" spans="1:10" ht="15" hidden="1" customHeight="1">
      <c r="A845" s="111"/>
      <c r="B845" s="111"/>
      <c r="C845" s="111">
        <v>3232</v>
      </c>
      <c r="D845" s="86" t="s">
        <v>1273</v>
      </c>
      <c r="E845" s="134"/>
      <c r="F845" s="134"/>
      <c r="G845" s="134"/>
      <c r="H845" s="134"/>
      <c r="I845" s="187" t="e">
        <f t="shared" si="144"/>
        <v>#DIV/0!</v>
      </c>
      <c r="J845" s="187" t="e">
        <f t="shared" si="126"/>
        <v>#DIV/0!</v>
      </c>
    </row>
    <row r="846" spans="1:10" ht="15" hidden="1" customHeight="1">
      <c r="A846" s="111"/>
      <c r="B846" s="111"/>
      <c r="C846" s="111">
        <v>3233</v>
      </c>
      <c r="D846" s="86" t="s">
        <v>1274</v>
      </c>
      <c r="E846" s="134"/>
      <c r="F846" s="134"/>
      <c r="G846" s="134"/>
      <c r="H846" s="134"/>
      <c r="I846" s="187" t="e">
        <f t="shared" si="144"/>
        <v>#DIV/0!</v>
      </c>
      <c r="J846" s="187" t="e">
        <f t="shared" si="126"/>
        <v>#DIV/0!</v>
      </c>
    </row>
    <row r="847" spans="1:10" ht="15" hidden="1" customHeight="1">
      <c r="A847" s="111"/>
      <c r="B847" s="111"/>
      <c r="C847" s="111">
        <v>3234</v>
      </c>
      <c r="D847" s="86" t="s">
        <v>1275</v>
      </c>
      <c r="E847" s="134"/>
      <c r="F847" s="134"/>
      <c r="G847" s="134"/>
      <c r="H847" s="134"/>
      <c r="I847" s="187" t="e">
        <f t="shared" si="144"/>
        <v>#DIV/0!</v>
      </c>
      <c r="J847" s="187" t="e">
        <f t="shared" si="126"/>
        <v>#DIV/0!</v>
      </c>
    </row>
    <row r="848" spans="1:10" ht="15" hidden="1" customHeight="1">
      <c r="A848" s="111"/>
      <c r="B848" s="111"/>
      <c r="C848" s="111">
        <v>3235</v>
      </c>
      <c r="D848" s="86" t="s">
        <v>1276</v>
      </c>
      <c r="E848" s="134"/>
      <c r="F848" s="134"/>
      <c r="G848" s="134"/>
      <c r="H848" s="134"/>
      <c r="I848" s="187" t="e">
        <f t="shared" si="144"/>
        <v>#DIV/0!</v>
      </c>
      <c r="J848" s="187" t="e">
        <f t="shared" si="126"/>
        <v>#DIV/0!</v>
      </c>
    </row>
    <row r="849" spans="1:10" ht="15" hidden="1" customHeight="1">
      <c r="A849" s="111"/>
      <c r="B849" s="111"/>
      <c r="C849" s="111">
        <v>3237</v>
      </c>
      <c r="D849" s="86" t="s">
        <v>1278</v>
      </c>
      <c r="E849" s="134"/>
      <c r="F849" s="134"/>
      <c r="G849" s="134"/>
      <c r="H849" s="134"/>
      <c r="I849" s="187" t="e">
        <f t="shared" si="144"/>
        <v>#DIV/0!</v>
      </c>
      <c r="J849" s="187" t="e">
        <f t="shared" si="126"/>
        <v>#DIV/0!</v>
      </c>
    </row>
    <row r="850" spans="1:10" ht="15" hidden="1" customHeight="1">
      <c r="A850" s="111"/>
      <c r="B850" s="111"/>
      <c r="C850" s="111">
        <v>3238</v>
      </c>
      <c r="D850" s="86" t="s">
        <v>1279</v>
      </c>
      <c r="E850" s="134"/>
      <c r="F850" s="134"/>
      <c r="G850" s="134"/>
      <c r="H850" s="134"/>
      <c r="I850" s="187" t="e">
        <f t="shared" si="144"/>
        <v>#DIV/0!</v>
      </c>
      <c r="J850" s="187" t="e">
        <f t="shared" si="126"/>
        <v>#DIV/0!</v>
      </c>
    </row>
    <row r="851" spans="1:10" ht="15" hidden="1" customHeight="1">
      <c r="A851" s="111"/>
      <c r="B851" s="111"/>
      <c r="C851" s="111">
        <v>3239</v>
      </c>
      <c r="D851" s="86" t="s">
        <v>1280</v>
      </c>
      <c r="E851" s="134"/>
      <c r="F851" s="134"/>
      <c r="G851" s="134"/>
      <c r="H851" s="134"/>
      <c r="I851" s="187" t="e">
        <f t="shared" si="144"/>
        <v>#DIV/0!</v>
      </c>
      <c r="J851" s="187" t="e">
        <f t="shared" ref="J851:J914" si="149">G851/E851*100</f>
        <v>#DIV/0!</v>
      </c>
    </row>
    <row r="852" spans="1:10" ht="15" hidden="1" customHeight="1">
      <c r="A852" s="111"/>
      <c r="B852" s="111"/>
      <c r="C852" s="111">
        <v>3293</v>
      </c>
      <c r="D852" s="86" t="s">
        <v>1305</v>
      </c>
      <c r="E852" s="134"/>
      <c r="F852" s="134"/>
      <c r="G852" s="134"/>
      <c r="H852" s="134"/>
      <c r="I852" s="187" t="e">
        <f t="shared" si="144"/>
        <v>#DIV/0!</v>
      </c>
      <c r="J852" s="187" t="e">
        <f t="shared" si="149"/>
        <v>#DIV/0!</v>
      </c>
    </row>
    <row r="853" spans="1:10" ht="15" hidden="1" customHeight="1">
      <c r="A853" s="111"/>
      <c r="B853" s="130">
        <v>35</v>
      </c>
      <c r="C853" s="111"/>
      <c r="D853" s="130" t="s">
        <v>1563</v>
      </c>
      <c r="E853" s="132">
        <f>E854</f>
        <v>0</v>
      </c>
      <c r="F853" s="132">
        <f>F854</f>
        <v>0</v>
      </c>
      <c r="G853" s="132">
        <f>G854</f>
        <v>0</v>
      </c>
      <c r="H853" s="132">
        <f>H854</f>
        <v>0</v>
      </c>
      <c r="I853" s="187" t="e">
        <f t="shared" si="144"/>
        <v>#DIV/0!</v>
      </c>
      <c r="J853" s="187" t="e">
        <f t="shared" si="149"/>
        <v>#DIV/0!</v>
      </c>
    </row>
    <row r="854" spans="1:10" ht="15" hidden="1" customHeight="1">
      <c r="A854" s="111"/>
      <c r="B854" s="111"/>
      <c r="C854" s="111">
        <v>3531</v>
      </c>
      <c r="D854" s="86" t="s">
        <v>1541</v>
      </c>
      <c r="E854" s="134"/>
      <c r="F854" s="134"/>
      <c r="G854" s="134"/>
      <c r="H854" s="134"/>
      <c r="I854" s="187" t="e">
        <f t="shared" si="144"/>
        <v>#DIV/0!</v>
      </c>
      <c r="J854" s="187" t="e">
        <f t="shared" si="149"/>
        <v>#DIV/0!</v>
      </c>
    </row>
    <row r="855" spans="1:10" ht="15" hidden="1" customHeight="1">
      <c r="A855" s="111"/>
      <c r="B855" s="130">
        <v>36</v>
      </c>
      <c r="C855" s="111"/>
      <c r="D855" s="130" t="s">
        <v>1399</v>
      </c>
      <c r="E855" s="132">
        <f>E856</f>
        <v>0</v>
      </c>
      <c r="F855" s="132">
        <f>F856</f>
        <v>0</v>
      </c>
      <c r="G855" s="132">
        <f>G856</f>
        <v>0</v>
      </c>
      <c r="H855" s="132">
        <f>H856</f>
        <v>0</v>
      </c>
      <c r="I855" s="187" t="e">
        <f t="shared" si="144"/>
        <v>#DIV/0!</v>
      </c>
      <c r="J855" s="187" t="e">
        <f t="shared" si="149"/>
        <v>#DIV/0!</v>
      </c>
    </row>
    <row r="856" spans="1:10" ht="15" hidden="1" customHeight="1">
      <c r="A856" s="111"/>
      <c r="B856" s="111"/>
      <c r="C856" s="111">
        <v>3693</v>
      </c>
      <c r="D856" s="86" t="s">
        <v>1544</v>
      </c>
      <c r="E856" s="134"/>
      <c r="F856" s="134"/>
      <c r="G856" s="134"/>
      <c r="H856" s="134"/>
      <c r="I856" s="187" t="e">
        <f t="shared" si="144"/>
        <v>#DIV/0!</v>
      </c>
      <c r="J856" s="187" t="e">
        <f t="shared" si="149"/>
        <v>#DIV/0!</v>
      </c>
    </row>
    <row r="857" spans="1:10" ht="15" hidden="1" customHeight="1">
      <c r="A857" s="111"/>
      <c r="B857" s="130">
        <v>38</v>
      </c>
      <c r="C857" s="111"/>
      <c r="D857" s="130" t="s">
        <v>1359</v>
      </c>
      <c r="E857" s="132">
        <f>E858</f>
        <v>0</v>
      </c>
      <c r="F857" s="132">
        <f>F858</f>
        <v>0</v>
      </c>
      <c r="G857" s="132">
        <f>G858</f>
        <v>0</v>
      </c>
      <c r="H857" s="132">
        <f>H858</f>
        <v>0</v>
      </c>
      <c r="I857" s="187" t="e">
        <f t="shared" si="144"/>
        <v>#DIV/0!</v>
      </c>
      <c r="J857" s="187" t="e">
        <f t="shared" si="149"/>
        <v>#DIV/0!</v>
      </c>
    </row>
    <row r="858" spans="1:10" ht="15" hidden="1" customHeight="1">
      <c r="A858" s="111"/>
      <c r="B858" s="111"/>
      <c r="C858" s="111">
        <v>3813</v>
      </c>
      <c r="D858" s="86" t="s">
        <v>1543</v>
      </c>
      <c r="E858" s="134"/>
      <c r="F858" s="134"/>
      <c r="G858" s="134"/>
      <c r="H858" s="134"/>
      <c r="I858" s="187" t="e">
        <f t="shared" si="144"/>
        <v>#DIV/0!</v>
      </c>
      <c r="J858" s="187" t="e">
        <f t="shared" si="149"/>
        <v>#DIV/0!</v>
      </c>
    </row>
    <row r="859" spans="1:10" ht="15" hidden="1" customHeight="1">
      <c r="A859" s="130">
        <v>4</v>
      </c>
      <c r="B859" s="111"/>
      <c r="C859" s="111"/>
      <c r="D859" s="130" t="s">
        <v>1352</v>
      </c>
      <c r="E859" s="132">
        <f>E860</f>
        <v>0</v>
      </c>
      <c r="F859" s="132">
        <f>F860</f>
        <v>0</v>
      </c>
      <c r="G859" s="132">
        <f>G860</f>
        <v>0</v>
      </c>
      <c r="H859" s="132">
        <f>H860</f>
        <v>0</v>
      </c>
      <c r="I859" s="187" t="e">
        <f t="shared" si="144"/>
        <v>#DIV/0!</v>
      </c>
      <c r="J859" s="187" t="e">
        <f t="shared" si="149"/>
        <v>#DIV/0!</v>
      </c>
    </row>
    <row r="860" spans="1:10" ht="15" hidden="1" customHeight="1">
      <c r="A860" s="111"/>
      <c r="B860" s="130">
        <v>42</v>
      </c>
      <c r="C860" s="111"/>
      <c r="D860" s="130" t="s">
        <v>1353</v>
      </c>
      <c r="E860" s="132">
        <f>SUM(E861:E863)</f>
        <v>0</v>
      </c>
      <c r="F860" s="132">
        <f>SUM(F861:F863)</f>
        <v>0</v>
      </c>
      <c r="G860" s="132">
        <f>SUM(G861:G863)</f>
        <v>0</v>
      </c>
      <c r="H860" s="132">
        <f>SUM(H861:H863)</f>
        <v>0</v>
      </c>
      <c r="I860" s="187" t="e">
        <f t="shared" si="144"/>
        <v>#DIV/0!</v>
      </c>
      <c r="J860" s="187" t="e">
        <f t="shared" si="149"/>
        <v>#DIV/0!</v>
      </c>
    </row>
    <row r="861" spans="1:10" ht="15" hidden="1" customHeight="1">
      <c r="A861" s="111"/>
      <c r="B861" s="111"/>
      <c r="C861" s="111">
        <v>4221</v>
      </c>
      <c r="D861" s="86" t="s">
        <v>1287</v>
      </c>
      <c r="E861" s="134"/>
      <c r="F861" s="134"/>
      <c r="G861" s="134"/>
      <c r="H861" s="134"/>
      <c r="I861" s="187" t="e">
        <f t="shared" si="144"/>
        <v>#DIV/0!</v>
      </c>
      <c r="J861" s="187" t="e">
        <f t="shared" si="149"/>
        <v>#DIV/0!</v>
      </c>
    </row>
    <row r="862" spans="1:10" ht="15" hidden="1" customHeight="1">
      <c r="A862" s="111"/>
      <c r="B862" s="111"/>
      <c r="C862" s="111">
        <v>4224</v>
      </c>
      <c r="D862" s="86" t="s">
        <v>1319</v>
      </c>
      <c r="E862" s="134"/>
      <c r="F862" s="134"/>
      <c r="G862" s="134"/>
      <c r="H862" s="134"/>
      <c r="I862" s="187" t="e">
        <f t="shared" si="144"/>
        <v>#DIV/0!</v>
      </c>
      <c r="J862" s="187" t="e">
        <f t="shared" si="149"/>
        <v>#DIV/0!</v>
      </c>
    </row>
    <row r="863" spans="1:10" ht="15" hidden="1" customHeight="1">
      <c r="A863" s="111"/>
      <c r="B863" s="111"/>
      <c r="C863" s="111">
        <v>4262</v>
      </c>
      <c r="D863" s="86" t="s">
        <v>1421</v>
      </c>
      <c r="E863" s="134"/>
      <c r="F863" s="134"/>
      <c r="G863" s="134"/>
      <c r="H863" s="134"/>
      <c r="I863" s="187" t="e">
        <f t="shared" si="144"/>
        <v>#DIV/0!</v>
      </c>
      <c r="J863" s="187" t="e">
        <f t="shared" si="149"/>
        <v>#DIV/0!</v>
      </c>
    </row>
    <row r="864" spans="1:10" ht="28.8" customHeight="1">
      <c r="A864" s="344" t="s">
        <v>1659</v>
      </c>
      <c r="B864" s="345"/>
      <c r="C864" s="345"/>
      <c r="D864" s="346"/>
      <c r="E864" s="112">
        <f>E865</f>
        <v>72816.34</v>
      </c>
      <c r="F864" s="112">
        <f t="shared" ref="F864:H864" si="150">F865</f>
        <v>0</v>
      </c>
      <c r="G864" s="112">
        <f t="shared" si="150"/>
        <v>0</v>
      </c>
      <c r="H864" s="112">
        <f t="shared" si="150"/>
        <v>0</v>
      </c>
      <c r="I864" s="177" t="e">
        <f t="shared" si="144"/>
        <v>#DIV/0!</v>
      </c>
      <c r="J864" s="177">
        <f t="shared" si="149"/>
        <v>0</v>
      </c>
    </row>
    <row r="865" spans="1:10" ht="15" customHeight="1">
      <c r="A865" s="344" t="s">
        <v>1708</v>
      </c>
      <c r="B865" s="345"/>
      <c r="C865" s="345"/>
      <c r="D865" s="346"/>
      <c r="E865" s="228">
        <f>E866+E894</f>
        <v>72816.34</v>
      </c>
      <c r="F865" s="228">
        <f>F866+F894</f>
        <v>0</v>
      </c>
      <c r="G865" s="228">
        <f>G866+G894</f>
        <v>0</v>
      </c>
      <c r="H865" s="228">
        <f>H866+H894</f>
        <v>0</v>
      </c>
      <c r="I865" s="229" t="e">
        <f t="shared" si="144"/>
        <v>#DIV/0!</v>
      </c>
      <c r="J865" s="229">
        <f t="shared" si="149"/>
        <v>0</v>
      </c>
    </row>
    <row r="866" spans="1:10" ht="15" customHeight="1">
      <c r="A866" s="130">
        <v>3</v>
      </c>
      <c r="B866" s="111"/>
      <c r="C866" s="55"/>
      <c r="D866" s="55" t="s">
        <v>1365</v>
      </c>
      <c r="E866" s="112">
        <f>E867+E871+E888+E890+E892</f>
        <v>36774.01</v>
      </c>
      <c r="F866" s="112">
        <f>F867+F871+F888+F890+F892</f>
        <v>0</v>
      </c>
      <c r="G866" s="112">
        <f>G867+G871+G888+G890+G892</f>
        <v>0</v>
      </c>
      <c r="H866" s="112">
        <f>H867+H871+H888+H890+H892</f>
        <v>0</v>
      </c>
      <c r="I866" s="177" t="e">
        <f t="shared" si="144"/>
        <v>#DIV/0!</v>
      </c>
      <c r="J866" s="177">
        <f t="shared" si="149"/>
        <v>0</v>
      </c>
    </row>
    <row r="867" spans="1:10" ht="15" customHeight="1">
      <c r="A867" s="111"/>
      <c r="B867" s="130">
        <v>31</v>
      </c>
      <c r="C867" s="55"/>
      <c r="D867" s="55" t="s">
        <v>1327</v>
      </c>
      <c r="E867" s="112">
        <f>SUM(E868:E870)</f>
        <v>32755.69</v>
      </c>
      <c r="F867" s="112">
        <f>SUM(F868:F870)</f>
        <v>0</v>
      </c>
      <c r="G867" s="112">
        <f>SUM(G868:G870)</f>
        <v>0</v>
      </c>
      <c r="H867" s="112">
        <f>SUM(H868:H870)</f>
        <v>0</v>
      </c>
      <c r="I867" s="177" t="e">
        <f t="shared" si="144"/>
        <v>#DIV/0!</v>
      </c>
      <c r="J867" s="177">
        <f t="shared" si="149"/>
        <v>0</v>
      </c>
    </row>
    <row r="868" spans="1:10" ht="15" customHeight="1">
      <c r="A868" s="111"/>
      <c r="B868" s="111"/>
      <c r="C868" s="111">
        <v>3111</v>
      </c>
      <c r="D868" s="86" t="s">
        <v>1405</v>
      </c>
      <c r="E868" s="134">
        <v>28116.42</v>
      </c>
      <c r="F868" s="134"/>
      <c r="G868" s="134"/>
      <c r="H868" s="134"/>
      <c r="I868" s="187" t="e">
        <f t="shared" si="144"/>
        <v>#DIV/0!</v>
      </c>
      <c r="J868" s="187">
        <f t="shared" si="149"/>
        <v>0</v>
      </c>
    </row>
    <row r="869" spans="1:10" ht="15" customHeight="1">
      <c r="A869" s="111"/>
      <c r="B869" s="111"/>
      <c r="C869" s="111">
        <v>3121</v>
      </c>
      <c r="D869" s="86" t="s">
        <v>1301</v>
      </c>
      <c r="E869" s="134"/>
      <c r="F869" s="134"/>
      <c r="G869" s="134"/>
      <c r="H869" s="134"/>
      <c r="I869" s="187" t="e">
        <f t="shared" si="144"/>
        <v>#DIV/0!</v>
      </c>
      <c r="J869" s="187" t="e">
        <f t="shared" si="149"/>
        <v>#DIV/0!</v>
      </c>
    </row>
    <row r="870" spans="1:10" ht="15" customHeight="1">
      <c r="A870" s="111"/>
      <c r="B870" s="111"/>
      <c r="C870" s="111">
        <v>3132</v>
      </c>
      <c r="D870" s="86" t="s">
        <v>1363</v>
      </c>
      <c r="E870" s="134">
        <v>4639.2700000000004</v>
      </c>
      <c r="F870" s="134"/>
      <c r="G870" s="134"/>
      <c r="H870" s="134"/>
      <c r="I870" s="187" t="e">
        <f t="shared" si="144"/>
        <v>#DIV/0!</v>
      </c>
      <c r="J870" s="187">
        <f t="shared" si="149"/>
        <v>0</v>
      </c>
    </row>
    <row r="871" spans="1:10" ht="15" customHeight="1">
      <c r="A871" s="111"/>
      <c r="B871" s="130">
        <v>32</v>
      </c>
      <c r="C871" s="111"/>
      <c r="D871" s="130" t="s">
        <v>1330</v>
      </c>
      <c r="E871" s="132">
        <f>SUM(E872:E887)</f>
        <v>1786.7</v>
      </c>
      <c r="F871" s="132">
        <f>SUM(F872:F887)</f>
        <v>0</v>
      </c>
      <c r="G871" s="132">
        <f>SUM(G872:G887)</f>
        <v>0</v>
      </c>
      <c r="H871" s="132">
        <f>SUM(H872:H887)</f>
        <v>0</v>
      </c>
      <c r="I871" s="187" t="e">
        <f t="shared" si="144"/>
        <v>#DIV/0!</v>
      </c>
      <c r="J871" s="187">
        <f t="shared" si="149"/>
        <v>0</v>
      </c>
    </row>
    <row r="872" spans="1:10" ht="15" customHeight="1">
      <c r="A872" s="111"/>
      <c r="B872" s="111"/>
      <c r="C872" s="111">
        <v>3211</v>
      </c>
      <c r="D872" s="86" t="s">
        <v>1264</v>
      </c>
      <c r="E872" s="134"/>
      <c r="F872" s="134"/>
      <c r="G872" s="134"/>
      <c r="H872" s="134"/>
      <c r="I872" s="187" t="e">
        <f t="shared" si="144"/>
        <v>#DIV/0!</v>
      </c>
      <c r="J872" s="187" t="e">
        <f t="shared" si="149"/>
        <v>#DIV/0!</v>
      </c>
    </row>
    <row r="873" spans="1:10" ht="15" customHeight="1">
      <c r="A873" s="111"/>
      <c r="B873" s="111"/>
      <c r="C873" s="111">
        <v>3212</v>
      </c>
      <c r="D873" s="86" t="s">
        <v>1265</v>
      </c>
      <c r="E873" s="134">
        <v>129.19999999999999</v>
      </c>
      <c r="F873" s="134"/>
      <c r="G873" s="134"/>
      <c r="H873" s="134"/>
      <c r="I873" s="187" t="e">
        <f t="shared" si="144"/>
        <v>#DIV/0!</v>
      </c>
      <c r="J873" s="187">
        <f t="shared" si="149"/>
        <v>0</v>
      </c>
    </row>
    <row r="874" spans="1:10" ht="15" customHeight="1">
      <c r="A874" s="111"/>
      <c r="B874" s="111"/>
      <c r="C874" s="111">
        <v>3213</v>
      </c>
      <c r="D874" s="86" t="s">
        <v>1266</v>
      </c>
      <c r="E874" s="134"/>
      <c r="F874" s="134"/>
      <c r="G874" s="134"/>
      <c r="H874" s="134"/>
      <c r="I874" s="187" t="e">
        <f t="shared" si="144"/>
        <v>#DIV/0!</v>
      </c>
      <c r="J874" s="187" t="e">
        <f t="shared" si="149"/>
        <v>#DIV/0!</v>
      </c>
    </row>
    <row r="875" spans="1:10" ht="15" customHeight="1">
      <c r="A875" s="111"/>
      <c r="B875" s="111"/>
      <c r="C875" s="111">
        <v>3221</v>
      </c>
      <c r="D875" s="86" t="s">
        <v>1267</v>
      </c>
      <c r="E875" s="134"/>
      <c r="F875" s="134"/>
      <c r="G875" s="134"/>
      <c r="H875" s="134"/>
      <c r="I875" s="187" t="e">
        <f t="shared" si="144"/>
        <v>#DIV/0!</v>
      </c>
      <c r="J875" s="187" t="e">
        <f t="shared" si="149"/>
        <v>#DIV/0!</v>
      </c>
    </row>
    <row r="876" spans="1:10" ht="15" customHeight="1">
      <c r="A876" s="111"/>
      <c r="B876" s="111"/>
      <c r="C876" s="111">
        <v>3222</v>
      </c>
      <c r="D876" s="86" t="s">
        <v>1582</v>
      </c>
      <c r="E876" s="134"/>
      <c r="F876" s="134"/>
      <c r="G876" s="134"/>
      <c r="H876" s="134"/>
      <c r="I876" s="187" t="e">
        <f t="shared" ref="I876:I939" si="151">G876/F876*100</f>
        <v>#DIV/0!</v>
      </c>
      <c r="J876" s="187" t="e">
        <f t="shared" si="149"/>
        <v>#DIV/0!</v>
      </c>
    </row>
    <row r="877" spans="1:10" ht="15" customHeight="1">
      <c r="A877" s="111"/>
      <c r="B877" s="111"/>
      <c r="C877" s="111">
        <v>3223</v>
      </c>
      <c r="D877" s="86" t="s">
        <v>1269</v>
      </c>
      <c r="E877" s="134"/>
      <c r="F877" s="134"/>
      <c r="G877" s="134"/>
      <c r="H877" s="134"/>
      <c r="I877" s="187" t="e">
        <f t="shared" si="151"/>
        <v>#DIV/0!</v>
      </c>
      <c r="J877" s="187" t="e">
        <f t="shared" si="149"/>
        <v>#DIV/0!</v>
      </c>
    </row>
    <row r="878" spans="1:10" ht="15" customHeight="1">
      <c r="A878" s="111"/>
      <c r="B878" s="111"/>
      <c r="C878" s="111">
        <v>3224</v>
      </c>
      <c r="D878" s="86" t="s">
        <v>1423</v>
      </c>
      <c r="E878" s="134"/>
      <c r="F878" s="134"/>
      <c r="G878" s="134"/>
      <c r="H878" s="134"/>
      <c r="I878" s="187" t="e">
        <f t="shared" si="151"/>
        <v>#DIV/0!</v>
      </c>
      <c r="J878" s="187" t="e">
        <f t="shared" si="149"/>
        <v>#DIV/0!</v>
      </c>
    </row>
    <row r="879" spans="1:10" ht="15" customHeight="1">
      <c r="A879" s="111"/>
      <c r="B879" s="111"/>
      <c r="C879" s="111">
        <v>3231</v>
      </c>
      <c r="D879" s="86" t="s">
        <v>1272</v>
      </c>
      <c r="E879" s="134"/>
      <c r="F879" s="134"/>
      <c r="G879" s="134"/>
      <c r="H879" s="134"/>
      <c r="I879" s="187" t="e">
        <f t="shared" si="151"/>
        <v>#DIV/0!</v>
      </c>
      <c r="J879" s="187" t="e">
        <f t="shared" si="149"/>
        <v>#DIV/0!</v>
      </c>
    </row>
    <row r="880" spans="1:10" ht="15" customHeight="1">
      <c r="A880" s="111"/>
      <c r="B880" s="111"/>
      <c r="C880" s="111">
        <v>3232</v>
      </c>
      <c r="D880" s="86" t="s">
        <v>1273</v>
      </c>
      <c r="E880" s="134"/>
      <c r="F880" s="134"/>
      <c r="G880" s="134"/>
      <c r="H880" s="134"/>
      <c r="I880" s="187" t="e">
        <f t="shared" si="151"/>
        <v>#DIV/0!</v>
      </c>
      <c r="J880" s="187" t="e">
        <f t="shared" si="149"/>
        <v>#DIV/0!</v>
      </c>
    </row>
    <row r="881" spans="1:10" ht="15" customHeight="1">
      <c r="A881" s="111"/>
      <c r="B881" s="111"/>
      <c r="C881" s="111">
        <v>3233</v>
      </c>
      <c r="D881" s="86" t="s">
        <v>1274</v>
      </c>
      <c r="E881" s="134">
        <v>1657.5</v>
      </c>
      <c r="F881" s="134"/>
      <c r="G881" s="134"/>
      <c r="H881" s="134"/>
      <c r="I881" s="187" t="e">
        <f t="shared" si="151"/>
        <v>#DIV/0!</v>
      </c>
      <c r="J881" s="187">
        <f t="shared" si="149"/>
        <v>0</v>
      </c>
    </row>
    <row r="882" spans="1:10" ht="15" customHeight="1">
      <c r="A882" s="111"/>
      <c r="B882" s="111"/>
      <c r="C882" s="111">
        <v>3234</v>
      </c>
      <c r="D882" s="86" t="s">
        <v>1275</v>
      </c>
      <c r="E882" s="134"/>
      <c r="F882" s="134"/>
      <c r="G882" s="134"/>
      <c r="H882" s="134"/>
      <c r="I882" s="187" t="e">
        <f t="shared" si="151"/>
        <v>#DIV/0!</v>
      </c>
      <c r="J882" s="187" t="e">
        <f t="shared" si="149"/>
        <v>#DIV/0!</v>
      </c>
    </row>
    <row r="883" spans="1:10" ht="15" customHeight="1">
      <c r="A883" s="111"/>
      <c r="B883" s="111"/>
      <c r="C883" s="111">
        <v>3235</v>
      </c>
      <c r="D883" s="86" t="s">
        <v>1276</v>
      </c>
      <c r="E883" s="134"/>
      <c r="F883" s="134"/>
      <c r="G883" s="134"/>
      <c r="H883" s="134"/>
      <c r="I883" s="187" t="e">
        <f t="shared" si="151"/>
        <v>#DIV/0!</v>
      </c>
      <c r="J883" s="187" t="e">
        <f t="shared" si="149"/>
        <v>#DIV/0!</v>
      </c>
    </row>
    <row r="884" spans="1:10" ht="15" customHeight="1">
      <c r="A884" s="111"/>
      <c r="B884" s="111"/>
      <c r="C884" s="111">
        <v>3237</v>
      </c>
      <c r="D884" s="86" t="s">
        <v>1278</v>
      </c>
      <c r="E884" s="134"/>
      <c r="F884" s="134"/>
      <c r="G884" s="134"/>
      <c r="H884" s="134"/>
      <c r="I884" s="187" t="e">
        <f t="shared" si="151"/>
        <v>#DIV/0!</v>
      </c>
      <c r="J884" s="187" t="e">
        <f t="shared" si="149"/>
        <v>#DIV/0!</v>
      </c>
    </row>
    <row r="885" spans="1:10" ht="15" customHeight="1">
      <c r="A885" s="111"/>
      <c r="B885" s="111"/>
      <c r="C885" s="111">
        <v>3238</v>
      </c>
      <c r="D885" s="86" t="s">
        <v>1279</v>
      </c>
      <c r="E885" s="134"/>
      <c r="F885" s="134"/>
      <c r="G885" s="134"/>
      <c r="H885" s="134"/>
      <c r="I885" s="187" t="e">
        <f t="shared" si="151"/>
        <v>#DIV/0!</v>
      </c>
      <c r="J885" s="187" t="e">
        <f t="shared" si="149"/>
        <v>#DIV/0!</v>
      </c>
    </row>
    <row r="886" spans="1:10" ht="15" customHeight="1">
      <c r="A886" s="111"/>
      <c r="B886" s="111"/>
      <c r="C886" s="111">
        <v>3239</v>
      </c>
      <c r="D886" s="86" t="s">
        <v>1280</v>
      </c>
      <c r="E886" s="134"/>
      <c r="F886" s="134"/>
      <c r="G886" s="134"/>
      <c r="H886" s="134"/>
      <c r="I886" s="187" t="e">
        <f t="shared" si="151"/>
        <v>#DIV/0!</v>
      </c>
      <c r="J886" s="187" t="e">
        <f t="shared" si="149"/>
        <v>#DIV/0!</v>
      </c>
    </row>
    <row r="887" spans="1:10" ht="15" customHeight="1">
      <c r="A887" s="111"/>
      <c r="B887" s="111"/>
      <c r="C887" s="111">
        <v>3293</v>
      </c>
      <c r="D887" s="86" t="s">
        <v>1305</v>
      </c>
      <c r="E887" s="134"/>
      <c r="F887" s="134"/>
      <c r="G887" s="134"/>
      <c r="H887" s="134"/>
      <c r="I887" s="187" t="e">
        <f t="shared" si="151"/>
        <v>#DIV/0!</v>
      </c>
      <c r="J887" s="187" t="e">
        <f t="shared" si="149"/>
        <v>#DIV/0!</v>
      </c>
    </row>
    <row r="888" spans="1:10" ht="15" customHeight="1">
      <c r="A888" s="111"/>
      <c r="B888" s="130">
        <v>35</v>
      </c>
      <c r="C888" s="111"/>
      <c r="D888" s="130" t="s">
        <v>1563</v>
      </c>
      <c r="E888" s="132">
        <f>E889</f>
        <v>2231.62</v>
      </c>
      <c r="F888" s="132">
        <f>F889</f>
        <v>0</v>
      </c>
      <c r="G888" s="132">
        <f>G889</f>
        <v>0</v>
      </c>
      <c r="H888" s="132">
        <f>H889</f>
        <v>0</v>
      </c>
      <c r="I888" s="187" t="e">
        <f t="shared" si="151"/>
        <v>#DIV/0!</v>
      </c>
      <c r="J888" s="187">
        <f t="shared" si="149"/>
        <v>0</v>
      </c>
    </row>
    <row r="889" spans="1:10" ht="15" customHeight="1">
      <c r="A889" s="111"/>
      <c r="B889" s="111"/>
      <c r="C889" s="111">
        <v>3531</v>
      </c>
      <c r="D889" s="86" t="s">
        <v>1541</v>
      </c>
      <c r="E889" s="134">
        <v>2231.62</v>
      </c>
      <c r="F889" s="134"/>
      <c r="G889" s="134"/>
      <c r="H889" s="134"/>
      <c r="I889" s="187" t="e">
        <f t="shared" si="151"/>
        <v>#DIV/0!</v>
      </c>
      <c r="J889" s="187">
        <f t="shared" si="149"/>
        <v>0</v>
      </c>
    </row>
    <row r="890" spans="1:10" ht="15" customHeight="1">
      <c r="A890" s="111"/>
      <c r="B890" s="130">
        <v>36</v>
      </c>
      <c r="C890" s="111"/>
      <c r="D890" s="130" t="s">
        <v>1399</v>
      </c>
      <c r="E890" s="132">
        <f>E891</f>
        <v>0</v>
      </c>
      <c r="F890" s="132">
        <f>F891</f>
        <v>0</v>
      </c>
      <c r="G890" s="132">
        <f>G891</f>
        <v>0</v>
      </c>
      <c r="H890" s="132">
        <f>H891</f>
        <v>0</v>
      </c>
      <c r="I890" s="187" t="e">
        <f t="shared" si="151"/>
        <v>#DIV/0!</v>
      </c>
      <c r="J890" s="187" t="e">
        <f t="shared" si="149"/>
        <v>#DIV/0!</v>
      </c>
    </row>
    <row r="891" spans="1:10" ht="15" customHeight="1">
      <c r="A891" s="111"/>
      <c r="B891" s="111"/>
      <c r="C891" s="111">
        <v>3693</v>
      </c>
      <c r="D891" s="86" t="s">
        <v>1544</v>
      </c>
      <c r="E891" s="134"/>
      <c r="F891" s="134"/>
      <c r="G891" s="134"/>
      <c r="H891" s="134"/>
      <c r="I891" s="187" t="e">
        <f t="shared" si="151"/>
        <v>#DIV/0!</v>
      </c>
      <c r="J891" s="187" t="e">
        <f t="shared" si="149"/>
        <v>#DIV/0!</v>
      </c>
    </row>
    <row r="892" spans="1:10" ht="15" customHeight="1">
      <c r="A892" s="111"/>
      <c r="B892" s="130">
        <v>38</v>
      </c>
      <c r="C892" s="111"/>
      <c r="D892" s="130" t="s">
        <v>1359</v>
      </c>
      <c r="E892" s="132">
        <f>E893</f>
        <v>0</v>
      </c>
      <c r="F892" s="132">
        <f>F893</f>
        <v>0</v>
      </c>
      <c r="G892" s="132">
        <f>G893</f>
        <v>0</v>
      </c>
      <c r="H892" s="132">
        <f>H893</f>
        <v>0</v>
      </c>
      <c r="I892" s="187" t="e">
        <f t="shared" si="151"/>
        <v>#DIV/0!</v>
      </c>
      <c r="J892" s="187" t="e">
        <f t="shared" si="149"/>
        <v>#DIV/0!</v>
      </c>
    </row>
    <row r="893" spans="1:10" ht="15" customHeight="1">
      <c r="A893" s="111"/>
      <c r="B893" s="111"/>
      <c r="C893" s="111">
        <v>3813</v>
      </c>
      <c r="D893" s="86" t="s">
        <v>1543</v>
      </c>
      <c r="E893" s="134"/>
      <c r="F893" s="134"/>
      <c r="G893" s="134"/>
      <c r="H893" s="134"/>
      <c r="I893" s="187" t="e">
        <f t="shared" si="151"/>
        <v>#DIV/0!</v>
      </c>
      <c r="J893" s="187" t="e">
        <f t="shared" si="149"/>
        <v>#DIV/0!</v>
      </c>
    </row>
    <row r="894" spans="1:10" ht="15" customHeight="1">
      <c r="A894" s="130">
        <v>4</v>
      </c>
      <c r="B894" s="111"/>
      <c r="C894" s="111"/>
      <c r="D894" s="130" t="s">
        <v>1352</v>
      </c>
      <c r="E894" s="132">
        <f>E895</f>
        <v>36042.33</v>
      </c>
      <c r="F894" s="132">
        <f>F895</f>
        <v>0</v>
      </c>
      <c r="G894" s="132">
        <f>G895</f>
        <v>0</v>
      </c>
      <c r="H894" s="132">
        <f>H895</f>
        <v>0</v>
      </c>
      <c r="I894" s="187" t="e">
        <f t="shared" si="151"/>
        <v>#DIV/0!</v>
      </c>
      <c r="J894" s="187">
        <f t="shared" si="149"/>
        <v>0</v>
      </c>
    </row>
    <row r="895" spans="1:10" ht="15" customHeight="1">
      <c r="A895" s="111"/>
      <c r="B895" s="130">
        <v>42</v>
      </c>
      <c r="C895" s="111"/>
      <c r="D895" s="130" t="s">
        <v>1353</v>
      </c>
      <c r="E895" s="132">
        <f>SUM(E896:E898)</f>
        <v>36042.33</v>
      </c>
      <c r="F895" s="132">
        <f>SUM(F896:F898)</f>
        <v>0</v>
      </c>
      <c r="G895" s="132">
        <f>SUM(G896:G898)</f>
        <v>0</v>
      </c>
      <c r="H895" s="132">
        <f>SUM(H896:H898)</f>
        <v>0</v>
      </c>
      <c r="I895" s="187" t="e">
        <f t="shared" si="151"/>
        <v>#DIV/0!</v>
      </c>
      <c r="J895" s="187">
        <f t="shared" si="149"/>
        <v>0</v>
      </c>
    </row>
    <row r="896" spans="1:10" ht="15" customHeight="1">
      <c r="A896" s="111"/>
      <c r="B896" s="111"/>
      <c r="C896" s="111">
        <v>4221</v>
      </c>
      <c r="D896" s="86" t="s">
        <v>1287</v>
      </c>
      <c r="E896" s="134"/>
      <c r="F896" s="134"/>
      <c r="G896" s="134"/>
      <c r="H896" s="134"/>
      <c r="I896" s="187" t="e">
        <f t="shared" si="151"/>
        <v>#DIV/0!</v>
      </c>
      <c r="J896" s="187" t="e">
        <f t="shared" si="149"/>
        <v>#DIV/0!</v>
      </c>
    </row>
    <row r="897" spans="1:10" ht="15" customHeight="1">
      <c r="A897" s="111"/>
      <c r="B897" s="111"/>
      <c r="C897" s="111">
        <v>4224</v>
      </c>
      <c r="D897" s="86" t="s">
        <v>1319</v>
      </c>
      <c r="E897" s="134">
        <v>20250.18</v>
      </c>
      <c r="F897" s="134"/>
      <c r="G897" s="134"/>
      <c r="H897" s="134"/>
      <c r="I897" s="187" t="e">
        <f t="shared" si="151"/>
        <v>#DIV/0!</v>
      </c>
      <c r="J897" s="187">
        <f t="shared" si="149"/>
        <v>0</v>
      </c>
    </row>
    <row r="898" spans="1:10" ht="15" customHeight="1">
      <c r="A898" s="111"/>
      <c r="B898" s="111"/>
      <c r="C898" s="111">
        <v>4262</v>
      </c>
      <c r="D898" s="86" t="s">
        <v>1421</v>
      </c>
      <c r="E898" s="134">
        <v>15792.15</v>
      </c>
      <c r="F898" s="134"/>
      <c r="G898" s="134"/>
      <c r="H898" s="134"/>
      <c r="I898" s="187" t="e">
        <f t="shared" si="151"/>
        <v>#DIV/0!</v>
      </c>
      <c r="J898" s="187">
        <f t="shared" si="149"/>
        <v>0</v>
      </c>
    </row>
    <row r="899" spans="1:10" ht="15" customHeight="1">
      <c r="A899" s="233" t="s">
        <v>1666</v>
      </c>
      <c r="B899" s="239"/>
      <c r="C899" s="239"/>
      <c r="D899" s="183"/>
      <c r="E899" s="132">
        <f>E900+E935</f>
        <v>12849.349999999999</v>
      </c>
      <c r="F899" s="132">
        <f t="shared" ref="F899:G899" si="152">F900+F935</f>
        <v>0</v>
      </c>
      <c r="G899" s="132">
        <f t="shared" si="152"/>
        <v>0</v>
      </c>
      <c r="H899" s="132">
        <f>H900+H935</f>
        <v>0</v>
      </c>
      <c r="I899" s="187" t="e">
        <f t="shared" si="151"/>
        <v>#DIV/0!</v>
      </c>
      <c r="J899" s="187">
        <f t="shared" si="149"/>
        <v>0</v>
      </c>
    </row>
    <row r="900" spans="1:10" ht="15" hidden="1" customHeight="1">
      <c r="A900" s="344" t="s">
        <v>1517</v>
      </c>
      <c r="B900" s="345"/>
      <c r="C900" s="345"/>
      <c r="D900" s="346"/>
      <c r="E900" s="228">
        <f>E901</f>
        <v>0</v>
      </c>
      <c r="F900" s="228">
        <f>F902+F931</f>
        <v>0</v>
      </c>
      <c r="G900" s="228">
        <f>G902+G931</f>
        <v>0</v>
      </c>
      <c r="H900" s="228">
        <f>H902+H931</f>
        <v>0</v>
      </c>
      <c r="I900" s="229" t="e">
        <f t="shared" si="151"/>
        <v>#DIV/0!</v>
      </c>
      <c r="J900" s="229" t="e">
        <f t="shared" si="149"/>
        <v>#DIV/0!</v>
      </c>
    </row>
    <row r="901" spans="1:10" ht="15" hidden="1" customHeight="1">
      <c r="A901" s="344" t="s">
        <v>1658</v>
      </c>
      <c r="B901" s="345"/>
      <c r="C901" s="345"/>
      <c r="D901" s="346"/>
      <c r="E901" s="228">
        <f>E902+E930</f>
        <v>0</v>
      </c>
      <c r="F901" s="228">
        <f t="shared" ref="F901:H901" si="153">F902+F930</f>
        <v>0</v>
      </c>
      <c r="G901" s="228">
        <f t="shared" si="153"/>
        <v>0</v>
      </c>
      <c r="H901" s="228">
        <f t="shared" si="153"/>
        <v>0</v>
      </c>
      <c r="I901" s="229" t="e">
        <f t="shared" si="151"/>
        <v>#DIV/0!</v>
      </c>
      <c r="J901" s="229" t="e">
        <f t="shared" si="149"/>
        <v>#DIV/0!</v>
      </c>
    </row>
    <row r="902" spans="1:10" ht="15" hidden="1" customHeight="1">
      <c r="A902" s="130">
        <v>3</v>
      </c>
      <c r="B902" s="111"/>
      <c r="C902" s="55"/>
      <c r="D902" s="55" t="s">
        <v>1365</v>
      </c>
      <c r="E902" s="112">
        <f>E903+E907+E924+E926+E928</f>
        <v>0</v>
      </c>
      <c r="F902" s="112">
        <f>F903+F907+F924+F926+F928</f>
        <v>0</v>
      </c>
      <c r="G902" s="112">
        <f>G903+G907+G924+G926+G928</f>
        <v>0</v>
      </c>
      <c r="H902" s="112">
        <f>H903+H907+H924+H926+H928</f>
        <v>0</v>
      </c>
      <c r="I902" s="177" t="e">
        <f t="shared" si="151"/>
        <v>#DIV/0!</v>
      </c>
      <c r="J902" s="177" t="e">
        <f t="shared" si="149"/>
        <v>#DIV/0!</v>
      </c>
    </row>
    <row r="903" spans="1:10" ht="15" hidden="1" customHeight="1">
      <c r="A903" s="111"/>
      <c r="B903" s="130">
        <v>31</v>
      </c>
      <c r="C903" s="55"/>
      <c r="D903" s="55" t="s">
        <v>1327</v>
      </c>
      <c r="E903" s="112">
        <f>SUM(E904:E906)</f>
        <v>0</v>
      </c>
      <c r="F903" s="112">
        <f>SUM(F904:F906)</f>
        <v>0</v>
      </c>
      <c r="G903" s="112">
        <f>SUM(G904:G906)</f>
        <v>0</v>
      </c>
      <c r="H903" s="112">
        <f>SUM(H904:H906)</f>
        <v>0</v>
      </c>
      <c r="I903" s="177" t="e">
        <f t="shared" si="151"/>
        <v>#DIV/0!</v>
      </c>
      <c r="J903" s="177" t="e">
        <f t="shared" si="149"/>
        <v>#DIV/0!</v>
      </c>
    </row>
    <row r="904" spans="1:10" ht="15" hidden="1" customHeight="1">
      <c r="A904" s="111"/>
      <c r="B904" s="111"/>
      <c r="C904" s="111">
        <v>3111</v>
      </c>
      <c r="D904" s="86" t="s">
        <v>1405</v>
      </c>
      <c r="E904" s="134"/>
      <c r="F904" s="134"/>
      <c r="G904" s="134"/>
      <c r="H904" s="134"/>
      <c r="I904" s="187" t="e">
        <f t="shared" si="151"/>
        <v>#DIV/0!</v>
      </c>
      <c r="J904" s="187" t="e">
        <f t="shared" si="149"/>
        <v>#DIV/0!</v>
      </c>
    </row>
    <row r="905" spans="1:10" ht="15" hidden="1" customHeight="1">
      <c r="A905" s="111"/>
      <c r="B905" s="111"/>
      <c r="C905" s="111">
        <v>3121</v>
      </c>
      <c r="D905" s="86" t="s">
        <v>1301</v>
      </c>
      <c r="E905" s="134"/>
      <c r="F905" s="134">
        <v>0</v>
      </c>
      <c r="G905" s="134">
        <v>0</v>
      </c>
      <c r="H905" s="134"/>
      <c r="I905" s="187" t="e">
        <f t="shared" si="151"/>
        <v>#DIV/0!</v>
      </c>
      <c r="J905" s="187" t="e">
        <f t="shared" si="149"/>
        <v>#DIV/0!</v>
      </c>
    </row>
    <row r="906" spans="1:10" ht="15" hidden="1" customHeight="1">
      <c r="A906" s="111"/>
      <c r="B906" s="111"/>
      <c r="C906" s="111">
        <v>3132</v>
      </c>
      <c r="D906" s="86" t="s">
        <v>1363</v>
      </c>
      <c r="E906" s="134"/>
      <c r="F906" s="134"/>
      <c r="G906" s="134"/>
      <c r="H906" s="134"/>
      <c r="I906" s="187" t="e">
        <f t="shared" si="151"/>
        <v>#DIV/0!</v>
      </c>
      <c r="J906" s="187" t="e">
        <f t="shared" si="149"/>
        <v>#DIV/0!</v>
      </c>
    </row>
    <row r="907" spans="1:10" ht="15" hidden="1" customHeight="1">
      <c r="A907" s="111"/>
      <c r="B907" s="130">
        <v>32</v>
      </c>
      <c r="C907" s="111"/>
      <c r="D907" s="130" t="s">
        <v>1330</v>
      </c>
      <c r="E907" s="132">
        <f>SUM(E908:E923)</f>
        <v>0</v>
      </c>
      <c r="F907" s="132">
        <f>SUM(F908:F923)</f>
        <v>0</v>
      </c>
      <c r="G907" s="132">
        <f>SUM(G908:G923)</f>
        <v>0</v>
      </c>
      <c r="H907" s="132">
        <f>SUM(H908:H923)</f>
        <v>0</v>
      </c>
      <c r="I907" s="187" t="e">
        <f t="shared" si="151"/>
        <v>#DIV/0!</v>
      </c>
      <c r="J907" s="187" t="e">
        <f t="shared" si="149"/>
        <v>#DIV/0!</v>
      </c>
    </row>
    <row r="908" spans="1:10" ht="15" hidden="1" customHeight="1">
      <c r="A908" s="111"/>
      <c r="B908" s="111"/>
      <c r="C908" s="111">
        <v>3211</v>
      </c>
      <c r="D908" s="86" t="s">
        <v>1264</v>
      </c>
      <c r="E908" s="134"/>
      <c r="F908" s="134"/>
      <c r="G908" s="134"/>
      <c r="H908" s="134"/>
      <c r="I908" s="187" t="e">
        <f t="shared" si="151"/>
        <v>#DIV/0!</v>
      </c>
      <c r="J908" s="187" t="e">
        <f t="shared" si="149"/>
        <v>#DIV/0!</v>
      </c>
    </row>
    <row r="909" spans="1:10" ht="15" hidden="1" customHeight="1">
      <c r="A909" s="111"/>
      <c r="B909" s="111"/>
      <c r="C909" s="111">
        <v>3212</v>
      </c>
      <c r="D909" s="86" t="s">
        <v>1265</v>
      </c>
      <c r="E909" s="134"/>
      <c r="F909" s="134"/>
      <c r="G909" s="134"/>
      <c r="H909" s="134"/>
      <c r="I909" s="187" t="e">
        <f t="shared" si="151"/>
        <v>#DIV/0!</v>
      </c>
      <c r="J909" s="187" t="e">
        <f t="shared" si="149"/>
        <v>#DIV/0!</v>
      </c>
    </row>
    <row r="910" spans="1:10" ht="15" hidden="1" customHeight="1">
      <c r="A910" s="111"/>
      <c r="B910" s="111"/>
      <c r="C910" s="111">
        <v>3213</v>
      </c>
      <c r="D910" s="86" t="s">
        <v>1266</v>
      </c>
      <c r="E910" s="134"/>
      <c r="F910" s="134"/>
      <c r="G910" s="134"/>
      <c r="H910" s="134"/>
      <c r="I910" s="187" t="e">
        <f t="shared" si="151"/>
        <v>#DIV/0!</v>
      </c>
      <c r="J910" s="187" t="e">
        <f t="shared" si="149"/>
        <v>#DIV/0!</v>
      </c>
    </row>
    <row r="911" spans="1:10" ht="15" hidden="1" customHeight="1">
      <c r="A911" s="111"/>
      <c r="B911" s="111"/>
      <c r="C911" s="111">
        <v>3221</v>
      </c>
      <c r="D911" s="86" t="s">
        <v>1267</v>
      </c>
      <c r="E911" s="134"/>
      <c r="F911" s="134"/>
      <c r="G911" s="134"/>
      <c r="H911" s="134"/>
      <c r="I911" s="187" t="e">
        <f t="shared" si="151"/>
        <v>#DIV/0!</v>
      </c>
      <c r="J911" s="187" t="e">
        <f t="shared" si="149"/>
        <v>#DIV/0!</v>
      </c>
    </row>
    <row r="912" spans="1:10" ht="15" hidden="1" customHeight="1">
      <c r="A912" s="111"/>
      <c r="B912" s="111"/>
      <c r="C912" s="111">
        <v>3222</v>
      </c>
      <c r="D912" s="86" t="s">
        <v>1580</v>
      </c>
      <c r="E912" s="134"/>
      <c r="F912" s="134"/>
      <c r="G912" s="134"/>
      <c r="H912" s="134"/>
      <c r="I912" s="187" t="e">
        <f t="shared" si="151"/>
        <v>#DIV/0!</v>
      </c>
      <c r="J912" s="187" t="e">
        <f t="shared" si="149"/>
        <v>#DIV/0!</v>
      </c>
    </row>
    <row r="913" spans="1:10" ht="15" hidden="1" customHeight="1">
      <c r="A913" s="111"/>
      <c r="B913" s="111"/>
      <c r="C913" s="111">
        <v>3223</v>
      </c>
      <c r="D913" s="86" t="s">
        <v>1269</v>
      </c>
      <c r="E913" s="134"/>
      <c r="F913" s="134"/>
      <c r="G913" s="134"/>
      <c r="H913" s="134"/>
      <c r="I913" s="187" t="e">
        <f t="shared" si="151"/>
        <v>#DIV/0!</v>
      </c>
      <c r="J913" s="187" t="e">
        <f t="shared" si="149"/>
        <v>#DIV/0!</v>
      </c>
    </row>
    <row r="914" spans="1:10" ht="15" hidden="1" customHeight="1">
      <c r="A914" s="111"/>
      <c r="B914" s="111"/>
      <c r="C914" s="111">
        <v>3224</v>
      </c>
      <c r="D914" s="86" t="s">
        <v>1423</v>
      </c>
      <c r="E914" s="134"/>
      <c r="F914" s="134"/>
      <c r="G914" s="134"/>
      <c r="H914" s="134"/>
      <c r="I914" s="187" t="e">
        <f t="shared" si="151"/>
        <v>#DIV/0!</v>
      </c>
      <c r="J914" s="187" t="e">
        <f t="shared" si="149"/>
        <v>#DIV/0!</v>
      </c>
    </row>
    <row r="915" spans="1:10" ht="15" hidden="1" customHeight="1">
      <c r="A915" s="111"/>
      <c r="B915" s="111"/>
      <c r="C915" s="111">
        <v>3231</v>
      </c>
      <c r="D915" s="86" t="s">
        <v>1272</v>
      </c>
      <c r="E915" s="134"/>
      <c r="F915" s="134"/>
      <c r="G915" s="134"/>
      <c r="H915" s="134"/>
      <c r="I915" s="187" t="e">
        <f t="shared" si="151"/>
        <v>#DIV/0!</v>
      </c>
      <c r="J915" s="187" t="e">
        <f t="shared" ref="J915:J969" si="154">G915/E915*100</f>
        <v>#DIV/0!</v>
      </c>
    </row>
    <row r="916" spans="1:10" ht="15" hidden="1" customHeight="1">
      <c r="A916" s="111"/>
      <c r="B916" s="111"/>
      <c r="C916" s="111">
        <v>3232</v>
      </c>
      <c r="D916" s="86" t="s">
        <v>1273</v>
      </c>
      <c r="E916" s="134"/>
      <c r="F916" s="134"/>
      <c r="G916" s="134"/>
      <c r="H916" s="134"/>
      <c r="I916" s="187" t="e">
        <f t="shared" si="151"/>
        <v>#DIV/0!</v>
      </c>
      <c r="J916" s="187" t="e">
        <f t="shared" si="154"/>
        <v>#DIV/0!</v>
      </c>
    </row>
    <row r="917" spans="1:10" ht="15" hidden="1" customHeight="1">
      <c r="A917" s="111"/>
      <c r="B917" s="111"/>
      <c r="C917" s="111">
        <v>3233</v>
      </c>
      <c r="D917" s="86" t="s">
        <v>1274</v>
      </c>
      <c r="E917" s="134"/>
      <c r="F917" s="134"/>
      <c r="G917" s="134"/>
      <c r="H917" s="134"/>
      <c r="I917" s="187" t="e">
        <f t="shared" si="151"/>
        <v>#DIV/0!</v>
      </c>
      <c r="J917" s="187" t="e">
        <f t="shared" si="154"/>
        <v>#DIV/0!</v>
      </c>
    </row>
    <row r="918" spans="1:10" ht="15" hidden="1" customHeight="1">
      <c r="A918" s="111"/>
      <c r="B918" s="111"/>
      <c r="C918" s="111">
        <v>3234</v>
      </c>
      <c r="D918" s="86" t="s">
        <v>1275</v>
      </c>
      <c r="E918" s="134"/>
      <c r="F918" s="134"/>
      <c r="G918" s="134"/>
      <c r="H918" s="134"/>
      <c r="I918" s="187" t="e">
        <f t="shared" si="151"/>
        <v>#DIV/0!</v>
      </c>
      <c r="J918" s="187" t="e">
        <f t="shared" si="154"/>
        <v>#DIV/0!</v>
      </c>
    </row>
    <row r="919" spans="1:10" ht="15" hidden="1" customHeight="1">
      <c r="A919" s="111"/>
      <c r="B919" s="111"/>
      <c r="C919" s="111">
        <v>3235</v>
      </c>
      <c r="D919" s="86" t="s">
        <v>1276</v>
      </c>
      <c r="E919" s="134"/>
      <c r="F919" s="134"/>
      <c r="G919" s="134"/>
      <c r="H919" s="134"/>
      <c r="I919" s="187" t="e">
        <f t="shared" si="151"/>
        <v>#DIV/0!</v>
      </c>
      <c r="J919" s="187" t="e">
        <f t="shared" si="154"/>
        <v>#DIV/0!</v>
      </c>
    </row>
    <row r="920" spans="1:10" ht="15" hidden="1" customHeight="1">
      <c r="A920" s="111"/>
      <c r="B920" s="111"/>
      <c r="C920" s="111">
        <v>3237</v>
      </c>
      <c r="D920" s="86" t="s">
        <v>1278</v>
      </c>
      <c r="E920" s="134"/>
      <c r="F920" s="134"/>
      <c r="G920" s="134"/>
      <c r="H920" s="134"/>
      <c r="I920" s="187" t="e">
        <f t="shared" si="151"/>
        <v>#DIV/0!</v>
      </c>
      <c r="J920" s="187" t="e">
        <f t="shared" si="154"/>
        <v>#DIV/0!</v>
      </c>
    </row>
    <row r="921" spans="1:10" ht="15" hidden="1" customHeight="1">
      <c r="A921" s="111"/>
      <c r="B921" s="111"/>
      <c r="C921" s="111">
        <v>3238</v>
      </c>
      <c r="D921" s="86" t="s">
        <v>1279</v>
      </c>
      <c r="E921" s="134"/>
      <c r="F921" s="134"/>
      <c r="G921" s="134"/>
      <c r="H921" s="134"/>
      <c r="I921" s="187" t="e">
        <f t="shared" si="151"/>
        <v>#DIV/0!</v>
      </c>
      <c r="J921" s="187" t="e">
        <f t="shared" si="154"/>
        <v>#DIV/0!</v>
      </c>
    </row>
    <row r="922" spans="1:10" ht="15" hidden="1" customHeight="1">
      <c r="A922" s="111"/>
      <c r="B922" s="111"/>
      <c r="C922" s="111">
        <v>3239</v>
      </c>
      <c r="D922" s="86" t="s">
        <v>1280</v>
      </c>
      <c r="E922" s="134"/>
      <c r="F922" s="134"/>
      <c r="G922" s="134"/>
      <c r="H922" s="134"/>
      <c r="I922" s="187" t="e">
        <f t="shared" si="151"/>
        <v>#DIV/0!</v>
      </c>
      <c r="J922" s="187" t="e">
        <f t="shared" si="154"/>
        <v>#DIV/0!</v>
      </c>
    </row>
    <row r="923" spans="1:10" ht="15" hidden="1" customHeight="1">
      <c r="A923" s="111"/>
      <c r="B923" s="111"/>
      <c r="C923" s="111">
        <v>3293</v>
      </c>
      <c r="D923" s="86" t="s">
        <v>1305</v>
      </c>
      <c r="E923" s="134"/>
      <c r="F923" s="134"/>
      <c r="G923" s="134"/>
      <c r="H923" s="134"/>
      <c r="I923" s="187" t="e">
        <f t="shared" si="151"/>
        <v>#DIV/0!</v>
      </c>
      <c r="J923" s="187" t="e">
        <f t="shared" si="154"/>
        <v>#DIV/0!</v>
      </c>
    </row>
    <row r="924" spans="1:10" ht="15" hidden="1" customHeight="1">
      <c r="A924" s="111"/>
      <c r="B924" s="130">
        <v>35</v>
      </c>
      <c r="C924" s="111"/>
      <c r="D924" s="130" t="s">
        <v>1563</v>
      </c>
      <c r="E924" s="132">
        <f>E925</f>
        <v>0</v>
      </c>
      <c r="F924" s="132">
        <f>F925</f>
        <v>0</v>
      </c>
      <c r="G924" s="132">
        <f>G925</f>
        <v>0</v>
      </c>
      <c r="H924" s="132">
        <f>H925</f>
        <v>0</v>
      </c>
      <c r="I924" s="187" t="e">
        <f t="shared" si="151"/>
        <v>#DIV/0!</v>
      </c>
      <c r="J924" s="187" t="e">
        <f t="shared" si="154"/>
        <v>#DIV/0!</v>
      </c>
    </row>
    <row r="925" spans="1:10" ht="15" hidden="1" customHeight="1">
      <c r="A925" s="111"/>
      <c r="B925" s="111"/>
      <c r="C925" s="111">
        <v>3531</v>
      </c>
      <c r="D925" s="86" t="s">
        <v>1541</v>
      </c>
      <c r="E925" s="134"/>
      <c r="F925" s="134"/>
      <c r="G925" s="134"/>
      <c r="H925" s="134"/>
      <c r="I925" s="187" t="e">
        <f t="shared" si="151"/>
        <v>#DIV/0!</v>
      </c>
      <c r="J925" s="187" t="e">
        <f t="shared" si="154"/>
        <v>#DIV/0!</v>
      </c>
    </row>
    <row r="926" spans="1:10" ht="15" hidden="1" customHeight="1">
      <c r="A926" s="111"/>
      <c r="B926" s="130">
        <v>36</v>
      </c>
      <c r="C926" s="111"/>
      <c r="D926" s="130" t="s">
        <v>1399</v>
      </c>
      <c r="E926" s="132">
        <f>E927</f>
        <v>0</v>
      </c>
      <c r="F926" s="132">
        <f>F927</f>
        <v>0</v>
      </c>
      <c r="G926" s="132">
        <f>G927</f>
        <v>0</v>
      </c>
      <c r="H926" s="132">
        <f>H927</f>
        <v>0</v>
      </c>
      <c r="I926" s="187" t="e">
        <f t="shared" si="151"/>
        <v>#DIV/0!</v>
      </c>
      <c r="J926" s="187" t="e">
        <f t="shared" si="154"/>
        <v>#DIV/0!</v>
      </c>
    </row>
    <row r="927" spans="1:10" ht="15" hidden="1" customHeight="1">
      <c r="A927" s="111"/>
      <c r="B927" s="111"/>
      <c r="C927" s="111">
        <v>3691</v>
      </c>
      <c r="D927" s="86" t="s">
        <v>1426</v>
      </c>
      <c r="E927" s="134"/>
      <c r="F927" s="134"/>
      <c r="G927" s="134"/>
      <c r="H927" s="134"/>
      <c r="I927" s="187" t="e">
        <f t="shared" si="151"/>
        <v>#DIV/0!</v>
      </c>
      <c r="J927" s="187" t="e">
        <f t="shared" si="154"/>
        <v>#DIV/0!</v>
      </c>
    </row>
    <row r="928" spans="1:10" ht="15" hidden="1" customHeight="1">
      <c r="A928" s="111"/>
      <c r="B928" s="130">
        <v>38</v>
      </c>
      <c r="C928" s="111"/>
      <c r="D928" s="130" t="s">
        <v>1359</v>
      </c>
      <c r="E928" s="132">
        <f>E929</f>
        <v>0</v>
      </c>
      <c r="F928" s="132">
        <f>F929</f>
        <v>0</v>
      </c>
      <c r="G928" s="132">
        <f>G929</f>
        <v>0</v>
      </c>
      <c r="H928" s="132">
        <f>H929</f>
        <v>0</v>
      </c>
      <c r="I928" s="187" t="e">
        <f t="shared" si="151"/>
        <v>#DIV/0!</v>
      </c>
      <c r="J928" s="187" t="e">
        <f t="shared" si="154"/>
        <v>#DIV/0!</v>
      </c>
    </row>
    <row r="929" spans="1:10" ht="15" hidden="1" customHeight="1">
      <c r="A929" s="111"/>
      <c r="B929" s="111"/>
      <c r="C929" s="111">
        <v>3813</v>
      </c>
      <c r="D929" s="86" t="s">
        <v>1543</v>
      </c>
      <c r="E929" s="134"/>
      <c r="F929" s="134"/>
      <c r="G929" s="134"/>
      <c r="H929" s="134"/>
      <c r="I929" s="187" t="e">
        <f t="shared" si="151"/>
        <v>#DIV/0!</v>
      </c>
      <c r="J929" s="187" t="e">
        <f t="shared" si="154"/>
        <v>#DIV/0!</v>
      </c>
    </row>
    <row r="930" spans="1:10" ht="15" hidden="1" customHeight="1">
      <c r="A930" s="130">
        <v>4</v>
      </c>
      <c r="B930" s="111"/>
      <c r="C930" s="111"/>
      <c r="D930" s="130" t="s">
        <v>1352</v>
      </c>
      <c r="E930" s="132">
        <f>E931</f>
        <v>0</v>
      </c>
      <c r="F930" s="132">
        <f>F931</f>
        <v>0</v>
      </c>
      <c r="G930" s="132">
        <f>G931</f>
        <v>0</v>
      </c>
      <c r="H930" s="132">
        <f>H931</f>
        <v>0</v>
      </c>
      <c r="I930" s="187" t="e">
        <f t="shared" si="151"/>
        <v>#DIV/0!</v>
      </c>
      <c r="J930" s="187" t="e">
        <f t="shared" si="154"/>
        <v>#DIV/0!</v>
      </c>
    </row>
    <row r="931" spans="1:10" ht="15" hidden="1" customHeight="1">
      <c r="A931" s="111"/>
      <c r="B931" s="130">
        <v>42</v>
      </c>
      <c r="C931" s="111"/>
      <c r="D931" s="130" t="s">
        <v>1353</v>
      </c>
      <c r="E931" s="132">
        <f>SUM(E932:E934)</f>
        <v>0</v>
      </c>
      <c r="F931" s="132">
        <f>SUM(F932:F934)</f>
        <v>0</v>
      </c>
      <c r="G931" s="132">
        <f>SUM(G932:G934)</f>
        <v>0</v>
      </c>
      <c r="H931" s="132">
        <f>SUM(H932:H934)</f>
        <v>0</v>
      </c>
      <c r="I931" s="187" t="e">
        <f t="shared" si="151"/>
        <v>#DIV/0!</v>
      </c>
      <c r="J931" s="187" t="e">
        <f t="shared" si="154"/>
        <v>#DIV/0!</v>
      </c>
    </row>
    <row r="932" spans="1:10" ht="15" hidden="1" customHeight="1">
      <c r="A932" s="111"/>
      <c r="B932" s="111"/>
      <c r="C932" s="111">
        <v>4221</v>
      </c>
      <c r="D932" s="86" t="s">
        <v>1287</v>
      </c>
      <c r="E932" s="134"/>
      <c r="F932" s="134"/>
      <c r="G932" s="134"/>
      <c r="H932" s="134"/>
      <c r="I932" s="187" t="e">
        <f t="shared" si="151"/>
        <v>#DIV/0!</v>
      </c>
      <c r="J932" s="187" t="e">
        <f t="shared" si="154"/>
        <v>#DIV/0!</v>
      </c>
    </row>
    <row r="933" spans="1:10" ht="15" hidden="1" customHeight="1">
      <c r="A933" s="111"/>
      <c r="B933" s="111"/>
      <c r="C933" s="111">
        <v>4224</v>
      </c>
      <c r="D933" s="86" t="s">
        <v>1319</v>
      </c>
      <c r="E933" s="134"/>
      <c r="F933" s="134"/>
      <c r="G933" s="134"/>
      <c r="H933" s="134"/>
      <c r="I933" s="187" t="e">
        <f t="shared" si="151"/>
        <v>#DIV/0!</v>
      </c>
      <c r="J933" s="187" t="e">
        <f t="shared" si="154"/>
        <v>#DIV/0!</v>
      </c>
    </row>
    <row r="934" spans="1:10" ht="15" hidden="1" customHeight="1">
      <c r="A934" s="111"/>
      <c r="B934" s="111"/>
      <c r="C934" s="111">
        <v>4262</v>
      </c>
      <c r="D934" s="86" t="s">
        <v>1421</v>
      </c>
      <c r="E934" s="134"/>
      <c r="F934" s="134"/>
      <c r="G934" s="134"/>
      <c r="H934" s="134"/>
      <c r="I934" s="187" t="e">
        <f t="shared" si="151"/>
        <v>#DIV/0!</v>
      </c>
      <c r="J934" s="187" t="e">
        <f t="shared" si="154"/>
        <v>#DIV/0!</v>
      </c>
    </row>
    <row r="935" spans="1:10" ht="15" customHeight="1">
      <c r="A935" s="344" t="s">
        <v>1517</v>
      </c>
      <c r="B935" s="345"/>
      <c r="C935" s="345"/>
      <c r="D935" s="346"/>
      <c r="E935" s="228">
        <f>E936</f>
        <v>12849.349999999999</v>
      </c>
      <c r="F935" s="228">
        <f>F937+F966</f>
        <v>0</v>
      </c>
      <c r="G935" s="228">
        <f>G937+G966</f>
        <v>0</v>
      </c>
      <c r="H935" s="228">
        <f>H937+H966</f>
        <v>0</v>
      </c>
      <c r="I935" s="229" t="e">
        <f t="shared" si="151"/>
        <v>#DIV/0!</v>
      </c>
      <c r="J935" s="229">
        <f t="shared" si="154"/>
        <v>0</v>
      </c>
    </row>
    <row r="936" spans="1:10" ht="15" customHeight="1">
      <c r="A936" s="344" t="s">
        <v>1708</v>
      </c>
      <c r="B936" s="345"/>
      <c r="C936" s="345"/>
      <c r="D936" s="346"/>
      <c r="E936" s="228">
        <f>E937+E965</f>
        <v>12849.349999999999</v>
      </c>
      <c r="F936" s="228">
        <f t="shared" ref="F936:G936" si="155">F937+F965</f>
        <v>0</v>
      </c>
      <c r="G936" s="228">
        <f t="shared" si="155"/>
        <v>0</v>
      </c>
      <c r="H936" s="228">
        <f t="shared" ref="H936" si="156">H937+H965</f>
        <v>0</v>
      </c>
      <c r="I936" s="229" t="e">
        <f t="shared" si="151"/>
        <v>#DIV/0!</v>
      </c>
      <c r="J936" s="229">
        <f t="shared" si="154"/>
        <v>0</v>
      </c>
    </row>
    <row r="937" spans="1:10" ht="15" customHeight="1">
      <c r="A937" s="130">
        <v>3</v>
      </c>
      <c r="B937" s="111"/>
      <c r="C937" s="55"/>
      <c r="D937" s="55" t="s">
        <v>1365</v>
      </c>
      <c r="E937" s="112">
        <f>E938+E942+E959+E961+E963</f>
        <v>6489.54</v>
      </c>
      <c r="F937" s="112">
        <f>F938+F942+F959+F961+F963</f>
        <v>0</v>
      </c>
      <c r="G937" s="112">
        <f>G938+G942+G959+G961+G963</f>
        <v>0</v>
      </c>
      <c r="H937" s="112">
        <f>H938+H942+H959+H961+H963</f>
        <v>0</v>
      </c>
      <c r="I937" s="177" t="e">
        <f t="shared" si="151"/>
        <v>#DIV/0!</v>
      </c>
      <c r="J937" s="177">
        <f t="shared" si="154"/>
        <v>0</v>
      </c>
    </row>
    <row r="938" spans="1:10" ht="15" customHeight="1">
      <c r="A938" s="111"/>
      <c r="B938" s="130">
        <v>31</v>
      </c>
      <c r="C938" s="55"/>
      <c r="D938" s="55" t="s">
        <v>1327</v>
      </c>
      <c r="E938" s="112">
        <f>SUM(E939:E941)</f>
        <v>5780.41</v>
      </c>
      <c r="F938" s="112">
        <f>SUM(F939:F941)</f>
        <v>0</v>
      </c>
      <c r="G938" s="112">
        <f>SUM(G939:G941)</f>
        <v>0</v>
      </c>
      <c r="H938" s="112">
        <f>SUM(H939:H941)</f>
        <v>0</v>
      </c>
      <c r="I938" s="177" t="e">
        <f t="shared" si="151"/>
        <v>#DIV/0!</v>
      </c>
      <c r="J938" s="177">
        <f t="shared" si="154"/>
        <v>0</v>
      </c>
    </row>
    <row r="939" spans="1:10" ht="15" customHeight="1">
      <c r="A939" s="111"/>
      <c r="B939" s="111"/>
      <c r="C939" s="111">
        <v>3111</v>
      </c>
      <c r="D939" s="86" t="s">
        <v>1405</v>
      </c>
      <c r="E939" s="134">
        <v>4961.71</v>
      </c>
      <c r="F939" s="134"/>
      <c r="G939" s="134"/>
      <c r="H939" s="134"/>
      <c r="I939" s="187" t="e">
        <f t="shared" si="151"/>
        <v>#DIV/0!</v>
      </c>
      <c r="J939" s="187">
        <f t="shared" si="154"/>
        <v>0</v>
      </c>
    </row>
    <row r="940" spans="1:10" ht="15" customHeight="1">
      <c r="A940" s="111"/>
      <c r="B940" s="111"/>
      <c r="C940" s="111">
        <v>3121</v>
      </c>
      <c r="D940" s="86" t="s">
        <v>1301</v>
      </c>
      <c r="E940" s="134"/>
      <c r="F940" s="134"/>
      <c r="G940" s="134"/>
      <c r="H940" s="134"/>
      <c r="I940" s="187" t="e">
        <f t="shared" ref="I940:I969" si="157">G940/F940*100</f>
        <v>#DIV/0!</v>
      </c>
      <c r="J940" s="187" t="e">
        <f t="shared" si="154"/>
        <v>#DIV/0!</v>
      </c>
    </row>
    <row r="941" spans="1:10" ht="15" customHeight="1">
      <c r="A941" s="111"/>
      <c r="B941" s="111"/>
      <c r="C941" s="111">
        <v>3132</v>
      </c>
      <c r="D941" s="86" t="s">
        <v>1363</v>
      </c>
      <c r="E941" s="134">
        <v>818.7</v>
      </c>
      <c r="F941" s="134"/>
      <c r="G941" s="134"/>
      <c r="H941" s="134"/>
      <c r="I941" s="187" t="e">
        <f t="shared" si="157"/>
        <v>#DIV/0!</v>
      </c>
      <c r="J941" s="187">
        <f t="shared" si="154"/>
        <v>0</v>
      </c>
    </row>
    <row r="942" spans="1:10" ht="15" customHeight="1">
      <c r="A942" s="111"/>
      <c r="B942" s="130">
        <v>32</v>
      </c>
      <c r="C942" s="111"/>
      <c r="D942" s="130" t="s">
        <v>1330</v>
      </c>
      <c r="E942" s="132">
        <f>SUM(E943:E958)</f>
        <v>315.3</v>
      </c>
      <c r="F942" s="132">
        <f>SUM(F943:F958)</f>
        <v>0</v>
      </c>
      <c r="G942" s="132">
        <f>SUM(G943:G958)</f>
        <v>0</v>
      </c>
      <c r="H942" s="132">
        <f>SUM(H943:H958)</f>
        <v>0</v>
      </c>
      <c r="I942" s="187" t="e">
        <f t="shared" si="157"/>
        <v>#DIV/0!</v>
      </c>
      <c r="J942" s="187">
        <f t="shared" si="154"/>
        <v>0</v>
      </c>
    </row>
    <row r="943" spans="1:10" ht="15" customHeight="1">
      <c r="A943" s="111"/>
      <c r="B943" s="111"/>
      <c r="C943" s="111">
        <v>3211</v>
      </c>
      <c r="D943" s="86" t="s">
        <v>1264</v>
      </c>
      <c r="E943" s="134"/>
      <c r="F943" s="134"/>
      <c r="G943" s="134"/>
      <c r="H943" s="134"/>
      <c r="I943" s="187" t="e">
        <f t="shared" si="157"/>
        <v>#DIV/0!</v>
      </c>
      <c r="J943" s="187" t="e">
        <f t="shared" si="154"/>
        <v>#DIV/0!</v>
      </c>
    </row>
    <row r="944" spans="1:10" ht="15" customHeight="1">
      <c r="A944" s="111"/>
      <c r="B944" s="111"/>
      <c r="C944" s="111">
        <v>3212</v>
      </c>
      <c r="D944" s="86" t="s">
        <v>1265</v>
      </c>
      <c r="E944" s="134"/>
      <c r="F944" s="134"/>
      <c r="G944" s="134"/>
      <c r="H944" s="134"/>
      <c r="I944" s="187" t="e">
        <f t="shared" si="157"/>
        <v>#DIV/0!</v>
      </c>
      <c r="J944" s="187" t="e">
        <f t="shared" si="154"/>
        <v>#DIV/0!</v>
      </c>
    </row>
    <row r="945" spans="1:10" ht="15" customHeight="1">
      <c r="A945" s="111"/>
      <c r="B945" s="111"/>
      <c r="C945" s="111">
        <v>3213</v>
      </c>
      <c r="D945" s="86" t="s">
        <v>1266</v>
      </c>
      <c r="E945" s="134">
        <v>22.8</v>
      </c>
      <c r="F945" s="134"/>
      <c r="G945" s="134"/>
      <c r="H945" s="134"/>
      <c r="I945" s="187" t="e">
        <f t="shared" si="157"/>
        <v>#DIV/0!</v>
      </c>
      <c r="J945" s="187">
        <f t="shared" si="154"/>
        <v>0</v>
      </c>
    </row>
    <row r="946" spans="1:10" ht="15" customHeight="1">
      <c r="A946" s="111"/>
      <c r="B946" s="111"/>
      <c r="C946" s="111">
        <v>3221</v>
      </c>
      <c r="D946" s="86" t="s">
        <v>1267</v>
      </c>
      <c r="E946" s="134"/>
      <c r="F946" s="134"/>
      <c r="G946" s="134"/>
      <c r="H946" s="134"/>
      <c r="I946" s="187" t="e">
        <f t="shared" si="157"/>
        <v>#DIV/0!</v>
      </c>
      <c r="J946" s="187" t="e">
        <f t="shared" si="154"/>
        <v>#DIV/0!</v>
      </c>
    </row>
    <row r="947" spans="1:10" ht="15" customHeight="1">
      <c r="A947" s="111"/>
      <c r="B947" s="111"/>
      <c r="C947" s="111">
        <v>3222</v>
      </c>
      <c r="D947" s="86" t="s">
        <v>1580</v>
      </c>
      <c r="E947" s="134"/>
      <c r="F947" s="134"/>
      <c r="G947" s="134"/>
      <c r="H947" s="134"/>
      <c r="I947" s="187" t="e">
        <f t="shared" si="157"/>
        <v>#DIV/0!</v>
      </c>
      <c r="J947" s="187" t="e">
        <f t="shared" si="154"/>
        <v>#DIV/0!</v>
      </c>
    </row>
    <row r="948" spans="1:10" ht="15" customHeight="1">
      <c r="A948" s="111"/>
      <c r="B948" s="111"/>
      <c r="C948" s="111">
        <v>3223</v>
      </c>
      <c r="D948" s="86" t="s">
        <v>1269</v>
      </c>
      <c r="E948" s="134"/>
      <c r="F948" s="134"/>
      <c r="G948" s="134"/>
      <c r="H948" s="134"/>
      <c r="I948" s="187" t="e">
        <f t="shared" si="157"/>
        <v>#DIV/0!</v>
      </c>
      <c r="J948" s="187" t="e">
        <f t="shared" si="154"/>
        <v>#DIV/0!</v>
      </c>
    </row>
    <row r="949" spans="1:10" ht="15" customHeight="1">
      <c r="A949" s="111"/>
      <c r="B949" s="111"/>
      <c r="C949" s="111">
        <v>3224</v>
      </c>
      <c r="D949" s="86" t="s">
        <v>1423</v>
      </c>
      <c r="E949" s="134"/>
      <c r="F949" s="134"/>
      <c r="G949" s="134"/>
      <c r="H949" s="134"/>
      <c r="I949" s="187" t="e">
        <f t="shared" si="157"/>
        <v>#DIV/0!</v>
      </c>
      <c r="J949" s="187" t="e">
        <f t="shared" si="154"/>
        <v>#DIV/0!</v>
      </c>
    </row>
    <row r="950" spans="1:10" ht="15" customHeight="1">
      <c r="A950" s="111"/>
      <c r="B950" s="111"/>
      <c r="C950" s="111">
        <v>3231</v>
      </c>
      <c r="D950" s="86" t="s">
        <v>1272</v>
      </c>
      <c r="E950" s="134"/>
      <c r="F950" s="134"/>
      <c r="G950" s="134"/>
      <c r="H950" s="134"/>
      <c r="I950" s="187" t="e">
        <f t="shared" si="157"/>
        <v>#DIV/0!</v>
      </c>
      <c r="J950" s="187" t="e">
        <f t="shared" si="154"/>
        <v>#DIV/0!</v>
      </c>
    </row>
    <row r="951" spans="1:10" ht="15" customHeight="1">
      <c r="A951" s="111"/>
      <c r="B951" s="111"/>
      <c r="C951" s="111">
        <v>3232</v>
      </c>
      <c r="D951" s="86" t="s">
        <v>1273</v>
      </c>
      <c r="E951" s="134"/>
      <c r="F951" s="134"/>
      <c r="G951" s="134"/>
      <c r="H951" s="134"/>
      <c r="I951" s="187" t="e">
        <f t="shared" si="157"/>
        <v>#DIV/0!</v>
      </c>
      <c r="J951" s="187" t="e">
        <f t="shared" si="154"/>
        <v>#DIV/0!</v>
      </c>
    </row>
    <row r="952" spans="1:10" ht="15" customHeight="1">
      <c r="A952" s="111"/>
      <c r="B952" s="111"/>
      <c r="C952" s="111">
        <v>3233</v>
      </c>
      <c r="D952" s="86" t="s">
        <v>1274</v>
      </c>
      <c r="E952" s="134">
        <v>292.5</v>
      </c>
      <c r="F952" s="134"/>
      <c r="G952" s="134"/>
      <c r="H952" s="134"/>
      <c r="I952" s="187" t="e">
        <f t="shared" si="157"/>
        <v>#DIV/0!</v>
      </c>
      <c r="J952" s="187">
        <f t="shared" si="154"/>
        <v>0</v>
      </c>
    </row>
    <row r="953" spans="1:10" ht="15" customHeight="1">
      <c r="A953" s="111"/>
      <c r="B953" s="111"/>
      <c r="C953" s="111">
        <v>3234</v>
      </c>
      <c r="D953" s="86" t="s">
        <v>1275</v>
      </c>
      <c r="E953" s="134"/>
      <c r="F953" s="134"/>
      <c r="G953" s="134"/>
      <c r="H953" s="134"/>
      <c r="I953" s="187" t="e">
        <f t="shared" si="157"/>
        <v>#DIV/0!</v>
      </c>
      <c r="J953" s="187" t="e">
        <f t="shared" si="154"/>
        <v>#DIV/0!</v>
      </c>
    </row>
    <row r="954" spans="1:10" ht="15" customHeight="1">
      <c r="A954" s="111"/>
      <c r="B954" s="111"/>
      <c r="C954" s="111">
        <v>3235</v>
      </c>
      <c r="D954" s="86" t="s">
        <v>1276</v>
      </c>
      <c r="E954" s="134"/>
      <c r="F954" s="134"/>
      <c r="G954" s="134"/>
      <c r="H954" s="134"/>
      <c r="I954" s="187" t="e">
        <f t="shared" si="157"/>
        <v>#DIV/0!</v>
      </c>
      <c r="J954" s="187" t="e">
        <f t="shared" si="154"/>
        <v>#DIV/0!</v>
      </c>
    </row>
    <row r="955" spans="1:10" ht="15" customHeight="1">
      <c r="A955" s="111"/>
      <c r="B955" s="111"/>
      <c r="C955" s="111">
        <v>3237</v>
      </c>
      <c r="D955" s="86" t="s">
        <v>1278</v>
      </c>
      <c r="E955" s="134"/>
      <c r="F955" s="134"/>
      <c r="G955" s="134"/>
      <c r="H955" s="134"/>
      <c r="I955" s="187" t="e">
        <f t="shared" si="157"/>
        <v>#DIV/0!</v>
      </c>
      <c r="J955" s="187" t="e">
        <f t="shared" si="154"/>
        <v>#DIV/0!</v>
      </c>
    </row>
    <row r="956" spans="1:10" ht="15" customHeight="1">
      <c r="A956" s="111"/>
      <c r="B956" s="111"/>
      <c r="C956" s="111">
        <v>3238</v>
      </c>
      <c r="D956" s="86" t="s">
        <v>1279</v>
      </c>
      <c r="E956" s="134"/>
      <c r="F956" s="134"/>
      <c r="G956" s="134"/>
      <c r="H956" s="134"/>
      <c r="I956" s="187" t="e">
        <f t="shared" si="157"/>
        <v>#DIV/0!</v>
      </c>
      <c r="J956" s="187" t="e">
        <f t="shared" si="154"/>
        <v>#DIV/0!</v>
      </c>
    </row>
    <row r="957" spans="1:10" ht="15" customHeight="1">
      <c r="A957" s="111"/>
      <c r="B957" s="111"/>
      <c r="C957" s="111">
        <v>3239</v>
      </c>
      <c r="D957" s="86" t="s">
        <v>1280</v>
      </c>
      <c r="E957" s="134"/>
      <c r="F957" s="134"/>
      <c r="G957" s="134"/>
      <c r="H957" s="134"/>
      <c r="I957" s="187" t="e">
        <f t="shared" si="157"/>
        <v>#DIV/0!</v>
      </c>
      <c r="J957" s="187" t="e">
        <f t="shared" si="154"/>
        <v>#DIV/0!</v>
      </c>
    </row>
    <row r="958" spans="1:10" ht="15" customHeight="1">
      <c r="A958" s="111"/>
      <c r="B958" s="111"/>
      <c r="C958" s="111">
        <v>3293</v>
      </c>
      <c r="D958" s="86" t="s">
        <v>1305</v>
      </c>
      <c r="E958" s="134"/>
      <c r="F958" s="134"/>
      <c r="G958" s="134"/>
      <c r="H958" s="134"/>
      <c r="I958" s="187" t="e">
        <f t="shared" si="157"/>
        <v>#DIV/0!</v>
      </c>
      <c r="J958" s="187" t="e">
        <f t="shared" si="154"/>
        <v>#DIV/0!</v>
      </c>
    </row>
    <row r="959" spans="1:10" ht="15" customHeight="1">
      <c r="A959" s="111"/>
      <c r="B959" s="130">
        <v>35</v>
      </c>
      <c r="C959" s="111"/>
      <c r="D959" s="130" t="s">
        <v>1563</v>
      </c>
      <c r="E959" s="132">
        <f>E960</f>
        <v>393.83</v>
      </c>
      <c r="F959" s="132">
        <f>F960</f>
        <v>0</v>
      </c>
      <c r="G959" s="132">
        <f>G960</f>
        <v>0</v>
      </c>
      <c r="H959" s="132">
        <f>H960</f>
        <v>0</v>
      </c>
      <c r="I959" s="187" t="e">
        <f t="shared" si="157"/>
        <v>#DIV/0!</v>
      </c>
      <c r="J959" s="187">
        <f t="shared" si="154"/>
        <v>0</v>
      </c>
    </row>
    <row r="960" spans="1:10" ht="15" customHeight="1">
      <c r="A960" s="111"/>
      <c r="B960" s="111"/>
      <c r="C960" s="111">
        <v>3531</v>
      </c>
      <c r="D960" s="86" t="s">
        <v>1541</v>
      </c>
      <c r="E960" s="134">
        <v>393.83</v>
      </c>
      <c r="F960" s="134"/>
      <c r="G960" s="134"/>
      <c r="H960" s="134"/>
      <c r="I960" s="187" t="e">
        <f t="shared" si="157"/>
        <v>#DIV/0!</v>
      </c>
      <c r="J960" s="187">
        <f t="shared" si="154"/>
        <v>0</v>
      </c>
    </row>
    <row r="961" spans="1:10" ht="15" customHeight="1">
      <c r="A961" s="111"/>
      <c r="B961" s="130">
        <v>36</v>
      </c>
      <c r="C961" s="111"/>
      <c r="D961" s="130" t="s">
        <v>1399</v>
      </c>
      <c r="E961" s="132">
        <f>E962</f>
        <v>0</v>
      </c>
      <c r="F961" s="132">
        <f>F962</f>
        <v>0</v>
      </c>
      <c r="G961" s="132">
        <f>G962</f>
        <v>0</v>
      </c>
      <c r="H961" s="132">
        <f>H962</f>
        <v>0</v>
      </c>
      <c r="I961" s="187" t="e">
        <f t="shared" si="157"/>
        <v>#DIV/0!</v>
      </c>
      <c r="J961" s="187" t="e">
        <f t="shared" si="154"/>
        <v>#DIV/0!</v>
      </c>
    </row>
    <row r="962" spans="1:10" ht="15" customHeight="1">
      <c r="A962" s="111"/>
      <c r="B962" s="111"/>
      <c r="C962" s="111">
        <v>3691</v>
      </c>
      <c r="D962" s="86" t="s">
        <v>1426</v>
      </c>
      <c r="E962" s="134"/>
      <c r="F962" s="134"/>
      <c r="G962" s="134"/>
      <c r="H962" s="134"/>
      <c r="I962" s="187" t="e">
        <f t="shared" si="157"/>
        <v>#DIV/0!</v>
      </c>
      <c r="J962" s="187" t="e">
        <f t="shared" si="154"/>
        <v>#DIV/0!</v>
      </c>
    </row>
    <row r="963" spans="1:10" ht="15" customHeight="1">
      <c r="A963" s="111"/>
      <c r="B963" s="130">
        <v>38</v>
      </c>
      <c r="C963" s="111"/>
      <c r="D963" s="130" t="s">
        <v>1359</v>
      </c>
      <c r="E963" s="132">
        <f>E964</f>
        <v>0</v>
      </c>
      <c r="F963" s="132">
        <f>F964</f>
        <v>0</v>
      </c>
      <c r="G963" s="132">
        <f>G964</f>
        <v>0</v>
      </c>
      <c r="H963" s="132">
        <f>H964</f>
        <v>0</v>
      </c>
      <c r="I963" s="187" t="e">
        <f t="shared" si="157"/>
        <v>#DIV/0!</v>
      </c>
      <c r="J963" s="187" t="e">
        <f t="shared" si="154"/>
        <v>#DIV/0!</v>
      </c>
    </row>
    <row r="964" spans="1:10" ht="15" customHeight="1">
      <c r="A964" s="111"/>
      <c r="B964" s="111"/>
      <c r="C964" s="111">
        <v>3813</v>
      </c>
      <c r="D964" s="86" t="s">
        <v>1543</v>
      </c>
      <c r="E964" s="134"/>
      <c r="F964" s="134"/>
      <c r="G964" s="134"/>
      <c r="H964" s="134"/>
      <c r="I964" s="187" t="e">
        <f t="shared" si="157"/>
        <v>#DIV/0!</v>
      </c>
      <c r="J964" s="187" t="e">
        <f t="shared" si="154"/>
        <v>#DIV/0!</v>
      </c>
    </row>
    <row r="965" spans="1:10" ht="15" customHeight="1">
      <c r="A965" s="130">
        <v>4</v>
      </c>
      <c r="B965" s="111"/>
      <c r="C965" s="111"/>
      <c r="D965" s="130" t="s">
        <v>1352</v>
      </c>
      <c r="E965" s="132">
        <f>E966</f>
        <v>6359.8099999999995</v>
      </c>
      <c r="F965" s="132">
        <f>F966</f>
        <v>0</v>
      </c>
      <c r="G965" s="132">
        <f>G966</f>
        <v>0</v>
      </c>
      <c r="H965" s="132">
        <f>H966</f>
        <v>0</v>
      </c>
      <c r="I965" s="187" t="e">
        <f t="shared" si="157"/>
        <v>#DIV/0!</v>
      </c>
      <c r="J965" s="187">
        <f t="shared" si="154"/>
        <v>0</v>
      </c>
    </row>
    <row r="966" spans="1:10" ht="15" customHeight="1">
      <c r="A966" s="111"/>
      <c r="B966" s="130">
        <v>42</v>
      </c>
      <c r="C966" s="111"/>
      <c r="D966" s="130" t="s">
        <v>1353</v>
      </c>
      <c r="E966" s="132">
        <f>SUM(E967:E969)</f>
        <v>6359.8099999999995</v>
      </c>
      <c r="F966" s="132">
        <f>SUM(F967:F969)</f>
        <v>0</v>
      </c>
      <c r="G966" s="132">
        <f>SUM(G967:G969)</f>
        <v>0</v>
      </c>
      <c r="H966" s="132">
        <f>SUM(H967:H969)</f>
        <v>0</v>
      </c>
      <c r="I966" s="187" t="e">
        <f t="shared" si="157"/>
        <v>#DIV/0!</v>
      </c>
      <c r="J966" s="187">
        <f t="shared" si="154"/>
        <v>0</v>
      </c>
    </row>
    <row r="967" spans="1:10" ht="15" customHeight="1">
      <c r="A967" s="111"/>
      <c r="B967" s="111"/>
      <c r="C967" s="111">
        <v>4221</v>
      </c>
      <c r="D967" s="86" t="s">
        <v>1287</v>
      </c>
      <c r="E967" s="134"/>
      <c r="F967" s="134"/>
      <c r="G967" s="134"/>
      <c r="H967" s="134"/>
      <c r="I967" s="187" t="e">
        <f t="shared" si="157"/>
        <v>#DIV/0!</v>
      </c>
      <c r="J967" s="187" t="e">
        <f t="shared" si="154"/>
        <v>#DIV/0!</v>
      </c>
    </row>
    <row r="968" spans="1:10" ht="15" customHeight="1">
      <c r="A968" s="111"/>
      <c r="B968" s="111"/>
      <c r="C968" s="111">
        <v>4224</v>
      </c>
      <c r="D968" s="86" t="s">
        <v>1319</v>
      </c>
      <c r="E968" s="134">
        <v>3573.56</v>
      </c>
      <c r="F968" s="134"/>
      <c r="G968" s="134"/>
      <c r="H968" s="134"/>
      <c r="I968" s="187" t="e">
        <f t="shared" si="157"/>
        <v>#DIV/0!</v>
      </c>
      <c r="J968" s="187">
        <f t="shared" si="154"/>
        <v>0</v>
      </c>
    </row>
    <row r="969" spans="1:10" ht="15" customHeight="1">
      <c r="A969" s="111"/>
      <c r="B969" s="111"/>
      <c r="C969" s="111">
        <v>4262</v>
      </c>
      <c r="D969" s="86" t="s">
        <v>1421</v>
      </c>
      <c r="E969" s="134">
        <v>2786.25</v>
      </c>
      <c r="F969" s="134"/>
      <c r="G969" s="134"/>
      <c r="H969" s="134"/>
      <c r="I969" s="187" t="e">
        <f t="shared" si="157"/>
        <v>#DIV/0!</v>
      </c>
      <c r="J969" s="187">
        <f t="shared" si="154"/>
        <v>0</v>
      </c>
    </row>
    <row r="970" spans="1:10">
      <c r="F970" s="182"/>
    </row>
  </sheetData>
  <mergeCells count="45">
    <mergeCell ref="A553:D553"/>
    <mergeCell ref="A901:D901"/>
    <mergeCell ref="A936:D936"/>
    <mergeCell ref="A935:D935"/>
    <mergeCell ref="A826:D826"/>
    <mergeCell ref="A827:D827"/>
    <mergeCell ref="A900:D900"/>
    <mergeCell ref="A829:D829"/>
    <mergeCell ref="A830:D830"/>
    <mergeCell ref="A666:D666"/>
    <mergeCell ref="A694:D694"/>
    <mergeCell ref="A741:D741"/>
    <mergeCell ref="A754:D754"/>
    <mergeCell ref="A722:D722"/>
    <mergeCell ref="A750:D750"/>
    <mergeCell ref="A759:D759"/>
    <mergeCell ref="C1:J1"/>
    <mergeCell ref="A3:D3"/>
    <mergeCell ref="A5:D5"/>
    <mergeCell ref="A865:D865"/>
    <mergeCell ref="A864:D864"/>
    <mergeCell ref="A38:D38"/>
    <mergeCell ref="A47:C47"/>
    <mergeCell ref="A6:D6"/>
    <mergeCell ref="A7:D7"/>
    <mergeCell ref="A8:D8"/>
    <mergeCell ref="A10:D10"/>
    <mergeCell ref="A48:D48"/>
    <mergeCell ref="A638:D638"/>
    <mergeCell ref="A774:D774"/>
    <mergeCell ref="A828:D828"/>
    <mergeCell ref="A539:D539"/>
    <mergeCell ref="A418:D418"/>
    <mergeCell ref="A442:D442"/>
    <mergeCell ref="A455:D455"/>
    <mergeCell ref="A531:D531"/>
    <mergeCell ref="A89:D89"/>
    <mergeCell ref="A120:D120"/>
    <mergeCell ref="A145:D145"/>
    <mergeCell ref="A170:D170"/>
    <mergeCell ref="A571:D571"/>
    <mergeCell ref="A585:D585"/>
    <mergeCell ref="A598:D598"/>
    <mergeCell ref="A611:D611"/>
    <mergeCell ref="A624:D624"/>
  </mergeCells>
  <pageMargins left="0.7" right="0.7" top="0.75" bottom="0.75" header="0.3" footer="0.3"/>
  <pageSetup paperSize="9" scale="4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3"/>
  <sheetViews>
    <sheetView zoomScale="90" zoomScaleNormal="90" workbookViewId="0">
      <selection activeCell="R30" sqref="R30"/>
    </sheetView>
  </sheetViews>
  <sheetFormatPr defaultRowHeight="13.2"/>
  <cols>
    <col min="1" max="1" width="3.33203125" style="77" customWidth="1"/>
    <col min="2" max="2" width="6.109375" style="77" customWidth="1"/>
    <col min="3" max="3" width="5.88671875" style="77" customWidth="1"/>
    <col min="4" max="4" width="25" style="77" customWidth="1"/>
    <col min="5" max="5" width="19.5546875" style="77" customWidth="1"/>
    <col min="6" max="6" width="13.21875" style="77" customWidth="1"/>
    <col min="7" max="7" width="12" style="77" customWidth="1"/>
    <col min="8" max="8" width="0.109375" style="77" customWidth="1"/>
    <col min="9" max="9" width="12" style="77" customWidth="1"/>
    <col min="10" max="10" width="10" style="77" customWidth="1"/>
    <col min="11" max="11" width="3.6640625" style="77" customWidth="1"/>
    <col min="12" max="12" width="0.109375" style="77" customWidth="1"/>
    <col min="13" max="13" width="11.77734375" style="77" customWidth="1"/>
    <col min="14" max="14" width="9.109375" style="77" bestFit="1" customWidth="1"/>
    <col min="15" max="239" width="8.88671875" style="77"/>
    <col min="240" max="240" width="3.33203125" style="77" customWidth="1"/>
    <col min="241" max="241" width="6.109375" style="77" customWidth="1"/>
    <col min="242" max="242" width="3.33203125" style="77" customWidth="1"/>
    <col min="243" max="243" width="22" style="77" customWidth="1"/>
    <col min="244" max="244" width="5.109375" style="77" customWidth="1"/>
    <col min="245" max="245" width="4" style="77" customWidth="1"/>
    <col min="246" max="246" width="9.109375" style="77" customWidth="1"/>
    <col min="247" max="247" width="10" style="77" customWidth="1"/>
    <col min="248" max="248" width="2.44140625" style="77" customWidth="1"/>
    <col min="249" max="249" width="8" style="77" customWidth="1"/>
    <col min="250" max="250" width="12.33203125" style="77" customWidth="1"/>
    <col min="251" max="251" width="0.109375" style="77" customWidth="1"/>
    <col min="252" max="252" width="7.6640625" style="77" customWidth="1"/>
    <col min="253" max="253" width="11.33203125" style="77" customWidth="1"/>
    <col min="254" max="254" width="3.88671875" style="77" customWidth="1"/>
    <col min="255" max="255" width="6" style="77" customWidth="1"/>
    <col min="256" max="256" width="2.44140625" style="77" customWidth="1"/>
    <col min="257" max="257" width="3" style="77" customWidth="1"/>
    <col min="258" max="258" width="0.33203125" style="77" customWidth="1"/>
    <col min="259" max="259" width="9.109375" style="77" customWidth="1"/>
    <col min="260" max="260" width="0.33203125" style="77" customWidth="1"/>
    <col min="261" max="261" width="3.33203125" style="77" customWidth="1"/>
    <col min="262" max="495" width="8.88671875" style="77"/>
    <col min="496" max="496" width="3.33203125" style="77" customWidth="1"/>
    <col min="497" max="497" width="6.109375" style="77" customWidth="1"/>
    <col min="498" max="498" width="3.33203125" style="77" customWidth="1"/>
    <col min="499" max="499" width="22" style="77" customWidth="1"/>
    <col min="500" max="500" width="5.109375" style="77" customWidth="1"/>
    <col min="501" max="501" width="4" style="77" customWidth="1"/>
    <col min="502" max="502" width="9.109375" style="77" customWidth="1"/>
    <col min="503" max="503" width="10" style="77" customWidth="1"/>
    <col min="504" max="504" width="2.44140625" style="77" customWidth="1"/>
    <col min="505" max="505" width="8" style="77" customWidth="1"/>
    <col min="506" max="506" width="12.33203125" style="77" customWidth="1"/>
    <col min="507" max="507" width="0.109375" style="77" customWidth="1"/>
    <col min="508" max="508" width="7.6640625" style="77" customWidth="1"/>
    <col min="509" max="509" width="11.33203125" style="77" customWidth="1"/>
    <col min="510" max="510" width="3.88671875" style="77" customWidth="1"/>
    <col min="511" max="511" width="6" style="77" customWidth="1"/>
    <col min="512" max="512" width="2.44140625" style="77" customWidth="1"/>
    <col min="513" max="513" width="3" style="77" customWidth="1"/>
    <col min="514" max="514" width="0.33203125" style="77" customWidth="1"/>
    <col min="515" max="515" width="9.109375" style="77" customWidth="1"/>
    <col min="516" max="516" width="0.33203125" style="77" customWidth="1"/>
    <col min="517" max="517" width="3.33203125" style="77" customWidth="1"/>
    <col min="518" max="751" width="8.88671875" style="77"/>
    <col min="752" max="752" width="3.33203125" style="77" customWidth="1"/>
    <col min="753" max="753" width="6.109375" style="77" customWidth="1"/>
    <col min="754" max="754" width="3.33203125" style="77" customWidth="1"/>
    <col min="755" max="755" width="22" style="77" customWidth="1"/>
    <col min="756" max="756" width="5.109375" style="77" customWidth="1"/>
    <col min="757" max="757" width="4" style="77" customWidth="1"/>
    <col min="758" max="758" width="9.109375" style="77" customWidth="1"/>
    <col min="759" max="759" width="10" style="77" customWidth="1"/>
    <col min="760" max="760" width="2.44140625" style="77" customWidth="1"/>
    <col min="761" max="761" width="8" style="77" customWidth="1"/>
    <col min="762" max="762" width="12.33203125" style="77" customWidth="1"/>
    <col min="763" max="763" width="0.109375" style="77" customWidth="1"/>
    <col min="764" max="764" width="7.6640625" style="77" customWidth="1"/>
    <col min="765" max="765" width="11.33203125" style="77" customWidth="1"/>
    <col min="766" max="766" width="3.88671875" style="77" customWidth="1"/>
    <col min="767" max="767" width="6" style="77" customWidth="1"/>
    <col min="768" max="768" width="2.44140625" style="77" customWidth="1"/>
    <col min="769" max="769" width="3" style="77" customWidth="1"/>
    <col min="770" max="770" width="0.33203125" style="77" customWidth="1"/>
    <col min="771" max="771" width="9.109375" style="77" customWidth="1"/>
    <col min="772" max="772" width="0.33203125" style="77" customWidth="1"/>
    <col min="773" max="773" width="3.33203125" style="77" customWidth="1"/>
    <col min="774" max="1007" width="8.88671875" style="77"/>
    <col min="1008" max="1008" width="3.33203125" style="77" customWidth="1"/>
    <col min="1009" max="1009" width="6.109375" style="77" customWidth="1"/>
    <col min="1010" max="1010" width="3.33203125" style="77" customWidth="1"/>
    <col min="1011" max="1011" width="22" style="77" customWidth="1"/>
    <col min="1012" max="1012" width="5.109375" style="77" customWidth="1"/>
    <col min="1013" max="1013" width="4" style="77" customWidth="1"/>
    <col min="1014" max="1014" width="9.109375" style="77" customWidth="1"/>
    <col min="1015" max="1015" width="10" style="77" customWidth="1"/>
    <col min="1016" max="1016" width="2.44140625" style="77" customWidth="1"/>
    <col min="1017" max="1017" width="8" style="77" customWidth="1"/>
    <col min="1018" max="1018" width="12.33203125" style="77" customWidth="1"/>
    <col min="1019" max="1019" width="0.109375" style="77" customWidth="1"/>
    <col min="1020" max="1020" width="7.6640625" style="77" customWidth="1"/>
    <col min="1021" max="1021" width="11.33203125" style="77" customWidth="1"/>
    <col min="1022" max="1022" width="3.88671875" style="77" customWidth="1"/>
    <col min="1023" max="1023" width="6" style="77" customWidth="1"/>
    <col min="1024" max="1024" width="2.44140625" style="77" customWidth="1"/>
    <col min="1025" max="1025" width="3" style="77" customWidth="1"/>
    <col min="1026" max="1026" width="0.33203125" style="77" customWidth="1"/>
    <col min="1027" max="1027" width="9.109375" style="77" customWidth="1"/>
    <col min="1028" max="1028" width="0.33203125" style="77" customWidth="1"/>
    <col min="1029" max="1029" width="3.33203125" style="77" customWidth="1"/>
    <col min="1030" max="1263" width="8.88671875" style="77"/>
    <col min="1264" max="1264" width="3.33203125" style="77" customWidth="1"/>
    <col min="1265" max="1265" width="6.109375" style="77" customWidth="1"/>
    <col min="1266" max="1266" width="3.33203125" style="77" customWidth="1"/>
    <col min="1267" max="1267" width="22" style="77" customWidth="1"/>
    <col min="1268" max="1268" width="5.109375" style="77" customWidth="1"/>
    <col min="1269" max="1269" width="4" style="77" customWidth="1"/>
    <col min="1270" max="1270" width="9.109375" style="77" customWidth="1"/>
    <col min="1271" max="1271" width="10" style="77" customWidth="1"/>
    <col min="1272" max="1272" width="2.44140625" style="77" customWidth="1"/>
    <col min="1273" max="1273" width="8" style="77" customWidth="1"/>
    <col min="1274" max="1274" width="12.33203125" style="77" customWidth="1"/>
    <col min="1275" max="1275" width="0.109375" style="77" customWidth="1"/>
    <col min="1276" max="1276" width="7.6640625" style="77" customWidth="1"/>
    <col min="1277" max="1277" width="11.33203125" style="77" customWidth="1"/>
    <col min="1278" max="1278" width="3.88671875" style="77" customWidth="1"/>
    <col min="1279" max="1279" width="6" style="77" customWidth="1"/>
    <col min="1280" max="1280" width="2.44140625" style="77" customWidth="1"/>
    <col min="1281" max="1281" width="3" style="77" customWidth="1"/>
    <col min="1282" max="1282" width="0.33203125" style="77" customWidth="1"/>
    <col min="1283" max="1283" width="9.109375" style="77" customWidth="1"/>
    <col min="1284" max="1284" width="0.33203125" style="77" customWidth="1"/>
    <col min="1285" max="1285" width="3.33203125" style="77" customWidth="1"/>
    <col min="1286" max="1519" width="8.88671875" style="77"/>
    <col min="1520" max="1520" width="3.33203125" style="77" customWidth="1"/>
    <col min="1521" max="1521" width="6.109375" style="77" customWidth="1"/>
    <col min="1522" max="1522" width="3.33203125" style="77" customWidth="1"/>
    <col min="1523" max="1523" width="22" style="77" customWidth="1"/>
    <col min="1524" max="1524" width="5.109375" style="77" customWidth="1"/>
    <col min="1525" max="1525" width="4" style="77" customWidth="1"/>
    <col min="1526" max="1526" width="9.109375" style="77" customWidth="1"/>
    <col min="1527" max="1527" width="10" style="77" customWidth="1"/>
    <col min="1528" max="1528" width="2.44140625" style="77" customWidth="1"/>
    <col min="1529" max="1529" width="8" style="77" customWidth="1"/>
    <col min="1530" max="1530" width="12.33203125" style="77" customWidth="1"/>
    <col min="1531" max="1531" width="0.109375" style="77" customWidth="1"/>
    <col min="1532" max="1532" width="7.6640625" style="77" customWidth="1"/>
    <col min="1533" max="1533" width="11.33203125" style="77" customWidth="1"/>
    <col min="1534" max="1534" width="3.88671875" style="77" customWidth="1"/>
    <col min="1535" max="1535" width="6" style="77" customWidth="1"/>
    <col min="1536" max="1536" width="2.44140625" style="77" customWidth="1"/>
    <col min="1537" max="1537" width="3" style="77" customWidth="1"/>
    <col min="1538" max="1538" width="0.33203125" style="77" customWidth="1"/>
    <col min="1539" max="1539" width="9.109375" style="77" customWidth="1"/>
    <col min="1540" max="1540" width="0.33203125" style="77" customWidth="1"/>
    <col min="1541" max="1541" width="3.33203125" style="77" customWidth="1"/>
    <col min="1542" max="1775" width="8.88671875" style="77"/>
    <col min="1776" max="1776" width="3.33203125" style="77" customWidth="1"/>
    <col min="1777" max="1777" width="6.109375" style="77" customWidth="1"/>
    <col min="1778" max="1778" width="3.33203125" style="77" customWidth="1"/>
    <col min="1779" max="1779" width="22" style="77" customWidth="1"/>
    <col min="1780" max="1780" width="5.109375" style="77" customWidth="1"/>
    <col min="1781" max="1781" width="4" style="77" customWidth="1"/>
    <col min="1782" max="1782" width="9.109375" style="77" customWidth="1"/>
    <col min="1783" max="1783" width="10" style="77" customWidth="1"/>
    <col min="1784" max="1784" width="2.44140625" style="77" customWidth="1"/>
    <col min="1785" max="1785" width="8" style="77" customWidth="1"/>
    <col min="1786" max="1786" width="12.33203125" style="77" customWidth="1"/>
    <col min="1787" max="1787" width="0.109375" style="77" customWidth="1"/>
    <col min="1788" max="1788" width="7.6640625" style="77" customWidth="1"/>
    <col min="1789" max="1789" width="11.33203125" style="77" customWidth="1"/>
    <col min="1790" max="1790" width="3.88671875" style="77" customWidth="1"/>
    <col min="1791" max="1791" width="6" style="77" customWidth="1"/>
    <col min="1792" max="1792" width="2.44140625" style="77" customWidth="1"/>
    <col min="1793" max="1793" width="3" style="77" customWidth="1"/>
    <col min="1794" max="1794" width="0.33203125" style="77" customWidth="1"/>
    <col min="1795" max="1795" width="9.109375" style="77" customWidth="1"/>
    <col min="1796" max="1796" width="0.33203125" style="77" customWidth="1"/>
    <col min="1797" max="1797" width="3.33203125" style="77" customWidth="1"/>
    <col min="1798" max="2031" width="8.88671875" style="77"/>
    <col min="2032" max="2032" width="3.33203125" style="77" customWidth="1"/>
    <col min="2033" max="2033" width="6.109375" style="77" customWidth="1"/>
    <col min="2034" max="2034" width="3.33203125" style="77" customWidth="1"/>
    <col min="2035" max="2035" width="22" style="77" customWidth="1"/>
    <col min="2036" max="2036" width="5.109375" style="77" customWidth="1"/>
    <col min="2037" max="2037" width="4" style="77" customWidth="1"/>
    <col min="2038" max="2038" width="9.109375" style="77" customWidth="1"/>
    <col min="2039" max="2039" width="10" style="77" customWidth="1"/>
    <col min="2040" max="2040" width="2.44140625" style="77" customWidth="1"/>
    <col min="2041" max="2041" width="8" style="77" customWidth="1"/>
    <col min="2042" max="2042" width="12.33203125" style="77" customWidth="1"/>
    <col min="2043" max="2043" width="0.109375" style="77" customWidth="1"/>
    <col min="2044" max="2044" width="7.6640625" style="77" customWidth="1"/>
    <col min="2045" max="2045" width="11.33203125" style="77" customWidth="1"/>
    <col min="2046" max="2046" width="3.88671875" style="77" customWidth="1"/>
    <col min="2047" max="2047" width="6" style="77" customWidth="1"/>
    <col min="2048" max="2048" width="2.44140625" style="77" customWidth="1"/>
    <col min="2049" max="2049" width="3" style="77" customWidth="1"/>
    <col min="2050" max="2050" width="0.33203125" style="77" customWidth="1"/>
    <col min="2051" max="2051" width="9.109375" style="77" customWidth="1"/>
    <col min="2052" max="2052" width="0.33203125" style="77" customWidth="1"/>
    <col min="2053" max="2053" width="3.33203125" style="77" customWidth="1"/>
    <col min="2054" max="2287" width="8.88671875" style="77"/>
    <col min="2288" max="2288" width="3.33203125" style="77" customWidth="1"/>
    <col min="2289" max="2289" width="6.109375" style="77" customWidth="1"/>
    <col min="2290" max="2290" width="3.33203125" style="77" customWidth="1"/>
    <col min="2291" max="2291" width="22" style="77" customWidth="1"/>
    <col min="2292" max="2292" width="5.109375" style="77" customWidth="1"/>
    <col min="2293" max="2293" width="4" style="77" customWidth="1"/>
    <col min="2294" max="2294" width="9.109375" style="77" customWidth="1"/>
    <col min="2295" max="2295" width="10" style="77" customWidth="1"/>
    <col min="2296" max="2296" width="2.44140625" style="77" customWidth="1"/>
    <col min="2297" max="2297" width="8" style="77" customWidth="1"/>
    <col min="2298" max="2298" width="12.33203125" style="77" customWidth="1"/>
    <col min="2299" max="2299" width="0.109375" style="77" customWidth="1"/>
    <col min="2300" max="2300" width="7.6640625" style="77" customWidth="1"/>
    <col min="2301" max="2301" width="11.33203125" style="77" customWidth="1"/>
    <col min="2302" max="2302" width="3.88671875" style="77" customWidth="1"/>
    <col min="2303" max="2303" width="6" style="77" customWidth="1"/>
    <col min="2304" max="2304" width="2.44140625" style="77" customWidth="1"/>
    <col min="2305" max="2305" width="3" style="77" customWidth="1"/>
    <col min="2306" max="2306" width="0.33203125" style="77" customWidth="1"/>
    <col min="2307" max="2307" width="9.109375" style="77" customWidth="1"/>
    <col min="2308" max="2308" width="0.33203125" style="77" customWidth="1"/>
    <col min="2309" max="2309" width="3.33203125" style="77" customWidth="1"/>
    <col min="2310" max="2543" width="8.88671875" style="77"/>
    <col min="2544" max="2544" width="3.33203125" style="77" customWidth="1"/>
    <col min="2545" max="2545" width="6.109375" style="77" customWidth="1"/>
    <col min="2546" max="2546" width="3.33203125" style="77" customWidth="1"/>
    <col min="2547" max="2547" width="22" style="77" customWidth="1"/>
    <col min="2548" max="2548" width="5.109375" style="77" customWidth="1"/>
    <col min="2549" max="2549" width="4" style="77" customWidth="1"/>
    <col min="2550" max="2550" width="9.109375" style="77" customWidth="1"/>
    <col min="2551" max="2551" width="10" style="77" customWidth="1"/>
    <col min="2552" max="2552" width="2.44140625" style="77" customWidth="1"/>
    <col min="2553" max="2553" width="8" style="77" customWidth="1"/>
    <col min="2554" max="2554" width="12.33203125" style="77" customWidth="1"/>
    <col min="2555" max="2555" width="0.109375" style="77" customWidth="1"/>
    <col min="2556" max="2556" width="7.6640625" style="77" customWidth="1"/>
    <col min="2557" max="2557" width="11.33203125" style="77" customWidth="1"/>
    <col min="2558" max="2558" width="3.88671875" style="77" customWidth="1"/>
    <col min="2559" max="2559" width="6" style="77" customWidth="1"/>
    <col min="2560" max="2560" width="2.44140625" style="77" customWidth="1"/>
    <col min="2561" max="2561" width="3" style="77" customWidth="1"/>
    <col min="2562" max="2562" width="0.33203125" style="77" customWidth="1"/>
    <col min="2563" max="2563" width="9.109375" style="77" customWidth="1"/>
    <col min="2564" max="2564" width="0.33203125" style="77" customWidth="1"/>
    <col min="2565" max="2565" width="3.33203125" style="77" customWidth="1"/>
    <col min="2566" max="2799" width="8.88671875" style="77"/>
    <col min="2800" max="2800" width="3.33203125" style="77" customWidth="1"/>
    <col min="2801" max="2801" width="6.109375" style="77" customWidth="1"/>
    <col min="2802" max="2802" width="3.33203125" style="77" customWidth="1"/>
    <col min="2803" max="2803" width="22" style="77" customWidth="1"/>
    <col min="2804" max="2804" width="5.109375" style="77" customWidth="1"/>
    <col min="2805" max="2805" width="4" style="77" customWidth="1"/>
    <col min="2806" max="2806" width="9.109375" style="77" customWidth="1"/>
    <col min="2807" max="2807" width="10" style="77" customWidth="1"/>
    <col min="2808" max="2808" width="2.44140625" style="77" customWidth="1"/>
    <col min="2809" max="2809" width="8" style="77" customWidth="1"/>
    <col min="2810" max="2810" width="12.33203125" style="77" customWidth="1"/>
    <col min="2811" max="2811" width="0.109375" style="77" customWidth="1"/>
    <col min="2812" max="2812" width="7.6640625" style="77" customWidth="1"/>
    <col min="2813" max="2813" width="11.33203125" style="77" customWidth="1"/>
    <col min="2814" max="2814" width="3.88671875" style="77" customWidth="1"/>
    <col min="2815" max="2815" width="6" style="77" customWidth="1"/>
    <col min="2816" max="2816" width="2.44140625" style="77" customWidth="1"/>
    <col min="2817" max="2817" width="3" style="77" customWidth="1"/>
    <col min="2818" max="2818" width="0.33203125" style="77" customWidth="1"/>
    <col min="2819" max="2819" width="9.109375" style="77" customWidth="1"/>
    <col min="2820" max="2820" width="0.33203125" style="77" customWidth="1"/>
    <col min="2821" max="2821" width="3.33203125" style="77" customWidth="1"/>
    <col min="2822" max="3055" width="8.88671875" style="77"/>
    <col min="3056" max="3056" width="3.33203125" style="77" customWidth="1"/>
    <col min="3057" max="3057" width="6.109375" style="77" customWidth="1"/>
    <col min="3058" max="3058" width="3.33203125" style="77" customWidth="1"/>
    <col min="3059" max="3059" width="22" style="77" customWidth="1"/>
    <col min="3060" max="3060" width="5.109375" style="77" customWidth="1"/>
    <col min="3061" max="3061" width="4" style="77" customWidth="1"/>
    <col min="3062" max="3062" width="9.109375" style="77" customWidth="1"/>
    <col min="3063" max="3063" width="10" style="77" customWidth="1"/>
    <col min="3064" max="3064" width="2.44140625" style="77" customWidth="1"/>
    <col min="3065" max="3065" width="8" style="77" customWidth="1"/>
    <col min="3066" max="3066" width="12.33203125" style="77" customWidth="1"/>
    <col min="3067" max="3067" width="0.109375" style="77" customWidth="1"/>
    <col min="3068" max="3068" width="7.6640625" style="77" customWidth="1"/>
    <col min="3069" max="3069" width="11.33203125" style="77" customWidth="1"/>
    <col min="3070" max="3070" width="3.88671875" style="77" customWidth="1"/>
    <col min="3071" max="3071" width="6" style="77" customWidth="1"/>
    <col min="3072" max="3072" width="2.44140625" style="77" customWidth="1"/>
    <col min="3073" max="3073" width="3" style="77" customWidth="1"/>
    <col min="3074" max="3074" width="0.33203125" style="77" customWidth="1"/>
    <col min="3075" max="3075" width="9.109375" style="77" customWidth="1"/>
    <col min="3076" max="3076" width="0.33203125" style="77" customWidth="1"/>
    <col min="3077" max="3077" width="3.33203125" style="77" customWidth="1"/>
    <col min="3078" max="3311" width="8.88671875" style="77"/>
    <col min="3312" max="3312" width="3.33203125" style="77" customWidth="1"/>
    <col min="3313" max="3313" width="6.109375" style="77" customWidth="1"/>
    <col min="3314" max="3314" width="3.33203125" style="77" customWidth="1"/>
    <col min="3315" max="3315" width="22" style="77" customWidth="1"/>
    <col min="3316" max="3316" width="5.109375" style="77" customWidth="1"/>
    <col min="3317" max="3317" width="4" style="77" customWidth="1"/>
    <col min="3318" max="3318" width="9.109375" style="77" customWidth="1"/>
    <col min="3319" max="3319" width="10" style="77" customWidth="1"/>
    <col min="3320" max="3320" width="2.44140625" style="77" customWidth="1"/>
    <col min="3321" max="3321" width="8" style="77" customWidth="1"/>
    <col min="3322" max="3322" width="12.33203125" style="77" customWidth="1"/>
    <col min="3323" max="3323" width="0.109375" style="77" customWidth="1"/>
    <col min="3324" max="3324" width="7.6640625" style="77" customWidth="1"/>
    <col min="3325" max="3325" width="11.33203125" style="77" customWidth="1"/>
    <col min="3326" max="3326" width="3.88671875" style="77" customWidth="1"/>
    <col min="3327" max="3327" width="6" style="77" customWidth="1"/>
    <col min="3328" max="3328" width="2.44140625" style="77" customWidth="1"/>
    <col min="3329" max="3329" width="3" style="77" customWidth="1"/>
    <col min="3330" max="3330" width="0.33203125" style="77" customWidth="1"/>
    <col min="3331" max="3331" width="9.109375" style="77" customWidth="1"/>
    <col min="3332" max="3332" width="0.33203125" style="77" customWidth="1"/>
    <col min="3333" max="3333" width="3.33203125" style="77" customWidth="1"/>
    <col min="3334" max="3567" width="8.88671875" style="77"/>
    <col min="3568" max="3568" width="3.33203125" style="77" customWidth="1"/>
    <col min="3569" max="3569" width="6.109375" style="77" customWidth="1"/>
    <col min="3570" max="3570" width="3.33203125" style="77" customWidth="1"/>
    <col min="3571" max="3571" width="22" style="77" customWidth="1"/>
    <col min="3572" max="3572" width="5.109375" style="77" customWidth="1"/>
    <col min="3573" max="3573" width="4" style="77" customWidth="1"/>
    <col min="3574" max="3574" width="9.109375" style="77" customWidth="1"/>
    <col min="3575" max="3575" width="10" style="77" customWidth="1"/>
    <col min="3576" max="3576" width="2.44140625" style="77" customWidth="1"/>
    <col min="3577" max="3577" width="8" style="77" customWidth="1"/>
    <col min="3578" max="3578" width="12.33203125" style="77" customWidth="1"/>
    <col min="3579" max="3579" width="0.109375" style="77" customWidth="1"/>
    <col min="3580" max="3580" width="7.6640625" style="77" customWidth="1"/>
    <col min="3581" max="3581" width="11.33203125" style="77" customWidth="1"/>
    <col min="3582" max="3582" width="3.88671875" style="77" customWidth="1"/>
    <col min="3583" max="3583" width="6" style="77" customWidth="1"/>
    <col min="3584" max="3584" width="2.44140625" style="77" customWidth="1"/>
    <col min="3585" max="3585" width="3" style="77" customWidth="1"/>
    <col min="3586" max="3586" width="0.33203125" style="77" customWidth="1"/>
    <col min="3587" max="3587" width="9.109375" style="77" customWidth="1"/>
    <col min="3588" max="3588" width="0.33203125" style="77" customWidth="1"/>
    <col min="3589" max="3589" width="3.33203125" style="77" customWidth="1"/>
    <col min="3590" max="3823" width="8.88671875" style="77"/>
    <col min="3824" max="3824" width="3.33203125" style="77" customWidth="1"/>
    <col min="3825" max="3825" width="6.109375" style="77" customWidth="1"/>
    <col min="3826" max="3826" width="3.33203125" style="77" customWidth="1"/>
    <col min="3827" max="3827" width="22" style="77" customWidth="1"/>
    <col min="3828" max="3828" width="5.109375" style="77" customWidth="1"/>
    <col min="3829" max="3829" width="4" style="77" customWidth="1"/>
    <col min="3830" max="3830" width="9.109375" style="77" customWidth="1"/>
    <col min="3831" max="3831" width="10" style="77" customWidth="1"/>
    <col min="3832" max="3832" width="2.44140625" style="77" customWidth="1"/>
    <col min="3833" max="3833" width="8" style="77" customWidth="1"/>
    <col min="3834" max="3834" width="12.33203125" style="77" customWidth="1"/>
    <col min="3835" max="3835" width="0.109375" style="77" customWidth="1"/>
    <col min="3836" max="3836" width="7.6640625" style="77" customWidth="1"/>
    <col min="3837" max="3837" width="11.33203125" style="77" customWidth="1"/>
    <col min="3838" max="3838" width="3.88671875" style="77" customWidth="1"/>
    <col min="3839" max="3839" width="6" style="77" customWidth="1"/>
    <col min="3840" max="3840" width="2.44140625" style="77" customWidth="1"/>
    <col min="3841" max="3841" width="3" style="77" customWidth="1"/>
    <col min="3842" max="3842" width="0.33203125" style="77" customWidth="1"/>
    <col min="3843" max="3843" width="9.109375" style="77" customWidth="1"/>
    <col min="3844" max="3844" width="0.33203125" style="77" customWidth="1"/>
    <col min="3845" max="3845" width="3.33203125" style="77" customWidth="1"/>
    <col min="3846" max="4079" width="8.88671875" style="77"/>
    <col min="4080" max="4080" width="3.33203125" style="77" customWidth="1"/>
    <col min="4081" max="4081" width="6.109375" style="77" customWidth="1"/>
    <col min="4082" max="4082" width="3.33203125" style="77" customWidth="1"/>
    <col min="4083" max="4083" width="22" style="77" customWidth="1"/>
    <col min="4084" max="4084" width="5.109375" style="77" customWidth="1"/>
    <col min="4085" max="4085" width="4" style="77" customWidth="1"/>
    <col min="4086" max="4086" width="9.109375" style="77" customWidth="1"/>
    <col min="4087" max="4087" width="10" style="77" customWidth="1"/>
    <col min="4088" max="4088" width="2.44140625" style="77" customWidth="1"/>
    <col min="4089" max="4089" width="8" style="77" customWidth="1"/>
    <col min="4090" max="4090" width="12.33203125" style="77" customWidth="1"/>
    <col min="4091" max="4091" width="0.109375" style="77" customWidth="1"/>
    <col min="4092" max="4092" width="7.6640625" style="77" customWidth="1"/>
    <col min="4093" max="4093" width="11.33203125" style="77" customWidth="1"/>
    <col min="4094" max="4094" width="3.88671875" style="77" customWidth="1"/>
    <col min="4095" max="4095" width="6" style="77" customWidth="1"/>
    <col min="4096" max="4096" width="2.44140625" style="77" customWidth="1"/>
    <col min="4097" max="4097" width="3" style="77" customWidth="1"/>
    <col min="4098" max="4098" width="0.33203125" style="77" customWidth="1"/>
    <col min="4099" max="4099" width="9.109375" style="77" customWidth="1"/>
    <col min="4100" max="4100" width="0.33203125" style="77" customWidth="1"/>
    <col min="4101" max="4101" width="3.33203125" style="77" customWidth="1"/>
    <col min="4102" max="4335" width="8.88671875" style="77"/>
    <col min="4336" max="4336" width="3.33203125" style="77" customWidth="1"/>
    <col min="4337" max="4337" width="6.109375" style="77" customWidth="1"/>
    <col min="4338" max="4338" width="3.33203125" style="77" customWidth="1"/>
    <col min="4339" max="4339" width="22" style="77" customWidth="1"/>
    <col min="4340" max="4340" width="5.109375" style="77" customWidth="1"/>
    <col min="4341" max="4341" width="4" style="77" customWidth="1"/>
    <col min="4342" max="4342" width="9.109375" style="77" customWidth="1"/>
    <col min="4343" max="4343" width="10" style="77" customWidth="1"/>
    <col min="4344" max="4344" width="2.44140625" style="77" customWidth="1"/>
    <col min="4345" max="4345" width="8" style="77" customWidth="1"/>
    <col min="4346" max="4346" width="12.33203125" style="77" customWidth="1"/>
    <col min="4347" max="4347" width="0.109375" style="77" customWidth="1"/>
    <col min="4348" max="4348" width="7.6640625" style="77" customWidth="1"/>
    <col min="4349" max="4349" width="11.33203125" style="77" customWidth="1"/>
    <col min="4350" max="4350" width="3.88671875" style="77" customWidth="1"/>
    <col min="4351" max="4351" width="6" style="77" customWidth="1"/>
    <col min="4352" max="4352" width="2.44140625" style="77" customWidth="1"/>
    <col min="4353" max="4353" width="3" style="77" customWidth="1"/>
    <col min="4354" max="4354" width="0.33203125" style="77" customWidth="1"/>
    <col min="4355" max="4355" width="9.109375" style="77" customWidth="1"/>
    <col min="4356" max="4356" width="0.33203125" style="77" customWidth="1"/>
    <col min="4357" max="4357" width="3.33203125" style="77" customWidth="1"/>
    <col min="4358" max="4591" width="8.88671875" style="77"/>
    <col min="4592" max="4592" width="3.33203125" style="77" customWidth="1"/>
    <col min="4593" max="4593" width="6.109375" style="77" customWidth="1"/>
    <col min="4594" max="4594" width="3.33203125" style="77" customWidth="1"/>
    <col min="4595" max="4595" width="22" style="77" customWidth="1"/>
    <col min="4596" max="4596" width="5.109375" style="77" customWidth="1"/>
    <col min="4597" max="4597" width="4" style="77" customWidth="1"/>
    <col min="4598" max="4598" width="9.109375" style="77" customWidth="1"/>
    <col min="4599" max="4599" width="10" style="77" customWidth="1"/>
    <col min="4600" max="4600" width="2.44140625" style="77" customWidth="1"/>
    <col min="4601" max="4601" width="8" style="77" customWidth="1"/>
    <col min="4602" max="4602" width="12.33203125" style="77" customWidth="1"/>
    <col min="4603" max="4603" width="0.109375" style="77" customWidth="1"/>
    <col min="4604" max="4604" width="7.6640625" style="77" customWidth="1"/>
    <col min="4605" max="4605" width="11.33203125" style="77" customWidth="1"/>
    <col min="4606" max="4606" width="3.88671875" style="77" customWidth="1"/>
    <col min="4607" max="4607" width="6" style="77" customWidth="1"/>
    <col min="4608" max="4608" width="2.44140625" style="77" customWidth="1"/>
    <col min="4609" max="4609" width="3" style="77" customWidth="1"/>
    <col min="4610" max="4610" width="0.33203125" style="77" customWidth="1"/>
    <col min="4611" max="4611" width="9.109375" style="77" customWidth="1"/>
    <col min="4612" max="4612" width="0.33203125" style="77" customWidth="1"/>
    <col min="4613" max="4613" width="3.33203125" style="77" customWidth="1"/>
    <col min="4614" max="4847" width="8.88671875" style="77"/>
    <col min="4848" max="4848" width="3.33203125" style="77" customWidth="1"/>
    <col min="4849" max="4849" width="6.109375" style="77" customWidth="1"/>
    <col min="4850" max="4850" width="3.33203125" style="77" customWidth="1"/>
    <col min="4851" max="4851" width="22" style="77" customWidth="1"/>
    <col min="4852" max="4852" width="5.109375" style="77" customWidth="1"/>
    <col min="4853" max="4853" width="4" style="77" customWidth="1"/>
    <col min="4854" max="4854" width="9.109375" style="77" customWidth="1"/>
    <col min="4855" max="4855" width="10" style="77" customWidth="1"/>
    <col min="4856" max="4856" width="2.44140625" style="77" customWidth="1"/>
    <col min="4857" max="4857" width="8" style="77" customWidth="1"/>
    <col min="4858" max="4858" width="12.33203125" style="77" customWidth="1"/>
    <col min="4859" max="4859" width="0.109375" style="77" customWidth="1"/>
    <col min="4860" max="4860" width="7.6640625" style="77" customWidth="1"/>
    <col min="4861" max="4861" width="11.33203125" style="77" customWidth="1"/>
    <col min="4862" max="4862" width="3.88671875" style="77" customWidth="1"/>
    <col min="4863" max="4863" width="6" style="77" customWidth="1"/>
    <col min="4864" max="4864" width="2.44140625" style="77" customWidth="1"/>
    <col min="4865" max="4865" width="3" style="77" customWidth="1"/>
    <col min="4866" max="4866" width="0.33203125" style="77" customWidth="1"/>
    <col min="4867" max="4867" width="9.109375" style="77" customWidth="1"/>
    <col min="4868" max="4868" width="0.33203125" style="77" customWidth="1"/>
    <col min="4869" max="4869" width="3.33203125" style="77" customWidth="1"/>
    <col min="4870" max="5103" width="8.88671875" style="77"/>
    <col min="5104" max="5104" width="3.33203125" style="77" customWidth="1"/>
    <col min="5105" max="5105" width="6.109375" style="77" customWidth="1"/>
    <col min="5106" max="5106" width="3.33203125" style="77" customWidth="1"/>
    <col min="5107" max="5107" width="22" style="77" customWidth="1"/>
    <col min="5108" max="5108" width="5.109375" style="77" customWidth="1"/>
    <col min="5109" max="5109" width="4" style="77" customWidth="1"/>
    <col min="5110" max="5110" width="9.109375" style="77" customWidth="1"/>
    <col min="5111" max="5111" width="10" style="77" customWidth="1"/>
    <col min="5112" max="5112" width="2.44140625" style="77" customWidth="1"/>
    <col min="5113" max="5113" width="8" style="77" customWidth="1"/>
    <col min="5114" max="5114" width="12.33203125" style="77" customWidth="1"/>
    <col min="5115" max="5115" width="0.109375" style="77" customWidth="1"/>
    <col min="5116" max="5116" width="7.6640625" style="77" customWidth="1"/>
    <col min="5117" max="5117" width="11.33203125" style="77" customWidth="1"/>
    <col min="5118" max="5118" width="3.88671875" style="77" customWidth="1"/>
    <col min="5119" max="5119" width="6" style="77" customWidth="1"/>
    <col min="5120" max="5120" width="2.44140625" style="77" customWidth="1"/>
    <col min="5121" max="5121" width="3" style="77" customWidth="1"/>
    <col min="5122" max="5122" width="0.33203125" style="77" customWidth="1"/>
    <col min="5123" max="5123" width="9.109375" style="77" customWidth="1"/>
    <col min="5124" max="5124" width="0.33203125" style="77" customWidth="1"/>
    <col min="5125" max="5125" width="3.33203125" style="77" customWidth="1"/>
    <col min="5126" max="5359" width="8.88671875" style="77"/>
    <col min="5360" max="5360" width="3.33203125" style="77" customWidth="1"/>
    <col min="5361" max="5361" width="6.109375" style="77" customWidth="1"/>
    <col min="5362" max="5362" width="3.33203125" style="77" customWidth="1"/>
    <col min="5363" max="5363" width="22" style="77" customWidth="1"/>
    <col min="5364" max="5364" width="5.109375" style="77" customWidth="1"/>
    <col min="5365" max="5365" width="4" style="77" customWidth="1"/>
    <col min="5366" max="5366" width="9.109375" style="77" customWidth="1"/>
    <col min="5367" max="5367" width="10" style="77" customWidth="1"/>
    <col min="5368" max="5368" width="2.44140625" style="77" customWidth="1"/>
    <col min="5369" max="5369" width="8" style="77" customWidth="1"/>
    <col min="5370" max="5370" width="12.33203125" style="77" customWidth="1"/>
    <col min="5371" max="5371" width="0.109375" style="77" customWidth="1"/>
    <col min="5372" max="5372" width="7.6640625" style="77" customWidth="1"/>
    <col min="5373" max="5373" width="11.33203125" style="77" customWidth="1"/>
    <col min="5374" max="5374" width="3.88671875" style="77" customWidth="1"/>
    <col min="5375" max="5375" width="6" style="77" customWidth="1"/>
    <col min="5376" max="5376" width="2.44140625" style="77" customWidth="1"/>
    <col min="5377" max="5377" width="3" style="77" customWidth="1"/>
    <col min="5378" max="5378" width="0.33203125" style="77" customWidth="1"/>
    <col min="5379" max="5379" width="9.109375" style="77" customWidth="1"/>
    <col min="5380" max="5380" width="0.33203125" style="77" customWidth="1"/>
    <col min="5381" max="5381" width="3.33203125" style="77" customWidth="1"/>
    <col min="5382" max="5615" width="8.88671875" style="77"/>
    <col min="5616" max="5616" width="3.33203125" style="77" customWidth="1"/>
    <col min="5617" max="5617" width="6.109375" style="77" customWidth="1"/>
    <col min="5618" max="5618" width="3.33203125" style="77" customWidth="1"/>
    <col min="5619" max="5619" width="22" style="77" customWidth="1"/>
    <col min="5620" max="5620" width="5.109375" style="77" customWidth="1"/>
    <col min="5621" max="5621" width="4" style="77" customWidth="1"/>
    <col min="5622" max="5622" width="9.109375" style="77" customWidth="1"/>
    <col min="5623" max="5623" width="10" style="77" customWidth="1"/>
    <col min="5624" max="5624" width="2.44140625" style="77" customWidth="1"/>
    <col min="5625" max="5625" width="8" style="77" customWidth="1"/>
    <col min="5626" max="5626" width="12.33203125" style="77" customWidth="1"/>
    <col min="5627" max="5627" width="0.109375" style="77" customWidth="1"/>
    <col min="5628" max="5628" width="7.6640625" style="77" customWidth="1"/>
    <col min="5629" max="5629" width="11.33203125" style="77" customWidth="1"/>
    <col min="5630" max="5630" width="3.88671875" style="77" customWidth="1"/>
    <col min="5631" max="5631" width="6" style="77" customWidth="1"/>
    <col min="5632" max="5632" width="2.44140625" style="77" customWidth="1"/>
    <col min="5633" max="5633" width="3" style="77" customWidth="1"/>
    <col min="5634" max="5634" width="0.33203125" style="77" customWidth="1"/>
    <col min="5635" max="5635" width="9.109375" style="77" customWidth="1"/>
    <col min="5636" max="5636" width="0.33203125" style="77" customWidth="1"/>
    <col min="5637" max="5637" width="3.33203125" style="77" customWidth="1"/>
    <col min="5638" max="5871" width="8.88671875" style="77"/>
    <col min="5872" max="5872" width="3.33203125" style="77" customWidth="1"/>
    <col min="5873" max="5873" width="6.109375" style="77" customWidth="1"/>
    <col min="5874" max="5874" width="3.33203125" style="77" customWidth="1"/>
    <col min="5875" max="5875" width="22" style="77" customWidth="1"/>
    <col min="5876" max="5876" width="5.109375" style="77" customWidth="1"/>
    <col min="5877" max="5877" width="4" style="77" customWidth="1"/>
    <col min="5878" max="5878" width="9.109375" style="77" customWidth="1"/>
    <col min="5879" max="5879" width="10" style="77" customWidth="1"/>
    <col min="5880" max="5880" width="2.44140625" style="77" customWidth="1"/>
    <col min="5881" max="5881" width="8" style="77" customWidth="1"/>
    <col min="5882" max="5882" width="12.33203125" style="77" customWidth="1"/>
    <col min="5883" max="5883" width="0.109375" style="77" customWidth="1"/>
    <col min="5884" max="5884" width="7.6640625" style="77" customWidth="1"/>
    <col min="5885" max="5885" width="11.33203125" style="77" customWidth="1"/>
    <col min="5886" max="5886" width="3.88671875" style="77" customWidth="1"/>
    <col min="5887" max="5887" width="6" style="77" customWidth="1"/>
    <col min="5888" max="5888" width="2.44140625" style="77" customWidth="1"/>
    <col min="5889" max="5889" width="3" style="77" customWidth="1"/>
    <col min="5890" max="5890" width="0.33203125" style="77" customWidth="1"/>
    <col min="5891" max="5891" width="9.109375" style="77" customWidth="1"/>
    <col min="5892" max="5892" width="0.33203125" style="77" customWidth="1"/>
    <col min="5893" max="5893" width="3.33203125" style="77" customWidth="1"/>
    <col min="5894" max="6127" width="8.88671875" style="77"/>
    <col min="6128" max="6128" width="3.33203125" style="77" customWidth="1"/>
    <col min="6129" max="6129" width="6.109375" style="77" customWidth="1"/>
    <col min="6130" max="6130" width="3.33203125" style="77" customWidth="1"/>
    <col min="6131" max="6131" width="22" style="77" customWidth="1"/>
    <col min="6132" max="6132" width="5.109375" style="77" customWidth="1"/>
    <col min="6133" max="6133" width="4" style="77" customWidth="1"/>
    <col min="6134" max="6134" width="9.109375" style="77" customWidth="1"/>
    <col min="6135" max="6135" width="10" style="77" customWidth="1"/>
    <col min="6136" max="6136" width="2.44140625" style="77" customWidth="1"/>
    <col min="6137" max="6137" width="8" style="77" customWidth="1"/>
    <col min="6138" max="6138" width="12.33203125" style="77" customWidth="1"/>
    <col min="6139" max="6139" width="0.109375" style="77" customWidth="1"/>
    <col min="6140" max="6140" width="7.6640625" style="77" customWidth="1"/>
    <col min="6141" max="6141" width="11.33203125" style="77" customWidth="1"/>
    <col min="6142" max="6142" width="3.88671875" style="77" customWidth="1"/>
    <col min="6143" max="6143" width="6" style="77" customWidth="1"/>
    <col min="6144" max="6144" width="2.44140625" style="77" customWidth="1"/>
    <col min="6145" max="6145" width="3" style="77" customWidth="1"/>
    <col min="6146" max="6146" width="0.33203125" style="77" customWidth="1"/>
    <col min="6147" max="6147" width="9.109375" style="77" customWidth="1"/>
    <col min="6148" max="6148" width="0.33203125" style="77" customWidth="1"/>
    <col min="6149" max="6149" width="3.33203125" style="77" customWidth="1"/>
    <col min="6150" max="6383" width="8.88671875" style="77"/>
    <col min="6384" max="6384" width="3.33203125" style="77" customWidth="1"/>
    <col min="6385" max="6385" width="6.109375" style="77" customWidth="1"/>
    <col min="6386" max="6386" width="3.33203125" style="77" customWidth="1"/>
    <col min="6387" max="6387" width="22" style="77" customWidth="1"/>
    <col min="6388" max="6388" width="5.109375" style="77" customWidth="1"/>
    <col min="6389" max="6389" width="4" style="77" customWidth="1"/>
    <col min="6390" max="6390" width="9.109375" style="77" customWidth="1"/>
    <col min="6391" max="6391" width="10" style="77" customWidth="1"/>
    <col min="6392" max="6392" width="2.44140625" style="77" customWidth="1"/>
    <col min="6393" max="6393" width="8" style="77" customWidth="1"/>
    <col min="6394" max="6394" width="12.33203125" style="77" customWidth="1"/>
    <col min="6395" max="6395" width="0.109375" style="77" customWidth="1"/>
    <col min="6396" max="6396" width="7.6640625" style="77" customWidth="1"/>
    <col min="6397" max="6397" width="11.33203125" style="77" customWidth="1"/>
    <col min="6398" max="6398" width="3.88671875" style="77" customWidth="1"/>
    <col min="6399" max="6399" width="6" style="77" customWidth="1"/>
    <col min="6400" max="6400" width="2.44140625" style="77" customWidth="1"/>
    <col min="6401" max="6401" width="3" style="77" customWidth="1"/>
    <col min="6402" max="6402" width="0.33203125" style="77" customWidth="1"/>
    <col min="6403" max="6403" width="9.109375" style="77" customWidth="1"/>
    <col min="6404" max="6404" width="0.33203125" style="77" customWidth="1"/>
    <col min="6405" max="6405" width="3.33203125" style="77" customWidth="1"/>
    <col min="6406" max="6639" width="8.88671875" style="77"/>
    <col min="6640" max="6640" width="3.33203125" style="77" customWidth="1"/>
    <col min="6641" max="6641" width="6.109375" style="77" customWidth="1"/>
    <col min="6642" max="6642" width="3.33203125" style="77" customWidth="1"/>
    <col min="6643" max="6643" width="22" style="77" customWidth="1"/>
    <col min="6644" max="6644" width="5.109375" style="77" customWidth="1"/>
    <col min="6645" max="6645" width="4" style="77" customWidth="1"/>
    <col min="6646" max="6646" width="9.109375" style="77" customWidth="1"/>
    <col min="6647" max="6647" width="10" style="77" customWidth="1"/>
    <col min="6648" max="6648" width="2.44140625" style="77" customWidth="1"/>
    <col min="6649" max="6649" width="8" style="77" customWidth="1"/>
    <col min="6650" max="6650" width="12.33203125" style="77" customWidth="1"/>
    <col min="6651" max="6651" width="0.109375" style="77" customWidth="1"/>
    <col min="6652" max="6652" width="7.6640625" style="77" customWidth="1"/>
    <col min="6653" max="6653" width="11.33203125" style="77" customWidth="1"/>
    <col min="6654" max="6654" width="3.88671875" style="77" customWidth="1"/>
    <col min="6655" max="6655" width="6" style="77" customWidth="1"/>
    <col min="6656" max="6656" width="2.44140625" style="77" customWidth="1"/>
    <col min="6657" max="6657" width="3" style="77" customWidth="1"/>
    <col min="6658" max="6658" width="0.33203125" style="77" customWidth="1"/>
    <col min="6659" max="6659" width="9.109375" style="77" customWidth="1"/>
    <col min="6660" max="6660" width="0.33203125" style="77" customWidth="1"/>
    <col min="6661" max="6661" width="3.33203125" style="77" customWidth="1"/>
    <col min="6662" max="6895" width="8.88671875" style="77"/>
    <col min="6896" max="6896" width="3.33203125" style="77" customWidth="1"/>
    <col min="6897" max="6897" width="6.109375" style="77" customWidth="1"/>
    <col min="6898" max="6898" width="3.33203125" style="77" customWidth="1"/>
    <col min="6899" max="6899" width="22" style="77" customWidth="1"/>
    <col min="6900" max="6900" width="5.109375" style="77" customWidth="1"/>
    <col min="6901" max="6901" width="4" style="77" customWidth="1"/>
    <col min="6902" max="6902" width="9.109375" style="77" customWidth="1"/>
    <col min="6903" max="6903" width="10" style="77" customWidth="1"/>
    <col min="6904" max="6904" width="2.44140625" style="77" customWidth="1"/>
    <col min="6905" max="6905" width="8" style="77" customWidth="1"/>
    <col min="6906" max="6906" width="12.33203125" style="77" customWidth="1"/>
    <col min="6907" max="6907" width="0.109375" style="77" customWidth="1"/>
    <col min="6908" max="6908" width="7.6640625" style="77" customWidth="1"/>
    <col min="6909" max="6909" width="11.33203125" style="77" customWidth="1"/>
    <col min="6910" max="6910" width="3.88671875" style="77" customWidth="1"/>
    <col min="6911" max="6911" width="6" style="77" customWidth="1"/>
    <col min="6912" max="6912" width="2.44140625" style="77" customWidth="1"/>
    <col min="6913" max="6913" width="3" style="77" customWidth="1"/>
    <col min="6914" max="6914" width="0.33203125" style="77" customWidth="1"/>
    <col min="6915" max="6915" width="9.109375" style="77" customWidth="1"/>
    <col min="6916" max="6916" width="0.33203125" style="77" customWidth="1"/>
    <col min="6917" max="6917" width="3.33203125" style="77" customWidth="1"/>
    <col min="6918" max="7151" width="8.88671875" style="77"/>
    <col min="7152" max="7152" width="3.33203125" style="77" customWidth="1"/>
    <col min="7153" max="7153" width="6.109375" style="77" customWidth="1"/>
    <col min="7154" max="7154" width="3.33203125" style="77" customWidth="1"/>
    <col min="7155" max="7155" width="22" style="77" customWidth="1"/>
    <col min="7156" max="7156" width="5.109375" style="77" customWidth="1"/>
    <col min="7157" max="7157" width="4" style="77" customWidth="1"/>
    <col min="7158" max="7158" width="9.109375" style="77" customWidth="1"/>
    <col min="7159" max="7159" width="10" style="77" customWidth="1"/>
    <col min="7160" max="7160" width="2.44140625" style="77" customWidth="1"/>
    <col min="7161" max="7161" width="8" style="77" customWidth="1"/>
    <col min="7162" max="7162" width="12.33203125" style="77" customWidth="1"/>
    <col min="7163" max="7163" width="0.109375" style="77" customWidth="1"/>
    <col min="7164" max="7164" width="7.6640625" style="77" customWidth="1"/>
    <col min="7165" max="7165" width="11.33203125" style="77" customWidth="1"/>
    <col min="7166" max="7166" width="3.88671875" style="77" customWidth="1"/>
    <col min="7167" max="7167" width="6" style="77" customWidth="1"/>
    <col min="7168" max="7168" width="2.44140625" style="77" customWidth="1"/>
    <col min="7169" max="7169" width="3" style="77" customWidth="1"/>
    <col min="7170" max="7170" width="0.33203125" style="77" customWidth="1"/>
    <col min="7171" max="7171" width="9.109375" style="77" customWidth="1"/>
    <col min="7172" max="7172" width="0.33203125" style="77" customWidth="1"/>
    <col min="7173" max="7173" width="3.33203125" style="77" customWidth="1"/>
    <col min="7174" max="7407" width="8.88671875" style="77"/>
    <col min="7408" max="7408" width="3.33203125" style="77" customWidth="1"/>
    <col min="7409" max="7409" width="6.109375" style="77" customWidth="1"/>
    <col min="7410" max="7410" width="3.33203125" style="77" customWidth="1"/>
    <col min="7411" max="7411" width="22" style="77" customWidth="1"/>
    <col min="7412" max="7412" width="5.109375" style="77" customWidth="1"/>
    <col min="7413" max="7413" width="4" style="77" customWidth="1"/>
    <col min="7414" max="7414" width="9.109375" style="77" customWidth="1"/>
    <col min="7415" max="7415" width="10" style="77" customWidth="1"/>
    <col min="7416" max="7416" width="2.44140625" style="77" customWidth="1"/>
    <col min="7417" max="7417" width="8" style="77" customWidth="1"/>
    <col min="7418" max="7418" width="12.33203125" style="77" customWidth="1"/>
    <col min="7419" max="7419" width="0.109375" style="77" customWidth="1"/>
    <col min="7420" max="7420" width="7.6640625" style="77" customWidth="1"/>
    <col min="7421" max="7421" width="11.33203125" style="77" customWidth="1"/>
    <col min="7422" max="7422" width="3.88671875" style="77" customWidth="1"/>
    <col min="7423" max="7423" width="6" style="77" customWidth="1"/>
    <col min="7424" max="7424" width="2.44140625" style="77" customWidth="1"/>
    <col min="7425" max="7425" width="3" style="77" customWidth="1"/>
    <col min="7426" max="7426" width="0.33203125" style="77" customWidth="1"/>
    <col min="7427" max="7427" width="9.109375" style="77" customWidth="1"/>
    <col min="7428" max="7428" width="0.33203125" style="77" customWidth="1"/>
    <col min="7429" max="7429" width="3.33203125" style="77" customWidth="1"/>
    <col min="7430" max="7663" width="8.88671875" style="77"/>
    <col min="7664" max="7664" width="3.33203125" style="77" customWidth="1"/>
    <col min="7665" max="7665" width="6.109375" style="77" customWidth="1"/>
    <col min="7666" max="7666" width="3.33203125" style="77" customWidth="1"/>
    <col min="7667" max="7667" width="22" style="77" customWidth="1"/>
    <col min="7668" max="7668" width="5.109375" style="77" customWidth="1"/>
    <col min="7669" max="7669" width="4" style="77" customWidth="1"/>
    <col min="7670" max="7670" width="9.109375" style="77" customWidth="1"/>
    <col min="7671" max="7671" width="10" style="77" customWidth="1"/>
    <col min="7672" max="7672" width="2.44140625" style="77" customWidth="1"/>
    <col min="7673" max="7673" width="8" style="77" customWidth="1"/>
    <col min="7674" max="7674" width="12.33203125" style="77" customWidth="1"/>
    <col min="7675" max="7675" width="0.109375" style="77" customWidth="1"/>
    <col min="7676" max="7676" width="7.6640625" style="77" customWidth="1"/>
    <col min="7677" max="7677" width="11.33203125" style="77" customWidth="1"/>
    <col min="7678" max="7678" width="3.88671875" style="77" customWidth="1"/>
    <col min="7679" max="7679" width="6" style="77" customWidth="1"/>
    <col min="7680" max="7680" width="2.44140625" style="77" customWidth="1"/>
    <col min="7681" max="7681" width="3" style="77" customWidth="1"/>
    <col min="7682" max="7682" width="0.33203125" style="77" customWidth="1"/>
    <col min="7683" max="7683" width="9.109375" style="77" customWidth="1"/>
    <col min="7684" max="7684" width="0.33203125" style="77" customWidth="1"/>
    <col min="7685" max="7685" width="3.33203125" style="77" customWidth="1"/>
    <col min="7686" max="7919" width="8.88671875" style="77"/>
    <col min="7920" max="7920" width="3.33203125" style="77" customWidth="1"/>
    <col min="7921" max="7921" width="6.109375" style="77" customWidth="1"/>
    <col min="7922" max="7922" width="3.33203125" style="77" customWidth="1"/>
    <col min="7923" max="7923" width="22" style="77" customWidth="1"/>
    <col min="7924" max="7924" width="5.109375" style="77" customWidth="1"/>
    <col min="7925" max="7925" width="4" style="77" customWidth="1"/>
    <col min="7926" max="7926" width="9.109375" style="77" customWidth="1"/>
    <col min="7927" max="7927" width="10" style="77" customWidth="1"/>
    <col min="7928" max="7928" width="2.44140625" style="77" customWidth="1"/>
    <col min="7929" max="7929" width="8" style="77" customWidth="1"/>
    <col min="7930" max="7930" width="12.33203125" style="77" customWidth="1"/>
    <col min="7931" max="7931" width="0.109375" style="77" customWidth="1"/>
    <col min="7932" max="7932" width="7.6640625" style="77" customWidth="1"/>
    <col min="7933" max="7933" width="11.33203125" style="77" customWidth="1"/>
    <col min="7934" max="7934" width="3.88671875" style="77" customWidth="1"/>
    <col min="7935" max="7935" width="6" style="77" customWidth="1"/>
    <col min="7936" max="7936" width="2.44140625" style="77" customWidth="1"/>
    <col min="7937" max="7937" width="3" style="77" customWidth="1"/>
    <col min="7938" max="7938" width="0.33203125" style="77" customWidth="1"/>
    <col min="7939" max="7939" width="9.109375" style="77" customWidth="1"/>
    <col min="7940" max="7940" width="0.33203125" style="77" customWidth="1"/>
    <col min="7941" max="7941" width="3.33203125" style="77" customWidth="1"/>
    <col min="7942" max="8175" width="8.88671875" style="77"/>
    <col min="8176" max="8176" width="3.33203125" style="77" customWidth="1"/>
    <col min="8177" max="8177" width="6.109375" style="77" customWidth="1"/>
    <col min="8178" max="8178" width="3.33203125" style="77" customWidth="1"/>
    <col min="8179" max="8179" width="22" style="77" customWidth="1"/>
    <col min="8180" max="8180" width="5.109375" style="77" customWidth="1"/>
    <col min="8181" max="8181" width="4" style="77" customWidth="1"/>
    <col min="8182" max="8182" width="9.109375" style="77" customWidth="1"/>
    <col min="8183" max="8183" width="10" style="77" customWidth="1"/>
    <col min="8184" max="8184" width="2.44140625" style="77" customWidth="1"/>
    <col min="8185" max="8185" width="8" style="77" customWidth="1"/>
    <col min="8186" max="8186" width="12.33203125" style="77" customWidth="1"/>
    <col min="8187" max="8187" width="0.109375" style="77" customWidth="1"/>
    <col min="8188" max="8188" width="7.6640625" style="77" customWidth="1"/>
    <col min="8189" max="8189" width="11.33203125" style="77" customWidth="1"/>
    <col min="8190" max="8190" width="3.88671875" style="77" customWidth="1"/>
    <col min="8191" max="8191" width="6" style="77" customWidth="1"/>
    <col min="8192" max="8192" width="2.44140625" style="77" customWidth="1"/>
    <col min="8193" max="8193" width="3" style="77" customWidth="1"/>
    <col min="8194" max="8194" width="0.33203125" style="77" customWidth="1"/>
    <col min="8195" max="8195" width="9.109375" style="77" customWidth="1"/>
    <col min="8196" max="8196" width="0.33203125" style="77" customWidth="1"/>
    <col min="8197" max="8197" width="3.33203125" style="77" customWidth="1"/>
    <col min="8198" max="8431" width="8.88671875" style="77"/>
    <col min="8432" max="8432" width="3.33203125" style="77" customWidth="1"/>
    <col min="8433" max="8433" width="6.109375" style="77" customWidth="1"/>
    <col min="8434" max="8434" width="3.33203125" style="77" customWidth="1"/>
    <col min="8435" max="8435" width="22" style="77" customWidth="1"/>
    <col min="8436" max="8436" width="5.109375" style="77" customWidth="1"/>
    <col min="8437" max="8437" width="4" style="77" customWidth="1"/>
    <col min="8438" max="8438" width="9.109375" style="77" customWidth="1"/>
    <col min="8439" max="8439" width="10" style="77" customWidth="1"/>
    <col min="8440" max="8440" width="2.44140625" style="77" customWidth="1"/>
    <col min="8441" max="8441" width="8" style="77" customWidth="1"/>
    <col min="8442" max="8442" width="12.33203125" style="77" customWidth="1"/>
    <col min="8443" max="8443" width="0.109375" style="77" customWidth="1"/>
    <col min="8444" max="8444" width="7.6640625" style="77" customWidth="1"/>
    <col min="8445" max="8445" width="11.33203125" style="77" customWidth="1"/>
    <col min="8446" max="8446" width="3.88671875" style="77" customWidth="1"/>
    <col min="8447" max="8447" width="6" style="77" customWidth="1"/>
    <col min="8448" max="8448" width="2.44140625" style="77" customWidth="1"/>
    <col min="8449" max="8449" width="3" style="77" customWidth="1"/>
    <col min="8450" max="8450" width="0.33203125" style="77" customWidth="1"/>
    <col min="8451" max="8451" width="9.109375" style="77" customWidth="1"/>
    <col min="8452" max="8452" width="0.33203125" style="77" customWidth="1"/>
    <col min="8453" max="8453" width="3.33203125" style="77" customWidth="1"/>
    <col min="8454" max="8687" width="8.88671875" style="77"/>
    <col min="8688" max="8688" width="3.33203125" style="77" customWidth="1"/>
    <col min="8689" max="8689" width="6.109375" style="77" customWidth="1"/>
    <col min="8690" max="8690" width="3.33203125" style="77" customWidth="1"/>
    <col min="8691" max="8691" width="22" style="77" customWidth="1"/>
    <col min="8692" max="8692" width="5.109375" style="77" customWidth="1"/>
    <col min="8693" max="8693" width="4" style="77" customWidth="1"/>
    <col min="8694" max="8694" width="9.109375" style="77" customWidth="1"/>
    <col min="8695" max="8695" width="10" style="77" customWidth="1"/>
    <col min="8696" max="8696" width="2.44140625" style="77" customWidth="1"/>
    <col min="8697" max="8697" width="8" style="77" customWidth="1"/>
    <col min="8698" max="8698" width="12.33203125" style="77" customWidth="1"/>
    <col min="8699" max="8699" width="0.109375" style="77" customWidth="1"/>
    <col min="8700" max="8700" width="7.6640625" style="77" customWidth="1"/>
    <col min="8701" max="8701" width="11.33203125" style="77" customWidth="1"/>
    <col min="8702" max="8702" width="3.88671875" style="77" customWidth="1"/>
    <col min="8703" max="8703" width="6" style="77" customWidth="1"/>
    <col min="8704" max="8704" width="2.44140625" style="77" customWidth="1"/>
    <col min="8705" max="8705" width="3" style="77" customWidth="1"/>
    <col min="8706" max="8706" width="0.33203125" style="77" customWidth="1"/>
    <col min="8707" max="8707" width="9.109375" style="77" customWidth="1"/>
    <col min="8708" max="8708" width="0.33203125" style="77" customWidth="1"/>
    <col min="8709" max="8709" width="3.33203125" style="77" customWidth="1"/>
    <col min="8710" max="8943" width="8.88671875" style="77"/>
    <col min="8944" max="8944" width="3.33203125" style="77" customWidth="1"/>
    <col min="8945" max="8945" width="6.109375" style="77" customWidth="1"/>
    <col min="8946" max="8946" width="3.33203125" style="77" customWidth="1"/>
    <col min="8947" max="8947" width="22" style="77" customWidth="1"/>
    <col min="8948" max="8948" width="5.109375" style="77" customWidth="1"/>
    <col min="8949" max="8949" width="4" style="77" customWidth="1"/>
    <col min="8950" max="8950" width="9.109375" style="77" customWidth="1"/>
    <col min="8951" max="8951" width="10" style="77" customWidth="1"/>
    <col min="8952" max="8952" width="2.44140625" style="77" customWidth="1"/>
    <col min="8953" max="8953" width="8" style="77" customWidth="1"/>
    <col min="8954" max="8954" width="12.33203125" style="77" customWidth="1"/>
    <col min="8955" max="8955" width="0.109375" style="77" customWidth="1"/>
    <col min="8956" max="8956" width="7.6640625" style="77" customWidth="1"/>
    <col min="8957" max="8957" width="11.33203125" style="77" customWidth="1"/>
    <col min="8958" max="8958" width="3.88671875" style="77" customWidth="1"/>
    <col min="8959" max="8959" width="6" style="77" customWidth="1"/>
    <col min="8960" max="8960" width="2.44140625" style="77" customWidth="1"/>
    <col min="8961" max="8961" width="3" style="77" customWidth="1"/>
    <col min="8962" max="8962" width="0.33203125" style="77" customWidth="1"/>
    <col min="8963" max="8963" width="9.109375" style="77" customWidth="1"/>
    <col min="8964" max="8964" width="0.33203125" style="77" customWidth="1"/>
    <col min="8965" max="8965" width="3.33203125" style="77" customWidth="1"/>
    <col min="8966" max="9199" width="8.88671875" style="77"/>
    <col min="9200" max="9200" width="3.33203125" style="77" customWidth="1"/>
    <col min="9201" max="9201" width="6.109375" style="77" customWidth="1"/>
    <col min="9202" max="9202" width="3.33203125" style="77" customWidth="1"/>
    <col min="9203" max="9203" width="22" style="77" customWidth="1"/>
    <col min="9204" max="9204" width="5.109375" style="77" customWidth="1"/>
    <col min="9205" max="9205" width="4" style="77" customWidth="1"/>
    <col min="9206" max="9206" width="9.109375" style="77" customWidth="1"/>
    <col min="9207" max="9207" width="10" style="77" customWidth="1"/>
    <col min="9208" max="9208" width="2.44140625" style="77" customWidth="1"/>
    <col min="9209" max="9209" width="8" style="77" customWidth="1"/>
    <col min="9210" max="9210" width="12.33203125" style="77" customWidth="1"/>
    <col min="9211" max="9211" width="0.109375" style="77" customWidth="1"/>
    <col min="9212" max="9212" width="7.6640625" style="77" customWidth="1"/>
    <col min="9213" max="9213" width="11.33203125" style="77" customWidth="1"/>
    <col min="9214" max="9214" width="3.88671875" style="77" customWidth="1"/>
    <col min="9215" max="9215" width="6" style="77" customWidth="1"/>
    <col min="9216" max="9216" width="2.44140625" style="77" customWidth="1"/>
    <col min="9217" max="9217" width="3" style="77" customWidth="1"/>
    <col min="9218" max="9218" width="0.33203125" style="77" customWidth="1"/>
    <col min="9219" max="9219" width="9.109375" style="77" customWidth="1"/>
    <col min="9220" max="9220" width="0.33203125" style="77" customWidth="1"/>
    <col min="9221" max="9221" width="3.33203125" style="77" customWidth="1"/>
    <col min="9222" max="9455" width="8.88671875" style="77"/>
    <col min="9456" max="9456" width="3.33203125" style="77" customWidth="1"/>
    <col min="9457" max="9457" width="6.109375" style="77" customWidth="1"/>
    <col min="9458" max="9458" width="3.33203125" style="77" customWidth="1"/>
    <col min="9459" max="9459" width="22" style="77" customWidth="1"/>
    <col min="9460" max="9460" width="5.109375" style="77" customWidth="1"/>
    <col min="9461" max="9461" width="4" style="77" customWidth="1"/>
    <col min="9462" max="9462" width="9.109375" style="77" customWidth="1"/>
    <col min="9463" max="9463" width="10" style="77" customWidth="1"/>
    <col min="9464" max="9464" width="2.44140625" style="77" customWidth="1"/>
    <col min="9465" max="9465" width="8" style="77" customWidth="1"/>
    <col min="9466" max="9466" width="12.33203125" style="77" customWidth="1"/>
    <col min="9467" max="9467" width="0.109375" style="77" customWidth="1"/>
    <col min="9468" max="9468" width="7.6640625" style="77" customWidth="1"/>
    <col min="9469" max="9469" width="11.33203125" style="77" customWidth="1"/>
    <col min="9470" max="9470" width="3.88671875" style="77" customWidth="1"/>
    <col min="9471" max="9471" width="6" style="77" customWidth="1"/>
    <col min="9472" max="9472" width="2.44140625" style="77" customWidth="1"/>
    <col min="9473" max="9473" width="3" style="77" customWidth="1"/>
    <col min="9474" max="9474" width="0.33203125" style="77" customWidth="1"/>
    <col min="9475" max="9475" width="9.109375" style="77" customWidth="1"/>
    <col min="9476" max="9476" width="0.33203125" style="77" customWidth="1"/>
    <col min="9477" max="9477" width="3.33203125" style="77" customWidth="1"/>
    <col min="9478" max="9711" width="8.88671875" style="77"/>
    <col min="9712" max="9712" width="3.33203125" style="77" customWidth="1"/>
    <col min="9713" max="9713" width="6.109375" style="77" customWidth="1"/>
    <col min="9714" max="9714" width="3.33203125" style="77" customWidth="1"/>
    <col min="9715" max="9715" width="22" style="77" customWidth="1"/>
    <col min="9716" max="9716" width="5.109375" style="77" customWidth="1"/>
    <col min="9717" max="9717" width="4" style="77" customWidth="1"/>
    <col min="9718" max="9718" width="9.109375" style="77" customWidth="1"/>
    <col min="9719" max="9719" width="10" style="77" customWidth="1"/>
    <col min="9720" max="9720" width="2.44140625" style="77" customWidth="1"/>
    <col min="9721" max="9721" width="8" style="77" customWidth="1"/>
    <col min="9722" max="9722" width="12.33203125" style="77" customWidth="1"/>
    <col min="9723" max="9723" width="0.109375" style="77" customWidth="1"/>
    <col min="9724" max="9724" width="7.6640625" style="77" customWidth="1"/>
    <col min="9725" max="9725" width="11.33203125" style="77" customWidth="1"/>
    <col min="9726" max="9726" width="3.88671875" style="77" customWidth="1"/>
    <col min="9727" max="9727" width="6" style="77" customWidth="1"/>
    <col min="9728" max="9728" width="2.44140625" style="77" customWidth="1"/>
    <col min="9729" max="9729" width="3" style="77" customWidth="1"/>
    <col min="9730" max="9730" width="0.33203125" style="77" customWidth="1"/>
    <col min="9731" max="9731" width="9.109375" style="77" customWidth="1"/>
    <col min="9732" max="9732" width="0.33203125" style="77" customWidth="1"/>
    <col min="9733" max="9733" width="3.33203125" style="77" customWidth="1"/>
    <col min="9734" max="9967" width="8.88671875" style="77"/>
    <col min="9968" max="9968" width="3.33203125" style="77" customWidth="1"/>
    <col min="9969" max="9969" width="6.109375" style="77" customWidth="1"/>
    <col min="9970" max="9970" width="3.33203125" style="77" customWidth="1"/>
    <col min="9971" max="9971" width="22" style="77" customWidth="1"/>
    <col min="9972" max="9972" width="5.109375" style="77" customWidth="1"/>
    <col min="9973" max="9973" width="4" style="77" customWidth="1"/>
    <col min="9974" max="9974" width="9.109375" style="77" customWidth="1"/>
    <col min="9975" max="9975" width="10" style="77" customWidth="1"/>
    <col min="9976" max="9976" width="2.44140625" style="77" customWidth="1"/>
    <col min="9977" max="9977" width="8" style="77" customWidth="1"/>
    <col min="9978" max="9978" width="12.33203125" style="77" customWidth="1"/>
    <col min="9979" max="9979" width="0.109375" style="77" customWidth="1"/>
    <col min="9980" max="9980" width="7.6640625" style="77" customWidth="1"/>
    <col min="9981" max="9981" width="11.33203125" style="77" customWidth="1"/>
    <col min="9982" max="9982" width="3.88671875" style="77" customWidth="1"/>
    <col min="9983" max="9983" width="6" style="77" customWidth="1"/>
    <col min="9984" max="9984" width="2.44140625" style="77" customWidth="1"/>
    <col min="9985" max="9985" width="3" style="77" customWidth="1"/>
    <col min="9986" max="9986" width="0.33203125" style="77" customWidth="1"/>
    <col min="9987" max="9987" width="9.109375" style="77" customWidth="1"/>
    <col min="9988" max="9988" width="0.33203125" style="77" customWidth="1"/>
    <col min="9989" max="9989" width="3.33203125" style="77" customWidth="1"/>
    <col min="9990" max="10223" width="8.88671875" style="77"/>
    <col min="10224" max="10224" width="3.33203125" style="77" customWidth="1"/>
    <col min="10225" max="10225" width="6.109375" style="77" customWidth="1"/>
    <col min="10226" max="10226" width="3.33203125" style="77" customWidth="1"/>
    <col min="10227" max="10227" width="22" style="77" customWidth="1"/>
    <col min="10228" max="10228" width="5.109375" style="77" customWidth="1"/>
    <col min="10229" max="10229" width="4" style="77" customWidth="1"/>
    <col min="10230" max="10230" width="9.109375" style="77" customWidth="1"/>
    <col min="10231" max="10231" width="10" style="77" customWidth="1"/>
    <col min="10232" max="10232" width="2.44140625" style="77" customWidth="1"/>
    <col min="10233" max="10233" width="8" style="77" customWidth="1"/>
    <col min="10234" max="10234" width="12.33203125" style="77" customWidth="1"/>
    <col min="10235" max="10235" width="0.109375" style="77" customWidth="1"/>
    <col min="10236" max="10236" width="7.6640625" style="77" customWidth="1"/>
    <col min="10237" max="10237" width="11.33203125" style="77" customWidth="1"/>
    <col min="10238" max="10238" width="3.88671875" style="77" customWidth="1"/>
    <col min="10239" max="10239" width="6" style="77" customWidth="1"/>
    <col min="10240" max="10240" width="2.44140625" style="77" customWidth="1"/>
    <col min="10241" max="10241" width="3" style="77" customWidth="1"/>
    <col min="10242" max="10242" width="0.33203125" style="77" customWidth="1"/>
    <col min="10243" max="10243" width="9.109375" style="77" customWidth="1"/>
    <col min="10244" max="10244" width="0.33203125" style="77" customWidth="1"/>
    <col min="10245" max="10245" width="3.33203125" style="77" customWidth="1"/>
    <col min="10246" max="10479" width="8.88671875" style="77"/>
    <col min="10480" max="10480" width="3.33203125" style="77" customWidth="1"/>
    <col min="10481" max="10481" width="6.109375" style="77" customWidth="1"/>
    <col min="10482" max="10482" width="3.33203125" style="77" customWidth="1"/>
    <col min="10483" max="10483" width="22" style="77" customWidth="1"/>
    <col min="10484" max="10484" width="5.109375" style="77" customWidth="1"/>
    <col min="10485" max="10485" width="4" style="77" customWidth="1"/>
    <col min="10486" max="10486" width="9.109375" style="77" customWidth="1"/>
    <col min="10487" max="10487" width="10" style="77" customWidth="1"/>
    <col min="10488" max="10488" width="2.44140625" style="77" customWidth="1"/>
    <col min="10489" max="10489" width="8" style="77" customWidth="1"/>
    <col min="10490" max="10490" width="12.33203125" style="77" customWidth="1"/>
    <col min="10491" max="10491" width="0.109375" style="77" customWidth="1"/>
    <col min="10492" max="10492" width="7.6640625" style="77" customWidth="1"/>
    <col min="10493" max="10493" width="11.33203125" style="77" customWidth="1"/>
    <col min="10494" max="10494" width="3.88671875" style="77" customWidth="1"/>
    <col min="10495" max="10495" width="6" style="77" customWidth="1"/>
    <col min="10496" max="10496" width="2.44140625" style="77" customWidth="1"/>
    <col min="10497" max="10497" width="3" style="77" customWidth="1"/>
    <col min="10498" max="10498" width="0.33203125" style="77" customWidth="1"/>
    <col min="10499" max="10499" width="9.109375" style="77" customWidth="1"/>
    <col min="10500" max="10500" width="0.33203125" style="77" customWidth="1"/>
    <col min="10501" max="10501" width="3.33203125" style="77" customWidth="1"/>
    <col min="10502" max="10735" width="8.88671875" style="77"/>
    <col min="10736" max="10736" width="3.33203125" style="77" customWidth="1"/>
    <col min="10737" max="10737" width="6.109375" style="77" customWidth="1"/>
    <col min="10738" max="10738" width="3.33203125" style="77" customWidth="1"/>
    <col min="10739" max="10739" width="22" style="77" customWidth="1"/>
    <col min="10740" max="10740" width="5.109375" style="77" customWidth="1"/>
    <col min="10741" max="10741" width="4" style="77" customWidth="1"/>
    <col min="10742" max="10742" width="9.109375" style="77" customWidth="1"/>
    <col min="10743" max="10743" width="10" style="77" customWidth="1"/>
    <col min="10744" max="10744" width="2.44140625" style="77" customWidth="1"/>
    <col min="10745" max="10745" width="8" style="77" customWidth="1"/>
    <col min="10746" max="10746" width="12.33203125" style="77" customWidth="1"/>
    <col min="10747" max="10747" width="0.109375" style="77" customWidth="1"/>
    <col min="10748" max="10748" width="7.6640625" style="77" customWidth="1"/>
    <col min="10749" max="10749" width="11.33203125" style="77" customWidth="1"/>
    <col min="10750" max="10750" width="3.88671875" style="77" customWidth="1"/>
    <col min="10751" max="10751" width="6" style="77" customWidth="1"/>
    <col min="10752" max="10752" width="2.44140625" style="77" customWidth="1"/>
    <col min="10753" max="10753" width="3" style="77" customWidth="1"/>
    <col min="10754" max="10754" width="0.33203125" style="77" customWidth="1"/>
    <col min="10755" max="10755" width="9.109375" style="77" customWidth="1"/>
    <col min="10756" max="10756" width="0.33203125" style="77" customWidth="1"/>
    <col min="10757" max="10757" width="3.33203125" style="77" customWidth="1"/>
    <col min="10758" max="10991" width="8.88671875" style="77"/>
    <col min="10992" max="10992" width="3.33203125" style="77" customWidth="1"/>
    <col min="10993" max="10993" width="6.109375" style="77" customWidth="1"/>
    <col min="10994" max="10994" width="3.33203125" style="77" customWidth="1"/>
    <col min="10995" max="10995" width="22" style="77" customWidth="1"/>
    <col min="10996" max="10996" width="5.109375" style="77" customWidth="1"/>
    <col min="10997" max="10997" width="4" style="77" customWidth="1"/>
    <col min="10998" max="10998" width="9.109375" style="77" customWidth="1"/>
    <col min="10999" max="10999" width="10" style="77" customWidth="1"/>
    <col min="11000" max="11000" width="2.44140625" style="77" customWidth="1"/>
    <col min="11001" max="11001" width="8" style="77" customWidth="1"/>
    <col min="11002" max="11002" width="12.33203125" style="77" customWidth="1"/>
    <col min="11003" max="11003" width="0.109375" style="77" customWidth="1"/>
    <col min="11004" max="11004" width="7.6640625" style="77" customWidth="1"/>
    <col min="11005" max="11005" width="11.33203125" style="77" customWidth="1"/>
    <col min="11006" max="11006" width="3.88671875" style="77" customWidth="1"/>
    <col min="11007" max="11007" width="6" style="77" customWidth="1"/>
    <col min="11008" max="11008" width="2.44140625" style="77" customWidth="1"/>
    <col min="11009" max="11009" width="3" style="77" customWidth="1"/>
    <col min="11010" max="11010" width="0.33203125" style="77" customWidth="1"/>
    <col min="11011" max="11011" width="9.109375" style="77" customWidth="1"/>
    <col min="11012" max="11012" width="0.33203125" style="77" customWidth="1"/>
    <col min="11013" max="11013" width="3.33203125" style="77" customWidth="1"/>
    <col min="11014" max="11247" width="8.88671875" style="77"/>
    <col min="11248" max="11248" width="3.33203125" style="77" customWidth="1"/>
    <col min="11249" max="11249" width="6.109375" style="77" customWidth="1"/>
    <col min="11250" max="11250" width="3.33203125" style="77" customWidth="1"/>
    <col min="11251" max="11251" width="22" style="77" customWidth="1"/>
    <col min="11252" max="11252" width="5.109375" style="77" customWidth="1"/>
    <col min="11253" max="11253" width="4" style="77" customWidth="1"/>
    <col min="11254" max="11254" width="9.109375" style="77" customWidth="1"/>
    <col min="11255" max="11255" width="10" style="77" customWidth="1"/>
    <col min="11256" max="11256" width="2.44140625" style="77" customWidth="1"/>
    <col min="11257" max="11257" width="8" style="77" customWidth="1"/>
    <col min="11258" max="11258" width="12.33203125" style="77" customWidth="1"/>
    <col min="11259" max="11259" width="0.109375" style="77" customWidth="1"/>
    <col min="11260" max="11260" width="7.6640625" style="77" customWidth="1"/>
    <col min="11261" max="11261" width="11.33203125" style="77" customWidth="1"/>
    <col min="11262" max="11262" width="3.88671875" style="77" customWidth="1"/>
    <col min="11263" max="11263" width="6" style="77" customWidth="1"/>
    <col min="11264" max="11264" width="2.44140625" style="77" customWidth="1"/>
    <col min="11265" max="11265" width="3" style="77" customWidth="1"/>
    <col min="11266" max="11266" width="0.33203125" style="77" customWidth="1"/>
    <col min="11267" max="11267" width="9.109375" style="77" customWidth="1"/>
    <col min="11268" max="11268" width="0.33203125" style="77" customWidth="1"/>
    <col min="11269" max="11269" width="3.33203125" style="77" customWidth="1"/>
    <col min="11270" max="11503" width="8.88671875" style="77"/>
    <col min="11504" max="11504" width="3.33203125" style="77" customWidth="1"/>
    <col min="11505" max="11505" width="6.109375" style="77" customWidth="1"/>
    <col min="11506" max="11506" width="3.33203125" style="77" customWidth="1"/>
    <col min="11507" max="11507" width="22" style="77" customWidth="1"/>
    <col min="11508" max="11508" width="5.109375" style="77" customWidth="1"/>
    <col min="11509" max="11509" width="4" style="77" customWidth="1"/>
    <col min="11510" max="11510" width="9.109375" style="77" customWidth="1"/>
    <col min="11511" max="11511" width="10" style="77" customWidth="1"/>
    <col min="11512" max="11512" width="2.44140625" style="77" customWidth="1"/>
    <col min="11513" max="11513" width="8" style="77" customWidth="1"/>
    <col min="11514" max="11514" width="12.33203125" style="77" customWidth="1"/>
    <col min="11515" max="11515" width="0.109375" style="77" customWidth="1"/>
    <col min="11516" max="11516" width="7.6640625" style="77" customWidth="1"/>
    <col min="11517" max="11517" width="11.33203125" style="77" customWidth="1"/>
    <col min="11518" max="11518" width="3.88671875" style="77" customWidth="1"/>
    <col min="11519" max="11519" width="6" style="77" customWidth="1"/>
    <col min="11520" max="11520" width="2.44140625" style="77" customWidth="1"/>
    <col min="11521" max="11521" width="3" style="77" customWidth="1"/>
    <col min="11522" max="11522" width="0.33203125" style="77" customWidth="1"/>
    <col min="11523" max="11523" width="9.109375" style="77" customWidth="1"/>
    <col min="11524" max="11524" width="0.33203125" style="77" customWidth="1"/>
    <col min="11525" max="11525" width="3.33203125" style="77" customWidth="1"/>
    <col min="11526" max="11759" width="8.88671875" style="77"/>
    <col min="11760" max="11760" width="3.33203125" style="77" customWidth="1"/>
    <col min="11761" max="11761" width="6.109375" style="77" customWidth="1"/>
    <col min="11762" max="11762" width="3.33203125" style="77" customWidth="1"/>
    <col min="11763" max="11763" width="22" style="77" customWidth="1"/>
    <col min="11764" max="11764" width="5.109375" style="77" customWidth="1"/>
    <col min="11765" max="11765" width="4" style="77" customWidth="1"/>
    <col min="11766" max="11766" width="9.109375" style="77" customWidth="1"/>
    <col min="11767" max="11767" width="10" style="77" customWidth="1"/>
    <col min="11768" max="11768" width="2.44140625" style="77" customWidth="1"/>
    <col min="11769" max="11769" width="8" style="77" customWidth="1"/>
    <col min="11770" max="11770" width="12.33203125" style="77" customWidth="1"/>
    <col min="11771" max="11771" width="0.109375" style="77" customWidth="1"/>
    <col min="11772" max="11772" width="7.6640625" style="77" customWidth="1"/>
    <col min="11773" max="11773" width="11.33203125" style="77" customWidth="1"/>
    <col min="11774" max="11774" width="3.88671875" style="77" customWidth="1"/>
    <col min="11775" max="11775" width="6" style="77" customWidth="1"/>
    <col min="11776" max="11776" width="2.44140625" style="77" customWidth="1"/>
    <col min="11777" max="11777" width="3" style="77" customWidth="1"/>
    <col min="11778" max="11778" width="0.33203125" style="77" customWidth="1"/>
    <col min="11779" max="11779" width="9.109375" style="77" customWidth="1"/>
    <col min="11780" max="11780" width="0.33203125" style="77" customWidth="1"/>
    <col min="11781" max="11781" width="3.33203125" style="77" customWidth="1"/>
    <col min="11782" max="12015" width="8.88671875" style="77"/>
    <col min="12016" max="12016" width="3.33203125" style="77" customWidth="1"/>
    <col min="12017" max="12017" width="6.109375" style="77" customWidth="1"/>
    <col min="12018" max="12018" width="3.33203125" style="77" customWidth="1"/>
    <col min="12019" max="12019" width="22" style="77" customWidth="1"/>
    <col min="12020" max="12020" width="5.109375" style="77" customWidth="1"/>
    <col min="12021" max="12021" width="4" style="77" customWidth="1"/>
    <col min="12022" max="12022" width="9.109375" style="77" customWidth="1"/>
    <col min="12023" max="12023" width="10" style="77" customWidth="1"/>
    <col min="12024" max="12024" width="2.44140625" style="77" customWidth="1"/>
    <col min="12025" max="12025" width="8" style="77" customWidth="1"/>
    <col min="12026" max="12026" width="12.33203125" style="77" customWidth="1"/>
    <col min="12027" max="12027" width="0.109375" style="77" customWidth="1"/>
    <col min="12028" max="12028" width="7.6640625" style="77" customWidth="1"/>
    <col min="12029" max="12029" width="11.33203125" style="77" customWidth="1"/>
    <col min="12030" max="12030" width="3.88671875" style="77" customWidth="1"/>
    <col min="12031" max="12031" width="6" style="77" customWidth="1"/>
    <col min="12032" max="12032" width="2.44140625" style="77" customWidth="1"/>
    <col min="12033" max="12033" width="3" style="77" customWidth="1"/>
    <col min="12034" max="12034" width="0.33203125" style="77" customWidth="1"/>
    <col min="12035" max="12035" width="9.109375" style="77" customWidth="1"/>
    <col min="12036" max="12036" width="0.33203125" style="77" customWidth="1"/>
    <col min="12037" max="12037" width="3.33203125" style="77" customWidth="1"/>
    <col min="12038" max="12271" width="8.88671875" style="77"/>
    <col min="12272" max="12272" width="3.33203125" style="77" customWidth="1"/>
    <col min="12273" max="12273" width="6.109375" style="77" customWidth="1"/>
    <col min="12274" max="12274" width="3.33203125" style="77" customWidth="1"/>
    <col min="12275" max="12275" width="22" style="77" customWidth="1"/>
    <col min="12276" max="12276" width="5.109375" style="77" customWidth="1"/>
    <col min="12277" max="12277" width="4" style="77" customWidth="1"/>
    <col min="12278" max="12278" width="9.109375" style="77" customWidth="1"/>
    <col min="12279" max="12279" width="10" style="77" customWidth="1"/>
    <col min="12280" max="12280" width="2.44140625" style="77" customWidth="1"/>
    <col min="12281" max="12281" width="8" style="77" customWidth="1"/>
    <col min="12282" max="12282" width="12.33203125" style="77" customWidth="1"/>
    <col min="12283" max="12283" width="0.109375" style="77" customWidth="1"/>
    <col min="12284" max="12284" width="7.6640625" style="77" customWidth="1"/>
    <col min="12285" max="12285" width="11.33203125" style="77" customWidth="1"/>
    <col min="12286" max="12286" width="3.88671875" style="77" customWidth="1"/>
    <col min="12287" max="12287" width="6" style="77" customWidth="1"/>
    <col min="12288" max="12288" width="2.44140625" style="77" customWidth="1"/>
    <col min="12289" max="12289" width="3" style="77" customWidth="1"/>
    <col min="12290" max="12290" width="0.33203125" style="77" customWidth="1"/>
    <col min="12291" max="12291" width="9.109375" style="77" customWidth="1"/>
    <col min="12292" max="12292" width="0.33203125" style="77" customWidth="1"/>
    <col min="12293" max="12293" width="3.33203125" style="77" customWidth="1"/>
    <col min="12294" max="12527" width="8.88671875" style="77"/>
    <col min="12528" max="12528" width="3.33203125" style="77" customWidth="1"/>
    <col min="12529" max="12529" width="6.109375" style="77" customWidth="1"/>
    <col min="12530" max="12530" width="3.33203125" style="77" customWidth="1"/>
    <col min="12531" max="12531" width="22" style="77" customWidth="1"/>
    <col min="12532" max="12532" width="5.109375" style="77" customWidth="1"/>
    <col min="12533" max="12533" width="4" style="77" customWidth="1"/>
    <col min="12534" max="12534" width="9.109375" style="77" customWidth="1"/>
    <col min="12535" max="12535" width="10" style="77" customWidth="1"/>
    <col min="12536" max="12536" width="2.44140625" style="77" customWidth="1"/>
    <col min="12537" max="12537" width="8" style="77" customWidth="1"/>
    <col min="12538" max="12538" width="12.33203125" style="77" customWidth="1"/>
    <col min="12539" max="12539" width="0.109375" style="77" customWidth="1"/>
    <col min="12540" max="12540" width="7.6640625" style="77" customWidth="1"/>
    <col min="12541" max="12541" width="11.33203125" style="77" customWidth="1"/>
    <col min="12542" max="12542" width="3.88671875" style="77" customWidth="1"/>
    <col min="12543" max="12543" width="6" style="77" customWidth="1"/>
    <col min="12544" max="12544" width="2.44140625" style="77" customWidth="1"/>
    <col min="12545" max="12545" width="3" style="77" customWidth="1"/>
    <col min="12546" max="12546" width="0.33203125" style="77" customWidth="1"/>
    <col min="12547" max="12547" width="9.109375" style="77" customWidth="1"/>
    <col min="12548" max="12548" width="0.33203125" style="77" customWidth="1"/>
    <col min="12549" max="12549" width="3.33203125" style="77" customWidth="1"/>
    <col min="12550" max="12783" width="8.88671875" style="77"/>
    <col min="12784" max="12784" width="3.33203125" style="77" customWidth="1"/>
    <col min="12785" max="12785" width="6.109375" style="77" customWidth="1"/>
    <col min="12786" max="12786" width="3.33203125" style="77" customWidth="1"/>
    <col min="12787" max="12787" width="22" style="77" customWidth="1"/>
    <col min="12788" max="12788" width="5.109375" style="77" customWidth="1"/>
    <col min="12789" max="12789" width="4" style="77" customWidth="1"/>
    <col min="12790" max="12790" width="9.109375" style="77" customWidth="1"/>
    <col min="12791" max="12791" width="10" style="77" customWidth="1"/>
    <col min="12792" max="12792" width="2.44140625" style="77" customWidth="1"/>
    <col min="12793" max="12793" width="8" style="77" customWidth="1"/>
    <col min="12794" max="12794" width="12.33203125" style="77" customWidth="1"/>
    <col min="12795" max="12795" width="0.109375" style="77" customWidth="1"/>
    <col min="12796" max="12796" width="7.6640625" style="77" customWidth="1"/>
    <col min="12797" max="12797" width="11.33203125" style="77" customWidth="1"/>
    <col min="12798" max="12798" width="3.88671875" style="77" customWidth="1"/>
    <col min="12799" max="12799" width="6" style="77" customWidth="1"/>
    <col min="12800" max="12800" width="2.44140625" style="77" customWidth="1"/>
    <col min="12801" max="12801" width="3" style="77" customWidth="1"/>
    <col min="12802" max="12802" width="0.33203125" style="77" customWidth="1"/>
    <col min="12803" max="12803" width="9.109375" style="77" customWidth="1"/>
    <col min="12804" max="12804" width="0.33203125" style="77" customWidth="1"/>
    <col min="12805" max="12805" width="3.33203125" style="77" customWidth="1"/>
    <col min="12806" max="13039" width="8.88671875" style="77"/>
    <col min="13040" max="13040" width="3.33203125" style="77" customWidth="1"/>
    <col min="13041" max="13041" width="6.109375" style="77" customWidth="1"/>
    <col min="13042" max="13042" width="3.33203125" style="77" customWidth="1"/>
    <col min="13043" max="13043" width="22" style="77" customWidth="1"/>
    <col min="13044" max="13044" width="5.109375" style="77" customWidth="1"/>
    <col min="13045" max="13045" width="4" style="77" customWidth="1"/>
    <col min="13046" max="13046" width="9.109375" style="77" customWidth="1"/>
    <col min="13047" max="13047" width="10" style="77" customWidth="1"/>
    <col min="13048" max="13048" width="2.44140625" style="77" customWidth="1"/>
    <col min="13049" max="13049" width="8" style="77" customWidth="1"/>
    <col min="13050" max="13050" width="12.33203125" style="77" customWidth="1"/>
    <col min="13051" max="13051" width="0.109375" style="77" customWidth="1"/>
    <col min="13052" max="13052" width="7.6640625" style="77" customWidth="1"/>
    <col min="13053" max="13053" width="11.33203125" style="77" customWidth="1"/>
    <col min="13054" max="13054" width="3.88671875" style="77" customWidth="1"/>
    <col min="13055" max="13055" width="6" style="77" customWidth="1"/>
    <col min="13056" max="13056" width="2.44140625" style="77" customWidth="1"/>
    <col min="13057" max="13057" width="3" style="77" customWidth="1"/>
    <col min="13058" max="13058" width="0.33203125" style="77" customWidth="1"/>
    <col min="13059" max="13059" width="9.109375" style="77" customWidth="1"/>
    <col min="13060" max="13060" width="0.33203125" style="77" customWidth="1"/>
    <col min="13061" max="13061" width="3.33203125" style="77" customWidth="1"/>
    <col min="13062" max="13295" width="8.88671875" style="77"/>
    <col min="13296" max="13296" width="3.33203125" style="77" customWidth="1"/>
    <col min="13297" max="13297" width="6.109375" style="77" customWidth="1"/>
    <col min="13298" max="13298" width="3.33203125" style="77" customWidth="1"/>
    <col min="13299" max="13299" width="22" style="77" customWidth="1"/>
    <col min="13300" max="13300" width="5.109375" style="77" customWidth="1"/>
    <col min="13301" max="13301" width="4" style="77" customWidth="1"/>
    <col min="13302" max="13302" width="9.109375" style="77" customWidth="1"/>
    <col min="13303" max="13303" width="10" style="77" customWidth="1"/>
    <col min="13304" max="13304" width="2.44140625" style="77" customWidth="1"/>
    <col min="13305" max="13305" width="8" style="77" customWidth="1"/>
    <col min="13306" max="13306" width="12.33203125" style="77" customWidth="1"/>
    <col min="13307" max="13307" width="0.109375" style="77" customWidth="1"/>
    <col min="13308" max="13308" width="7.6640625" style="77" customWidth="1"/>
    <col min="13309" max="13309" width="11.33203125" style="77" customWidth="1"/>
    <col min="13310" max="13310" width="3.88671875" style="77" customWidth="1"/>
    <col min="13311" max="13311" width="6" style="77" customWidth="1"/>
    <col min="13312" max="13312" width="2.44140625" style="77" customWidth="1"/>
    <col min="13313" max="13313" width="3" style="77" customWidth="1"/>
    <col min="13314" max="13314" width="0.33203125" style="77" customWidth="1"/>
    <col min="13315" max="13315" width="9.109375" style="77" customWidth="1"/>
    <col min="13316" max="13316" width="0.33203125" style="77" customWidth="1"/>
    <col min="13317" max="13317" width="3.33203125" style="77" customWidth="1"/>
    <col min="13318" max="13551" width="8.88671875" style="77"/>
    <col min="13552" max="13552" width="3.33203125" style="77" customWidth="1"/>
    <col min="13553" max="13553" width="6.109375" style="77" customWidth="1"/>
    <col min="13554" max="13554" width="3.33203125" style="77" customWidth="1"/>
    <col min="13555" max="13555" width="22" style="77" customWidth="1"/>
    <col min="13556" max="13556" width="5.109375" style="77" customWidth="1"/>
    <col min="13557" max="13557" width="4" style="77" customWidth="1"/>
    <col min="13558" max="13558" width="9.109375" style="77" customWidth="1"/>
    <col min="13559" max="13559" width="10" style="77" customWidth="1"/>
    <col min="13560" max="13560" width="2.44140625" style="77" customWidth="1"/>
    <col min="13561" max="13561" width="8" style="77" customWidth="1"/>
    <col min="13562" max="13562" width="12.33203125" style="77" customWidth="1"/>
    <col min="13563" max="13563" width="0.109375" style="77" customWidth="1"/>
    <col min="13564" max="13564" width="7.6640625" style="77" customWidth="1"/>
    <col min="13565" max="13565" width="11.33203125" style="77" customWidth="1"/>
    <col min="13566" max="13566" width="3.88671875" style="77" customWidth="1"/>
    <col min="13567" max="13567" width="6" style="77" customWidth="1"/>
    <col min="13568" max="13568" width="2.44140625" style="77" customWidth="1"/>
    <col min="13569" max="13569" width="3" style="77" customWidth="1"/>
    <col min="13570" max="13570" width="0.33203125" style="77" customWidth="1"/>
    <col min="13571" max="13571" width="9.109375" style="77" customWidth="1"/>
    <col min="13572" max="13572" width="0.33203125" style="77" customWidth="1"/>
    <col min="13573" max="13573" width="3.33203125" style="77" customWidth="1"/>
    <col min="13574" max="13807" width="8.88671875" style="77"/>
    <col min="13808" max="13808" width="3.33203125" style="77" customWidth="1"/>
    <col min="13809" max="13809" width="6.109375" style="77" customWidth="1"/>
    <col min="13810" max="13810" width="3.33203125" style="77" customWidth="1"/>
    <col min="13811" max="13811" width="22" style="77" customWidth="1"/>
    <col min="13812" max="13812" width="5.109375" style="77" customWidth="1"/>
    <col min="13813" max="13813" width="4" style="77" customWidth="1"/>
    <col min="13814" max="13814" width="9.109375" style="77" customWidth="1"/>
    <col min="13815" max="13815" width="10" style="77" customWidth="1"/>
    <col min="13816" max="13816" width="2.44140625" style="77" customWidth="1"/>
    <col min="13817" max="13817" width="8" style="77" customWidth="1"/>
    <col min="13818" max="13818" width="12.33203125" style="77" customWidth="1"/>
    <col min="13819" max="13819" width="0.109375" style="77" customWidth="1"/>
    <col min="13820" max="13820" width="7.6640625" style="77" customWidth="1"/>
    <col min="13821" max="13821" width="11.33203125" style="77" customWidth="1"/>
    <col min="13822" max="13822" width="3.88671875" style="77" customWidth="1"/>
    <col min="13823" max="13823" width="6" style="77" customWidth="1"/>
    <col min="13824" max="13824" width="2.44140625" style="77" customWidth="1"/>
    <col min="13825" max="13825" width="3" style="77" customWidth="1"/>
    <col min="13826" max="13826" width="0.33203125" style="77" customWidth="1"/>
    <col min="13827" max="13827" width="9.109375" style="77" customWidth="1"/>
    <col min="13828" max="13828" width="0.33203125" style="77" customWidth="1"/>
    <col min="13829" max="13829" width="3.33203125" style="77" customWidth="1"/>
    <col min="13830" max="14063" width="8.88671875" style="77"/>
    <col min="14064" max="14064" width="3.33203125" style="77" customWidth="1"/>
    <col min="14065" max="14065" width="6.109375" style="77" customWidth="1"/>
    <col min="14066" max="14066" width="3.33203125" style="77" customWidth="1"/>
    <col min="14067" max="14067" width="22" style="77" customWidth="1"/>
    <col min="14068" max="14068" width="5.109375" style="77" customWidth="1"/>
    <col min="14069" max="14069" width="4" style="77" customWidth="1"/>
    <col min="14070" max="14070" width="9.109375" style="77" customWidth="1"/>
    <col min="14071" max="14071" width="10" style="77" customWidth="1"/>
    <col min="14072" max="14072" width="2.44140625" style="77" customWidth="1"/>
    <col min="14073" max="14073" width="8" style="77" customWidth="1"/>
    <col min="14074" max="14074" width="12.33203125" style="77" customWidth="1"/>
    <col min="14075" max="14075" width="0.109375" style="77" customWidth="1"/>
    <col min="14076" max="14076" width="7.6640625" style="77" customWidth="1"/>
    <col min="14077" max="14077" width="11.33203125" style="77" customWidth="1"/>
    <col min="14078" max="14078" width="3.88671875" style="77" customWidth="1"/>
    <col min="14079" max="14079" width="6" style="77" customWidth="1"/>
    <col min="14080" max="14080" width="2.44140625" style="77" customWidth="1"/>
    <col min="14081" max="14081" width="3" style="77" customWidth="1"/>
    <col min="14082" max="14082" width="0.33203125" style="77" customWidth="1"/>
    <col min="14083" max="14083" width="9.109375" style="77" customWidth="1"/>
    <col min="14084" max="14084" width="0.33203125" style="77" customWidth="1"/>
    <col min="14085" max="14085" width="3.33203125" style="77" customWidth="1"/>
    <col min="14086" max="14319" width="8.88671875" style="77"/>
    <col min="14320" max="14320" width="3.33203125" style="77" customWidth="1"/>
    <col min="14321" max="14321" width="6.109375" style="77" customWidth="1"/>
    <col min="14322" max="14322" width="3.33203125" style="77" customWidth="1"/>
    <col min="14323" max="14323" width="22" style="77" customWidth="1"/>
    <col min="14324" max="14324" width="5.109375" style="77" customWidth="1"/>
    <col min="14325" max="14325" width="4" style="77" customWidth="1"/>
    <col min="14326" max="14326" width="9.109375" style="77" customWidth="1"/>
    <col min="14327" max="14327" width="10" style="77" customWidth="1"/>
    <col min="14328" max="14328" width="2.44140625" style="77" customWidth="1"/>
    <col min="14329" max="14329" width="8" style="77" customWidth="1"/>
    <col min="14330" max="14330" width="12.33203125" style="77" customWidth="1"/>
    <col min="14331" max="14331" width="0.109375" style="77" customWidth="1"/>
    <col min="14332" max="14332" width="7.6640625" style="77" customWidth="1"/>
    <col min="14333" max="14333" width="11.33203125" style="77" customWidth="1"/>
    <col min="14334" max="14334" width="3.88671875" style="77" customWidth="1"/>
    <col min="14335" max="14335" width="6" style="77" customWidth="1"/>
    <col min="14336" max="14336" width="2.44140625" style="77" customWidth="1"/>
    <col min="14337" max="14337" width="3" style="77" customWidth="1"/>
    <col min="14338" max="14338" width="0.33203125" style="77" customWidth="1"/>
    <col min="14339" max="14339" width="9.109375" style="77" customWidth="1"/>
    <col min="14340" max="14340" width="0.33203125" style="77" customWidth="1"/>
    <col min="14341" max="14341" width="3.33203125" style="77" customWidth="1"/>
    <col min="14342" max="14575" width="8.88671875" style="77"/>
    <col min="14576" max="14576" width="3.33203125" style="77" customWidth="1"/>
    <col min="14577" max="14577" width="6.109375" style="77" customWidth="1"/>
    <col min="14578" max="14578" width="3.33203125" style="77" customWidth="1"/>
    <col min="14579" max="14579" width="22" style="77" customWidth="1"/>
    <col min="14580" max="14580" width="5.109375" style="77" customWidth="1"/>
    <col min="14581" max="14581" width="4" style="77" customWidth="1"/>
    <col min="14582" max="14582" width="9.109375" style="77" customWidth="1"/>
    <col min="14583" max="14583" width="10" style="77" customWidth="1"/>
    <col min="14584" max="14584" width="2.44140625" style="77" customWidth="1"/>
    <col min="14585" max="14585" width="8" style="77" customWidth="1"/>
    <col min="14586" max="14586" width="12.33203125" style="77" customWidth="1"/>
    <col min="14587" max="14587" width="0.109375" style="77" customWidth="1"/>
    <col min="14588" max="14588" width="7.6640625" style="77" customWidth="1"/>
    <col min="14589" max="14589" width="11.33203125" style="77" customWidth="1"/>
    <col min="14590" max="14590" width="3.88671875" style="77" customWidth="1"/>
    <col min="14591" max="14591" width="6" style="77" customWidth="1"/>
    <col min="14592" max="14592" width="2.44140625" style="77" customWidth="1"/>
    <col min="14593" max="14593" width="3" style="77" customWidth="1"/>
    <col min="14594" max="14594" width="0.33203125" style="77" customWidth="1"/>
    <col min="14595" max="14595" width="9.109375" style="77" customWidth="1"/>
    <col min="14596" max="14596" width="0.33203125" style="77" customWidth="1"/>
    <col min="14597" max="14597" width="3.33203125" style="77" customWidth="1"/>
    <col min="14598" max="14831" width="8.88671875" style="77"/>
    <col min="14832" max="14832" width="3.33203125" style="77" customWidth="1"/>
    <col min="14833" max="14833" width="6.109375" style="77" customWidth="1"/>
    <col min="14834" max="14834" width="3.33203125" style="77" customWidth="1"/>
    <col min="14835" max="14835" width="22" style="77" customWidth="1"/>
    <col min="14836" max="14836" width="5.109375" style="77" customWidth="1"/>
    <col min="14837" max="14837" width="4" style="77" customWidth="1"/>
    <col min="14838" max="14838" width="9.109375" style="77" customWidth="1"/>
    <col min="14839" max="14839" width="10" style="77" customWidth="1"/>
    <col min="14840" max="14840" width="2.44140625" style="77" customWidth="1"/>
    <col min="14841" max="14841" width="8" style="77" customWidth="1"/>
    <col min="14842" max="14842" width="12.33203125" style="77" customWidth="1"/>
    <col min="14843" max="14843" width="0.109375" style="77" customWidth="1"/>
    <col min="14844" max="14844" width="7.6640625" style="77" customWidth="1"/>
    <col min="14845" max="14845" width="11.33203125" style="77" customWidth="1"/>
    <col min="14846" max="14846" width="3.88671875" style="77" customWidth="1"/>
    <col min="14847" max="14847" width="6" style="77" customWidth="1"/>
    <col min="14848" max="14848" width="2.44140625" style="77" customWidth="1"/>
    <col min="14849" max="14849" width="3" style="77" customWidth="1"/>
    <col min="14850" max="14850" width="0.33203125" style="77" customWidth="1"/>
    <col min="14851" max="14851" width="9.109375" style="77" customWidth="1"/>
    <col min="14852" max="14852" width="0.33203125" style="77" customWidth="1"/>
    <col min="14853" max="14853" width="3.33203125" style="77" customWidth="1"/>
    <col min="14854" max="15087" width="8.88671875" style="77"/>
    <col min="15088" max="15088" width="3.33203125" style="77" customWidth="1"/>
    <col min="15089" max="15089" width="6.109375" style="77" customWidth="1"/>
    <col min="15090" max="15090" width="3.33203125" style="77" customWidth="1"/>
    <col min="15091" max="15091" width="22" style="77" customWidth="1"/>
    <col min="15092" max="15092" width="5.109375" style="77" customWidth="1"/>
    <col min="15093" max="15093" width="4" style="77" customWidth="1"/>
    <col min="15094" max="15094" width="9.109375" style="77" customWidth="1"/>
    <col min="15095" max="15095" width="10" style="77" customWidth="1"/>
    <col min="15096" max="15096" width="2.44140625" style="77" customWidth="1"/>
    <col min="15097" max="15097" width="8" style="77" customWidth="1"/>
    <col min="15098" max="15098" width="12.33203125" style="77" customWidth="1"/>
    <col min="15099" max="15099" width="0.109375" style="77" customWidth="1"/>
    <col min="15100" max="15100" width="7.6640625" style="77" customWidth="1"/>
    <col min="15101" max="15101" width="11.33203125" style="77" customWidth="1"/>
    <col min="15102" max="15102" width="3.88671875" style="77" customWidth="1"/>
    <col min="15103" max="15103" width="6" style="77" customWidth="1"/>
    <col min="15104" max="15104" width="2.44140625" style="77" customWidth="1"/>
    <col min="15105" max="15105" width="3" style="77" customWidth="1"/>
    <col min="15106" max="15106" width="0.33203125" style="77" customWidth="1"/>
    <col min="15107" max="15107" width="9.109375" style="77" customWidth="1"/>
    <col min="15108" max="15108" width="0.33203125" style="77" customWidth="1"/>
    <col min="15109" max="15109" width="3.33203125" style="77" customWidth="1"/>
    <col min="15110" max="15343" width="8.88671875" style="77"/>
    <col min="15344" max="15344" width="3.33203125" style="77" customWidth="1"/>
    <col min="15345" max="15345" width="6.109375" style="77" customWidth="1"/>
    <col min="15346" max="15346" width="3.33203125" style="77" customWidth="1"/>
    <col min="15347" max="15347" width="22" style="77" customWidth="1"/>
    <col min="15348" max="15348" width="5.109375" style="77" customWidth="1"/>
    <col min="15349" max="15349" width="4" style="77" customWidth="1"/>
    <col min="15350" max="15350" width="9.109375" style="77" customWidth="1"/>
    <col min="15351" max="15351" width="10" style="77" customWidth="1"/>
    <col min="15352" max="15352" width="2.44140625" style="77" customWidth="1"/>
    <col min="15353" max="15353" width="8" style="77" customWidth="1"/>
    <col min="15354" max="15354" width="12.33203125" style="77" customWidth="1"/>
    <col min="15355" max="15355" width="0.109375" style="77" customWidth="1"/>
    <col min="15356" max="15356" width="7.6640625" style="77" customWidth="1"/>
    <col min="15357" max="15357" width="11.33203125" style="77" customWidth="1"/>
    <col min="15358" max="15358" width="3.88671875" style="77" customWidth="1"/>
    <col min="15359" max="15359" width="6" style="77" customWidth="1"/>
    <col min="15360" max="15360" width="2.44140625" style="77" customWidth="1"/>
    <col min="15361" max="15361" width="3" style="77" customWidth="1"/>
    <col min="15362" max="15362" width="0.33203125" style="77" customWidth="1"/>
    <col min="15363" max="15363" width="9.109375" style="77" customWidth="1"/>
    <col min="15364" max="15364" width="0.33203125" style="77" customWidth="1"/>
    <col min="15365" max="15365" width="3.33203125" style="77" customWidth="1"/>
    <col min="15366" max="15599" width="8.88671875" style="77"/>
    <col min="15600" max="15600" width="3.33203125" style="77" customWidth="1"/>
    <col min="15601" max="15601" width="6.109375" style="77" customWidth="1"/>
    <col min="15602" max="15602" width="3.33203125" style="77" customWidth="1"/>
    <col min="15603" max="15603" width="22" style="77" customWidth="1"/>
    <col min="15604" max="15604" width="5.109375" style="77" customWidth="1"/>
    <col min="15605" max="15605" width="4" style="77" customWidth="1"/>
    <col min="15606" max="15606" width="9.109375" style="77" customWidth="1"/>
    <col min="15607" max="15607" width="10" style="77" customWidth="1"/>
    <col min="15608" max="15608" width="2.44140625" style="77" customWidth="1"/>
    <col min="15609" max="15609" width="8" style="77" customWidth="1"/>
    <col min="15610" max="15610" width="12.33203125" style="77" customWidth="1"/>
    <col min="15611" max="15611" width="0.109375" style="77" customWidth="1"/>
    <col min="15612" max="15612" width="7.6640625" style="77" customWidth="1"/>
    <col min="15613" max="15613" width="11.33203125" style="77" customWidth="1"/>
    <col min="15614" max="15614" width="3.88671875" style="77" customWidth="1"/>
    <col min="15615" max="15615" width="6" style="77" customWidth="1"/>
    <col min="15616" max="15616" width="2.44140625" style="77" customWidth="1"/>
    <col min="15617" max="15617" width="3" style="77" customWidth="1"/>
    <col min="15618" max="15618" width="0.33203125" style="77" customWidth="1"/>
    <col min="15619" max="15619" width="9.109375" style="77" customWidth="1"/>
    <col min="15620" max="15620" width="0.33203125" style="77" customWidth="1"/>
    <col min="15621" max="15621" width="3.33203125" style="77" customWidth="1"/>
    <col min="15622" max="15855" width="8.88671875" style="77"/>
    <col min="15856" max="15856" width="3.33203125" style="77" customWidth="1"/>
    <col min="15857" max="15857" width="6.109375" style="77" customWidth="1"/>
    <col min="15858" max="15858" width="3.33203125" style="77" customWidth="1"/>
    <col min="15859" max="15859" width="22" style="77" customWidth="1"/>
    <col min="15860" max="15860" width="5.109375" style="77" customWidth="1"/>
    <col min="15861" max="15861" width="4" style="77" customWidth="1"/>
    <col min="15862" max="15862" width="9.109375" style="77" customWidth="1"/>
    <col min="15863" max="15863" width="10" style="77" customWidth="1"/>
    <col min="15864" max="15864" width="2.44140625" style="77" customWidth="1"/>
    <col min="15865" max="15865" width="8" style="77" customWidth="1"/>
    <col min="15866" max="15866" width="12.33203125" style="77" customWidth="1"/>
    <col min="15867" max="15867" width="0.109375" style="77" customWidth="1"/>
    <col min="15868" max="15868" width="7.6640625" style="77" customWidth="1"/>
    <col min="15869" max="15869" width="11.33203125" style="77" customWidth="1"/>
    <col min="15870" max="15870" width="3.88671875" style="77" customWidth="1"/>
    <col min="15871" max="15871" width="6" style="77" customWidth="1"/>
    <col min="15872" max="15872" width="2.44140625" style="77" customWidth="1"/>
    <col min="15873" max="15873" width="3" style="77" customWidth="1"/>
    <col min="15874" max="15874" width="0.33203125" style="77" customWidth="1"/>
    <col min="15875" max="15875" width="9.109375" style="77" customWidth="1"/>
    <col min="15876" max="15876" width="0.33203125" style="77" customWidth="1"/>
    <col min="15877" max="15877" width="3.33203125" style="77" customWidth="1"/>
    <col min="15878" max="16111" width="8.88671875" style="77"/>
    <col min="16112" max="16112" width="3.33203125" style="77" customWidth="1"/>
    <col min="16113" max="16113" width="6.109375" style="77" customWidth="1"/>
    <col min="16114" max="16114" width="3.33203125" style="77" customWidth="1"/>
    <col min="16115" max="16115" width="22" style="77" customWidth="1"/>
    <col min="16116" max="16116" width="5.109375" style="77" customWidth="1"/>
    <col min="16117" max="16117" width="4" style="77" customWidth="1"/>
    <col min="16118" max="16118" width="9.109375" style="77" customWidth="1"/>
    <col min="16119" max="16119" width="10" style="77" customWidth="1"/>
    <col min="16120" max="16120" width="2.44140625" style="77" customWidth="1"/>
    <col min="16121" max="16121" width="8" style="77" customWidth="1"/>
    <col min="16122" max="16122" width="12.33203125" style="77" customWidth="1"/>
    <col min="16123" max="16123" width="0.109375" style="77" customWidth="1"/>
    <col min="16124" max="16124" width="7.6640625" style="77" customWidth="1"/>
    <col min="16125" max="16125" width="11.33203125" style="77" customWidth="1"/>
    <col min="16126" max="16126" width="3.88671875" style="77" customWidth="1"/>
    <col min="16127" max="16127" width="6" style="77" customWidth="1"/>
    <col min="16128" max="16128" width="2.44140625" style="77" customWidth="1"/>
    <col min="16129" max="16129" width="3" style="77" customWidth="1"/>
    <col min="16130" max="16130" width="0.33203125" style="77" customWidth="1"/>
    <col min="16131" max="16131" width="9.109375" style="77" customWidth="1"/>
    <col min="16132" max="16132" width="0.33203125" style="77" customWidth="1"/>
    <col min="16133" max="16133" width="3.33203125" style="77" customWidth="1"/>
    <col min="16134" max="16384" width="8.88671875" style="77"/>
  </cols>
  <sheetData>
    <row r="1" spans="1:14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16.5" customHeight="1">
      <c r="A2" s="149"/>
      <c r="B2" s="358" t="s">
        <v>1415</v>
      </c>
      <c r="C2" s="359"/>
      <c r="D2" s="359"/>
      <c r="E2" s="360"/>
      <c r="F2" s="360"/>
      <c r="G2" s="360"/>
      <c r="H2" s="149"/>
      <c r="I2" s="149"/>
      <c r="J2" s="149"/>
      <c r="K2" s="149"/>
      <c r="L2" s="149"/>
      <c r="M2" s="149"/>
    </row>
    <row r="3" spans="1:14">
      <c r="A3" s="149"/>
      <c r="B3" s="361" t="s">
        <v>1298</v>
      </c>
      <c r="C3" s="362"/>
      <c r="D3" s="362"/>
      <c r="E3" s="149"/>
      <c r="F3" s="149"/>
      <c r="G3" s="149"/>
      <c r="H3" s="149"/>
      <c r="I3" s="149"/>
      <c r="J3" s="149"/>
      <c r="K3" s="149"/>
      <c r="L3" s="149"/>
      <c r="M3" s="149"/>
    </row>
    <row r="4" spans="1:14">
      <c r="A4" s="149"/>
      <c r="B4" s="361" t="s">
        <v>1289</v>
      </c>
      <c r="C4" s="362"/>
      <c r="D4" s="362"/>
      <c r="E4" s="149"/>
      <c r="F4" s="149"/>
      <c r="G4" s="149"/>
      <c r="H4" s="149"/>
      <c r="I4" s="149"/>
      <c r="J4" s="149"/>
      <c r="K4" s="149"/>
      <c r="L4" s="149"/>
      <c r="M4" s="149"/>
    </row>
    <row r="5" spans="1:14">
      <c r="A5" s="149"/>
      <c r="B5" s="361" t="s">
        <v>1299</v>
      </c>
      <c r="C5" s="362"/>
      <c r="D5" s="362"/>
      <c r="E5" s="149"/>
      <c r="F5" s="149"/>
      <c r="G5" s="149"/>
      <c r="H5" s="149"/>
      <c r="I5" s="149"/>
      <c r="J5" s="149"/>
      <c r="K5" s="149"/>
      <c r="L5" s="149"/>
      <c r="M5" s="149"/>
    </row>
    <row r="6" spans="1:14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4" ht="14.4">
      <c r="A7" s="149"/>
      <c r="B7" s="363" t="s">
        <v>1721</v>
      </c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5"/>
    </row>
    <row r="8" spans="1:14" ht="15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 ht="15" customHeight="1">
      <c r="A9" s="149"/>
      <c r="B9" s="374" t="s">
        <v>1290</v>
      </c>
      <c r="C9" s="379"/>
      <c r="D9" s="379"/>
      <c r="E9" s="380"/>
      <c r="F9" s="374" t="str">
        <f>'Opći dio'!C15</f>
        <v xml:space="preserve">OSTVARENJE/IZVRŠENJE 
I - VI 2023. </v>
      </c>
      <c r="G9" s="374" t="str">
        <f>'Opći dio'!D15</f>
        <v>IZVORNI PLAN  2024.</v>
      </c>
      <c r="H9" s="389"/>
      <c r="I9" s="374" t="str">
        <f>'Opći dio'!E15</f>
        <v>REBALANS 2024.</v>
      </c>
      <c r="J9" s="374" t="str">
        <f>'Opći dio'!F15</f>
        <v xml:space="preserve">OSTVARENJE/IZVRŠENJE 
I - VI 2024. </v>
      </c>
      <c r="K9" s="389"/>
      <c r="L9" s="376"/>
      <c r="M9" s="376" t="s">
        <v>1663</v>
      </c>
    </row>
    <row r="10" spans="1:14" ht="30" customHeight="1">
      <c r="A10" s="149"/>
      <c r="B10" s="381"/>
      <c r="C10" s="382"/>
      <c r="D10" s="382"/>
      <c r="E10" s="383"/>
      <c r="F10" s="319" t="str">
        <f>'Opći dio'!C15</f>
        <v xml:space="preserve">OSTVARENJE/IZVRŠENJE 
I - VI 2023. </v>
      </c>
      <c r="G10" s="319"/>
      <c r="H10" s="390"/>
      <c r="I10" s="319"/>
      <c r="J10" s="319"/>
      <c r="K10" s="390"/>
      <c r="L10" s="377"/>
      <c r="M10" s="377" t="s">
        <v>1663</v>
      </c>
    </row>
    <row r="11" spans="1:14" ht="15" customHeight="1">
      <c r="A11" s="149"/>
      <c r="B11" s="381"/>
      <c r="C11" s="382"/>
      <c r="D11" s="382"/>
      <c r="E11" s="383"/>
      <c r="F11" s="319"/>
      <c r="G11" s="319"/>
      <c r="H11" s="390"/>
      <c r="I11" s="319"/>
      <c r="J11" s="319"/>
      <c r="K11" s="390"/>
      <c r="L11" s="377"/>
      <c r="M11" s="377"/>
    </row>
    <row r="12" spans="1:14" ht="15" customHeight="1">
      <c r="A12" s="149"/>
      <c r="B12" s="384"/>
      <c r="C12" s="385"/>
      <c r="D12" s="385"/>
      <c r="E12" s="386"/>
      <c r="F12" s="375"/>
      <c r="G12" s="375" t="s">
        <v>1291</v>
      </c>
      <c r="H12" s="391"/>
      <c r="I12" s="375"/>
      <c r="J12" s="375"/>
      <c r="K12" s="391"/>
      <c r="L12" s="378"/>
      <c r="M12" s="378"/>
    </row>
    <row r="13" spans="1:14">
      <c r="A13" s="149"/>
      <c r="B13" s="387" t="s">
        <v>1292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258"/>
    </row>
    <row r="14" spans="1:14" ht="15" customHeight="1">
      <c r="A14" s="149"/>
      <c r="B14" s="147">
        <v>11</v>
      </c>
      <c r="C14" s="312" t="s">
        <v>1293</v>
      </c>
      <c r="D14" s="373"/>
      <c r="E14" s="373"/>
      <c r="F14" s="247">
        <f>'Rashodi po izvorima fin.'!F5</f>
        <v>1903379.7000000002</v>
      </c>
      <c r="G14" s="247">
        <f>'Rashodi po izvorima fin.'!G5</f>
        <v>4098387</v>
      </c>
      <c r="H14" s="247">
        <f>'Rashodi po izvorima fin.'!H5</f>
        <v>0</v>
      </c>
      <c r="I14" s="247">
        <f>'Rashodi po izvorima fin.'!H5</f>
        <v>0</v>
      </c>
      <c r="J14" s="369">
        <f>'Rashodi po izvorima fin.'!I5</f>
        <v>2233501.21</v>
      </c>
      <c r="K14" s="370"/>
      <c r="L14" s="247"/>
      <c r="M14" s="259">
        <v>25344.54</v>
      </c>
    </row>
    <row r="15" spans="1:14" ht="14.25" customHeight="1">
      <c r="A15" s="149"/>
      <c r="B15" s="147">
        <v>12</v>
      </c>
      <c r="C15" s="312" t="s">
        <v>1649</v>
      </c>
      <c r="D15" s="373"/>
      <c r="E15" s="373"/>
      <c r="F15" s="247">
        <f>'Rashodi po izvorima fin.'!F75</f>
        <v>12849.349999999999</v>
      </c>
      <c r="G15" s="247">
        <f>'Rashodi po izvorima fin.'!G75</f>
        <v>0</v>
      </c>
      <c r="H15" s="247">
        <f>'Rashodi po izvorima fin.'!H75</f>
        <v>0</v>
      </c>
      <c r="I15" s="247">
        <f>'Rashodi po izvorima fin.'!H75</f>
        <v>0</v>
      </c>
      <c r="J15" s="369">
        <f>'Rashodi po izvorima fin.'!I75</f>
        <v>6390.85</v>
      </c>
      <c r="K15" s="370"/>
      <c r="L15" s="247"/>
      <c r="M15" s="259">
        <v>6390.9</v>
      </c>
      <c r="N15" s="215"/>
    </row>
    <row r="16" spans="1:14" ht="15" customHeight="1">
      <c r="A16" s="149"/>
      <c r="B16" s="147">
        <v>31</v>
      </c>
      <c r="C16" s="312" t="s">
        <v>1294</v>
      </c>
      <c r="D16" s="373"/>
      <c r="E16" s="373"/>
      <c r="F16" s="247">
        <f>'Rashodi po izvorima fin.'!F121</f>
        <v>443575</v>
      </c>
      <c r="G16" s="247">
        <f>'Rashodi po izvorima fin.'!G121</f>
        <v>928997</v>
      </c>
      <c r="H16" s="247">
        <f>'Rashodi po izvorima fin.'!H121</f>
        <v>0</v>
      </c>
      <c r="I16" s="247">
        <f>'Rashodi po izvorima fin.'!H121</f>
        <v>0</v>
      </c>
      <c r="J16" s="369">
        <f>'Rashodi po izvorima fin.'!I121</f>
        <v>456603.87999999989</v>
      </c>
      <c r="K16" s="370"/>
      <c r="L16" s="247"/>
      <c r="M16" s="259">
        <v>398054.59</v>
      </c>
    </row>
    <row r="17" spans="1:15" ht="15" customHeight="1">
      <c r="A17" s="149"/>
      <c r="B17" s="147">
        <v>43</v>
      </c>
      <c r="C17" s="312" t="s">
        <v>1295</v>
      </c>
      <c r="D17" s="373"/>
      <c r="E17" s="373"/>
      <c r="F17" s="247">
        <f>'Rashodi po izvorima fin.'!F188</f>
        <v>297385.88</v>
      </c>
      <c r="G17" s="247">
        <f>'Rashodi po izvorima fin.'!G188</f>
        <v>850278</v>
      </c>
      <c r="H17" s="247">
        <f>'Rashodi po izvorima fin.'!H188</f>
        <v>0</v>
      </c>
      <c r="I17" s="247">
        <f>'Rashodi po izvorima fin.'!H188</f>
        <v>0</v>
      </c>
      <c r="J17" s="369">
        <f>'Rashodi po izvorima fin.'!I188</f>
        <v>349140.37999999995</v>
      </c>
      <c r="K17" s="370"/>
      <c r="L17" s="247"/>
      <c r="M17" s="259">
        <f>-12402.24+89355+15768.51+171236</f>
        <v>263957.27</v>
      </c>
      <c r="N17" s="150"/>
    </row>
    <row r="18" spans="1:15" ht="15" customHeight="1">
      <c r="A18" s="149"/>
      <c r="B18" s="147"/>
      <c r="C18" s="312" t="s">
        <v>1296</v>
      </c>
      <c r="D18" s="373"/>
      <c r="E18" s="373"/>
      <c r="F18" s="247">
        <f>F19+F20+F21</f>
        <v>502701.8899999999</v>
      </c>
      <c r="G18" s="247">
        <f>SUM(G19:H21)</f>
        <v>404895</v>
      </c>
      <c r="H18" s="247"/>
      <c r="I18" s="247">
        <f>SUM(I19:I21)</f>
        <v>0</v>
      </c>
      <c r="J18" s="369">
        <f>SUM(J19:K21)</f>
        <v>421668.37</v>
      </c>
      <c r="K18" s="370"/>
      <c r="L18" s="247"/>
      <c r="M18" s="259">
        <f>M19+M20+M21</f>
        <v>561246.69999999995</v>
      </c>
    </row>
    <row r="19" spans="1:15" ht="12.75" customHeight="1">
      <c r="A19" s="149"/>
      <c r="B19" s="148"/>
      <c r="C19" s="159">
        <v>51</v>
      </c>
      <c r="D19" s="202" t="s">
        <v>1413</v>
      </c>
      <c r="E19" s="202"/>
      <c r="F19" s="247">
        <f>'Rashodi po izvorima fin.'!F280</f>
        <v>332554.05999999994</v>
      </c>
      <c r="G19" s="247">
        <f>'Rashodi po izvorima fin.'!G280</f>
        <v>376510</v>
      </c>
      <c r="H19" s="247">
        <f>'Rashodi po izvorima fin.'!H280</f>
        <v>0</v>
      </c>
      <c r="I19" s="247">
        <f>'Rashodi po izvorima fin.'!H280</f>
        <v>0</v>
      </c>
      <c r="J19" s="369">
        <f>'Rashodi po izvorima fin.'!I280</f>
        <v>349463.75</v>
      </c>
      <c r="K19" s="370"/>
      <c r="L19" s="247"/>
      <c r="M19" s="259">
        <v>564074</v>
      </c>
    </row>
    <row r="20" spans="1:15" ht="12" customHeight="1">
      <c r="A20" s="149"/>
      <c r="B20" s="148"/>
      <c r="C20" s="159">
        <v>52</v>
      </c>
      <c r="D20" s="202" t="s">
        <v>1414</v>
      </c>
      <c r="E20" s="202"/>
      <c r="F20" s="247">
        <f>'Rashodi po izvorima fin.'!F358</f>
        <v>97331.489999999991</v>
      </c>
      <c r="G20" s="247">
        <f>'Rashodi po izvorima fin.'!G358</f>
        <v>28385</v>
      </c>
      <c r="H20" s="247">
        <f>'Rashodi po izvorima fin.'!H358</f>
        <v>0</v>
      </c>
      <c r="I20" s="247">
        <f>'Rashodi po izvorima fin.'!H358</f>
        <v>0</v>
      </c>
      <c r="J20" s="369">
        <f>'Rashodi po izvorima fin.'!I358</f>
        <v>35989.869999999995</v>
      </c>
      <c r="K20" s="370"/>
      <c r="L20" s="370"/>
      <c r="M20" s="259">
        <v>-39042</v>
      </c>
    </row>
    <row r="21" spans="1:15" ht="12" customHeight="1">
      <c r="A21" s="149"/>
      <c r="B21" s="148"/>
      <c r="C21" s="159" t="s">
        <v>1650</v>
      </c>
      <c r="D21" s="202" t="s">
        <v>1535</v>
      </c>
      <c r="E21" s="202"/>
      <c r="F21" s="247">
        <f>'Rashodi po izvorima fin.'!F423</f>
        <v>72816.34</v>
      </c>
      <c r="G21" s="247">
        <f>'Rashodi po izvorima fin.'!G423</f>
        <v>0</v>
      </c>
      <c r="H21" s="247">
        <f>'Rashodi po izvorima fin.'!H423</f>
        <v>0</v>
      </c>
      <c r="I21" s="247">
        <f>'Rashodi po izvorima fin.'!H423</f>
        <v>0</v>
      </c>
      <c r="J21" s="369">
        <f>'Rashodi po izvorima fin.'!I423</f>
        <v>36214.75</v>
      </c>
      <c r="K21" s="370"/>
      <c r="L21" s="247"/>
      <c r="M21" s="259">
        <v>36214.699999999997</v>
      </c>
      <c r="N21" s="215"/>
    </row>
    <row r="22" spans="1:15" ht="15" customHeight="1">
      <c r="A22" s="149"/>
      <c r="B22" s="147">
        <v>61</v>
      </c>
      <c r="C22" s="312" t="s">
        <v>1297</v>
      </c>
      <c r="D22" s="373"/>
      <c r="E22" s="373"/>
      <c r="F22" s="247">
        <f>'Rashodi po izvorima fin.'!F469</f>
        <v>18592.099999999999</v>
      </c>
      <c r="G22" s="247">
        <f>'Prihodi po izvorima fin.'!F49</f>
        <v>76603.05</v>
      </c>
      <c r="H22" s="247"/>
      <c r="I22" s="247">
        <f>'Rashodi po izvorima fin.'!H469</f>
        <v>0</v>
      </c>
      <c r="J22" s="369">
        <f>'Rashodi po izvorima fin.'!I469</f>
        <v>9820.1299999999992</v>
      </c>
      <c r="K22" s="370"/>
      <c r="L22" s="247"/>
      <c r="M22" s="259">
        <v>95003.82</v>
      </c>
    </row>
    <row r="23" spans="1:15" ht="15" customHeight="1">
      <c r="A23" s="149"/>
      <c r="B23" s="147">
        <v>71</v>
      </c>
      <c r="C23" s="312" t="s">
        <v>1369</v>
      </c>
      <c r="D23" s="368"/>
      <c r="E23" s="368"/>
      <c r="F23" s="248">
        <f>'Rashodi po izvorima fin.'!F517</f>
        <v>0</v>
      </c>
      <c r="G23" s="247">
        <f>'Rashodi po izvorima fin.'!G517</f>
        <v>700</v>
      </c>
      <c r="H23" s="247">
        <f>'Rashodi po izvorima fin.'!H517</f>
        <v>0</v>
      </c>
      <c r="I23" s="247">
        <f>'Rashodi po izvorima fin.'!H517</f>
        <v>0</v>
      </c>
      <c r="J23" s="369">
        <f>'Rashodi po izvorima fin.'!I517</f>
        <v>0</v>
      </c>
      <c r="K23" s="370"/>
      <c r="L23" s="247"/>
      <c r="M23" s="259">
        <v>-6.6361404211175761E-3</v>
      </c>
    </row>
    <row r="24" spans="1:15" ht="15" customHeight="1">
      <c r="A24" s="149"/>
      <c r="B24" s="147">
        <v>81</v>
      </c>
      <c r="C24" s="312" t="s">
        <v>1600</v>
      </c>
      <c r="D24" s="368"/>
      <c r="E24" s="368"/>
      <c r="F24" s="246"/>
      <c r="G24" s="247"/>
      <c r="H24" s="247">
        <v>0</v>
      </c>
      <c r="I24" s="247"/>
      <c r="J24" s="247"/>
      <c r="K24" s="247"/>
      <c r="L24" s="247"/>
      <c r="M24" s="259"/>
    </row>
    <row r="25" spans="1:15" ht="15" customHeight="1">
      <c r="A25" s="149"/>
      <c r="B25" s="147">
        <v>51</v>
      </c>
      <c r="C25" s="312" t="s">
        <v>1599</v>
      </c>
      <c r="D25" s="368"/>
      <c r="E25" s="368"/>
      <c r="F25" s="246"/>
      <c r="G25" s="247"/>
      <c r="H25" s="247"/>
      <c r="I25" s="247"/>
      <c r="J25" s="247"/>
      <c r="K25" s="247"/>
      <c r="L25" s="247"/>
      <c r="M25" s="259"/>
    </row>
    <row r="26" spans="1:15">
      <c r="A26" s="149"/>
      <c r="B26" s="371" t="s">
        <v>1427</v>
      </c>
      <c r="C26" s="372"/>
      <c r="D26" s="372"/>
      <c r="E26" s="372"/>
      <c r="F26" s="392">
        <f>F14+F15+F16+F17+F18+F22</f>
        <v>3178483.9200000004</v>
      </c>
      <c r="G26" s="393">
        <f>G14+G15+G16+G17+G18+G22+H23+G23</f>
        <v>6359860.0499999998</v>
      </c>
      <c r="H26" s="394"/>
      <c r="I26" s="395"/>
      <c r="J26" s="393">
        <f>J14+J15+J16+J17+J18+J22+J23</f>
        <v>3477124.82</v>
      </c>
      <c r="K26" s="394"/>
      <c r="L26" s="395"/>
      <c r="M26" s="396">
        <f>M14+M15+M16+M17+M18+M22+M23+M24+M25</f>
        <v>1349997.8133638597</v>
      </c>
      <c r="O26" s="185"/>
    </row>
    <row r="27" spans="1:15">
      <c r="A27" s="149"/>
      <c r="B27" s="149"/>
      <c r="C27" s="149"/>
      <c r="D27" s="149"/>
      <c r="E27" s="149"/>
      <c r="F27" s="149"/>
      <c r="G27" s="149"/>
      <c r="H27" s="203">
        <f>G26-H24</f>
        <v>6359860.0499999998</v>
      </c>
      <c r="I27" s="203"/>
      <c r="J27" s="203"/>
      <c r="K27" s="149"/>
      <c r="L27" s="149"/>
      <c r="M27" s="149"/>
    </row>
    <row r="28" spans="1:1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5">
      <c r="A29" s="149"/>
      <c r="B29" s="361"/>
      <c r="C29" s="362"/>
      <c r="D29" s="149"/>
      <c r="E29" s="149"/>
      <c r="F29" s="149"/>
      <c r="G29" s="149"/>
      <c r="H29" s="366"/>
      <c r="I29" s="366"/>
      <c r="J29" s="367"/>
      <c r="K29" s="361"/>
      <c r="L29" s="149"/>
      <c r="M29" s="149"/>
    </row>
    <row r="30" spans="1:15">
      <c r="A30" s="149"/>
      <c r="B30" s="362"/>
      <c r="C30" s="362"/>
      <c r="D30" s="149"/>
      <c r="E30" s="149"/>
      <c r="F30" s="149"/>
      <c r="G30" s="149"/>
      <c r="H30" s="367"/>
      <c r="I30" s="367"/>
      <c r="J30" s="367"/>
      <c r="K30" s="362"/>
      <c r="L30" s="149"/>
      <c r="M30" s="149"/>
    </row>
    <row r="31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5">
      <c r="N32" s="151"/>
    </row>
    <row r="33" spans="4:4">
      <c r="D33" s="151"/>
    </row>
  </sheetData>
  <mergeCells count="38">
    <mergeCell ref="C17:E17"/>
    <mergeCell ref="J17:K17"/>
    <mergeCell ref="F9:F12"/>
    <mergeCell ref="C16:E16"/>
    <mergeCell ref="M9:M12"/>
    <mergeCell ref="B9:E12"/>
    <mergeCell ref="B13:L13"/>
    <mergeCell ref="G9:H12"/>
    <mergeCell ref="C15:E15"/>
    <mergeCell ref="C14:E14"/>
    <mergeCell ref="J14:K14"/>
    <mergeCell ref="J9:K12"/>
    <mergeCell ref="L9:L12"/>
    <mergeCell ref="I9:I12"/>
    <mergeCell ref="J15:K15"/>
    <mergeCell ref="J16:K16"/>
    <mergeCell ref="C22:E22"/>
    <mergeCell ref="J22:K22"/>
    <mergeCell ref="J21:K21"/>
    <mergeCell ref="C18:E18"/>
    <mergeCell ref="J18:K18"/>
    <mergeCell ref="J19:K19"/>
    <mergeCell ref="J20:L20"/>
    <mergeCell ref="B29:C30"/>
    <mergeCell ref="H29:J30"/>
    <mergeCell ref="K29:K30"/>
    <mergeCell ref="C23:E23"/>
    <mergeCell ref="J23:K23"/>
    <mergeCell ref="C24:E24"/>
    <mergeCell ref="C25:E25"/>
    <mergeCell ref="B26:E26"/>
    <mergeCell ref="G26:H26"/>
    <mergeCell ref="J26:K26"/>
    <mergeCell ref="B2:G2"/>
    <mergeCell ref="B3:D3"/>
    <mergeCell ref="B4:D4"/>
    <mergeCell ref="B5:D5"/>
    <mergeCell ref="B7:M7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ignoredErrors>
    <ignoredError sqref="C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4.4"/>
  <cols>
    <col min="1" max="1" width="66.44140625" customWidth="1"/>
    <col min="2" max="2" width="24.6640625" customWidth="1"/>
    <col min="3" max="3" width="23.33203125" customWidth="1"/>
  </cols>
  <sheetData>
    <row r="2" spans="1:3" ht="36" customHeight="1">
      <c r="B2" s="16" t="s">
        <v>1258</v>
      </c>
      <c r="C2" s="16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40"/>
  <sheetViews>
    <sheetView tabSelected="1" zoomScale="90" zoomScaleNormal="90" workbookViewId="0">
      <selection activeCell="H24" sqref="H24"/>
    </sheetView>
  </sheetViews>
  <sheetFormatPr defaultColWidth="11.44140625" defaultRowHeight="14.4"/>
  <cols>
    <col min="1" max="1" width="11.44140625" style="21"/>
    <col min="2" max="2" width="49.5546875" style="21" customWidth="1"/>
    <col min="3" max="3" width="24.109375" style="21" customWidth="1"/>
    <col min="4" max="4" width="22.88671875" style="21" bestFit="1" customWidth="1"/>
    <col min="5" max="5" width="20.33203125" style="21" customWidth="1"/>
    <col min="6" max="6" width="24.21875" style="35" bestFit="1" customWidth="1"/>
    <col min="7" max="7" width="11" style="21" customWidth="1"/>
    <col min="8" max="8" width="9.88671875" style="21" customWidth="1"/>
    <col min="9" max="16384" width="11.44140625" style="21"/>
  </cols>
  <sheetData>
    <row r="2" spans="2:10">
      <c r="B2" s="160"/>
    </row>
    <row r="3" spans="2:10" ht="15.6">
      <c r="B3" s="161" t="s">
        <v>1431</v>
      </c>
      <c r="D3" s="25"/>
    </row>
    <row r="4" spans="2:10">
      <c r="B4" s="162" t="s">
        <v>1432</v>
      </c>
      <c r="D4" s="22"/>
    </row>
    <row r="5" spans="2:10">
      <c r="B5" s="24"/>
      <c r="D5" s="22"/>
    </row>
    <row r="6" spans="2:10" ht="28.95" customHeight="1">
      <c r="B6" s="268" t="s">
        <v>1680</v>
      </c>
      <c r="C6" s="268"/>
      <c r="D6" s="268"/>
      <c r="E6" s="268"/>
      <c r="F6" s="268"/>
      <c r="G6" s="268"/>
      <c r="H6" s="268"/>
    </row>
    <row r="7" spans="2:10" ht="21" customHeight="1">
      <c r="B7" s="37"/>
      <c r="C7" s="37"/>
      <c r="D7" s="37"/>
      <c r="E7" s="37"/>
      <c r="F7" s="37"/>
      <c r="G7" s="37"/>
      <c r="H7" s="37"/>
    </row>
    <row r="8" spans="2:10" ht="33" customHeight="1">
      <c r="B8" s="269" t="s">
        <v>1720</v>
      </c>
      <c r="C8" s="270"/>
      <c r="D8" s="270"/>
      <c r="E8" s="270"/>
      <c r="F8" s="270"/>
      <c r="G8" s="270"/>
      <c r="H8" s="270"/>
    </row>
    <row r="9" spans="2:10" ht="19.2" customHeight="1">
      <c r="B9" s="268" t="s">
        <v>1374</v>
      </c>
      <c r="C9" s="268"/>
      <c r="D9" s="268"/>
      <c r="E9" s="268"/>
      <c r="F9" s="268"/>
      <c r="G9" s="268"/>
      <c r="H9" s="268"/>
    </row>
    <row r="10" spans="2:10" ht="19.2" customHeight="1">
      <c r="B10" s="40"/>
      <c r="C10" s="41"/>
      <c r="D10" s="41"/>
      <c r="E10" s="41"/>
      <c r="F10" s="41"/>
      <c r="G10" s="41"/>
      <c r="H10" s="41"/>
    </row>
    <row r="11" spans="2:10" ht="19.2" customHeight="1">
      <c r="B11" s="268" t="s">
        <v>1624</v>
      </c>
      <c r="C11" s="274"/>
      <c r="D11" s="274"/>
      <c r="E11" s="274"/>
      <c r="F11" s="274"/>
      <c r="G11" s="274"/>
      <c r="H11" s="274"/>
      <c r="I11" s="126"/>
      <c r="J11" s="126"/>
    </row>
    <row r="12" spans="2:10" ht="19.2" customHeight="1">
      <c r="B12" s="40"/>
      <c r="C12" s="41"/>
      <c r="D12" s="41"/>
      <c r="E12" s="41"/>
      <c r="F12" s="41"/>
      <c r="G12" s="41"/>
      <c r="H12" s="41"/>
    </row>
    <row r="13" spans="2:10" ht="19.2" customHeight="1">
      <c r="B13" s="40"/>
      <c r="C13" s="41"/>
      <c r="D13" s="41"/>
      <c r="E13" s="41"/>
      <c r="F13" s="41"/>
      <c r="G13" s="41"/>
      <c r="H13" s="41"/>
    </row>
    <row r="14" spans="2:10" ht="19.5" customHeight="1">
      <c r="B14" s="273" t="s">
        <v>1625</v>
      </c>
      <c r="C14" s="273"/>
      <c r="D14" s="273"/>
      <c r="E14" s="273"/>
      <c r="F14" s="273"/>
      <c r="G14" s="42"/>
      <c r="H14" s="42"/>
    </row>
    <row r="15" spans="2:10" ht="33.6" customHeight="1">
      <c r="B15" s="95" t="s">
        <v>1616</v>
      </c>
      <c r="C15" s="95" t="s">
        <v>1684</v>
      </c>
      <c r="D15" s="95" t="s">
        <v>1681</v>
      </c>
      <c r="E15" s="95" t="s">
        <v>1682</v>
      </c>
      <c r="F15" s="95" t="s">
        <v>1683</v>
      </c>
      <c r="G15" s="95" t="s">
        <v>1626</v>
      </c>
      <c r="H15" s="95" t="s">
        <v>1626</v>
      </c>
    </row>
    <row r="16" spans="2:10" ht="14.25" customHeight="1">
      <c r="B16" s="53">
        <v>1</v>
      </c>
      <c r="C16" s="53">
        <v>2</v>
      </c>
      <c r="D16" s="54">
        <v>3</v>
      </c>
      <c r="E16" s="54">
        <v>4</v>
      </c>
      <c r="F16" s="54">
        <v>5</v>
      </c>
      <c r="G16" s="54" t="s">
        <v>1630</v>
      </c>
      <c r="H16" s="54" t="s">
        <v>1724</v>
      </c>
    </row>
    <row r="17" spans="2:12" ht="19.95" customHeight="1">
      <c r="B17" s="55" t="s">
        <v>1628</v>
      </c>
      <c r="C17" s="250">
        <f>'Prihodi po ekonom. klas.'!F6</f>
        <v>2807314</v>
      </c>
      <c r="D17" s="250">
        <f>'Prihodi po ekonom. klas.'!G6</f>
        <v>6039724</v>
      </c>
      <c r="E17" s="250">
        <f>'Prihodi po ekonom. klas.'!H6</f>
        <v>0</v>
      </c>
      <c r="F17" s="250">
        <f>'Prihodi po ekonom. klas.'!I6</f>
        <v>2986959.89</v>
      </c>
      <c r="G17" s="250">
        <f>F17/C17*100</f>
        <v>106.39920899479006</v>
      </c>
      <c r="H17" s="250">
        <f>F17/D17</f>
        <v>0.49455238186380707</v>
      </c>
    </row>
    <row r="18" spans="2:12" ht="26.4" customHeight="1">
      <c r="B18" s="55" t="s">
        <v>1631</v>
      </c>
      <c r="C18" s="250">
        <f>'Prihodi po ekonom. klas.'!F48</f>
        <v>334</v>
      </c>
      <c r="D18" s="250">
        <f>'Prihodi po ekonom. klas.'!G48</f>
        <v>700</v>
      </c>
      <c r="E18" s="250">
        <f>'Prihodi po ekonom. klas.'!H48</f>
        <v>0</v>
      </c>
      <c r="F18" s="250">
        <f>'Prihodi po ekonom. klas.'!I48</f>
        <v>192.57</v>
      </c>
      <c r="G18" s="250">
        <f t="shared" ref="G18:G23" si="0">F18/C18*100</f>
        <v>57.655688622754489</v>
      </c>
      <c r="H18" s="250">
        <f t="shared" ref="H18:H22" si="1">F18/D18</f>
        <v>0.27510000000000001</v>
      </c>
      <c r="I18" s="23"/>
    </row>
    <row r="19" spans="2:12" ht="19.95" customHeight="1">
      <c r="B19" s="56" t="s">
        <v>1370</v>
      </c>
      <c r="C19" s="76">
        <f>'Prihodi po ekonom. klas.'!F5</f>
        <v>2807648</v>
      </c>
      <c r="D19" s="76">
        <f>'Prihodi po ekonom. klas.'!G5</f>
        <v>6040424</v>
      </c>
      <c r="E19" s="76">
        <f>'Prihodi po ekonom. klas.'!H5</f>
        <v>0</v>
      </c>
      <c r="F19" s="76">
        <f>'Prihodi po ekonom. klas.'!I5</f>
        <v>2987152.46</v>
      </c>
      <c r="G19" s="76">
        <f t="shared" si="0"/>
        <v>106.39341042751798</v>
      </c>
      <c r="H19" s="76">
        <f t="shared" si="1"/>
        <v>0.49452695042599659</v>
      </c>
    </row>
    <row r="20" spans="2:12" ht="19.95" customHeight="1">
      <c r="B20" s="55" t="s">
        <v>1632</v>
      </c>
      <c r="C20" s="62">
        <f>'Rashodi po ekonom. klas.'!F6</f>
        <v>3055031.2800000003</v>
      </c>
      <c r="D20" s="62">
        <f>'Rashodi po ekonom. klas.'!G6</f>
        <v>6001541</v>
      </c>
      <c r="E20" s="62">
        <f>'Rashodi po ekonom. klas.'!H6</f>
        <v>0</v>
      </c>
      <c r="F20" s="62">
        <f>'Rashodi po ekonom. klas.'!I6</f>
        <v>3332545.9800000004</v>
      </c>
      <c r="G20" s="62">
        <f t="shared" si="0"/>
        <v>109.08385789097387</v>
      </c>
      <c r="H20" s="62">
        <f t="shared" si="1"/>
        <v>0.55528171514615998</v>
      </c>
    </row>
    <row r="21" spans="2:12" ht="19.95" customHeight="1">
      <c r="B21" s="55" t="s">
        <v>1629</v>
      </c>
      <c r="C21" s="62">
        <f>'Rashodi po ekonom. klas.'!F76</f>
        <v>123452.63999999998</v>
      </c>
      <c r="D21" s="62">
        <f>'Rashodi po ekonom. klas.'!G76</f>
        <v>362430</v>
      </c>
      <c r="E21" s="62">
        <f>'Rashodi po ekonom. klas.'!H76</f>
        <v>0</v>
      </c>
      <c r="F21" s="62">
        <f>'Rashodi po ekonom. klas.'!I76</f>
        <v>144578.84000000003</v>
      </c>
      <c r="G21" s="62">
        <f t="shared" si="0"/>
        <v>117.11279726379284</v>
      </c>
      <c r="H21" s="62">
        <f t="shared" si="1"/>
        <v>0.39891521121319984</v>
      </c>
    </row>
    <row r="22" spans="2:12" ht="19.95" customHeight="1">
      <c r="B22" s="56" t="s">
        <v>1371</v>
      </c>
      <c r="C22" s="76">
        <f>'Rashodi po ekonom. klas.'!F5</f>
        <v>3178483.9200000004</v>
      </c>
      <c r="D22" s="76">
        <f>'Rashodi po ekonom. klas.'!G5</f>
        <v>6363971</v>
      </c>
      <c r="E22" s="76">
        <f>'Rashodi po ekonom. klas.'!H5</f>
        <v>0</v>
      </c>
      <c r="F22" s="76">
        <f>'Rashodi po ekonom. klas.'!I5</f>
        <v>3477124.8200000003</v>
      </c>
      <c r="G22" s="76">
        <f t="shared" si="0"/>
        <v>109.39570271602948</v>
      </c>
      <c r="H22" s="76">
        <f t="shared" si="1"/>
        <v>0.54637659725350729</v>
      </c>
    </row>
    <row r="23" spans="2:12" s="44" customFormat="1" ht="19.95" customHeight="1">
      <c r="B23" s="56" t="s">
        <v>1372</v>
      </c>
      <c r="C23" s="64">
        <f>C19-C22</f>
        <v>-370835.92000000039</v>
      </c>
      <c r="D23" s="64">
        <f>D19-D22</f>
        <v>-323547</v>
      </c>
      <c r="E23" s="64">
        <f>E19-E22</f>
        <v>0</v>
      </c>
      <c r="F23" s="64">
        <f>F19-F22</f>
        <v>-489972.36000000034</v>
      </c>
      <c r="G23" s="64">
        <f t="shared" si="0"/>
        <v>132.12645635838075</v>
      </c>
      <c r="H23" s="64">
        <f>F23/D23</f>
        <v>1.5143776947398688</v>
      </c>
    </row>
    <row r="24" spans="2:12" s="44" customFormat="1" ht="19.95" customHeight="1">
      <c r="B24" s="168"/>
      <c r="C24" s="169"/>
      <c r="D24" s="169"/>
      <c r="E24" s="170"/>
      <c r="F24" s="169"/>
      <c r="G24" s="171"/>
      <c r="H24" s="171"/>
    </row>
    <row r="25" spans="2:12" s="44" customFormat="1" ht="19.95" customHeight="1">
      <c r="B25" s="273" t="s">
        <v>1652</v>
      </c>
      <c r="C25" s="273"/>
      <c r="D25" s="273"/>
      <c r="E25" s="273"/>
      <c r="F25" s="273"/>
      <c r="G25" s="45"/>
    </row>
    <row r="26" spans="2:12" s="44" customFormat="1" ht="31.2" customHeight="1">
      <c r="B26" s="95" t="s">
        <v>1616</v>
      </c>
      <c r="C26" s="95" t="str">
        <f>C15</f>
        <v xml:space="preserve">OSTVARENJE/IZVRŠENJE 
I - VI 2023. </v>
      </c>
      <c r="D26" s="95" t="str">
        <f>D15</f>
        <v>IZVORNI PLAN  2024.</v>
      </c>
      <c r="E26" s="95" t="s">
        <v>1682</v>
      </c>
      <c r="F26" s="95" t="str">
        <f>F15</f>
        <v xml:space="preserve">OSTVARENJE/IZVRŠENJE 
I - VI 2024. </v>
      </c>
      <c r="G26" s="95" t="s">
        <v>1626</v>
      </c>
      <c r="H26" s="95" t="s">
        <v>1626</v>
      </c>
    </row>
    <row r="27" spans="2:12" s="46" customFormat="1" ht="20.399999999999999" customHeight="1">
      <c r="B27" s="49" t="s">
        <v>1635</v>
      </c>
      <c r="C27" s="63"/>
      <c r="D27" s="63"/>
      <c r="E27" s="63"/>
      <c r="F27" s="83"/>
      <c r="G27" s="62"/>
      <c r="H27" s="62"/>
    </row>
    <row r="28" spans="2:12" s="44" customFormat="1" ht="28.8" customHeight="1">
      <c r="B28" s="49" t="s">
        <v>1726</v>
      </c>
      <c r="C28" s="61"/>
      <c r="D28" s="61"/>
      <c r="E28" s="61"/>
      <c r="F28" s="216"/>
      <c r="G28" s="62"/>
      <c r="H28" s="62"/>
    </row>
    <row r="29" spans="2:12" s="46" customFormat="1" ht="20.399999999999999" customHeight="1">
      <c r="B29" s="49" t="s">
        <v>1711</v>
      </c>
      <c r="C29" s="63"/>
      <c r="D29" s="63"/>
      <c r="E29" s="63"/>
      <c r="F29" s="83"/>
      <c r="G29" s="62"/>
      <c r="H29" s="62"/>
    </row>
    <row r="30" spans="2:12" s="46" customFormat="1" ht="20.399999999999999" customHeight="1">
      <c r="B30" s="49" t="s">
        <v>1712</v>
      </c>
      <c r="C30" s="63"/>
      <c r="D30" s="62">
        <v>1385929</v>
      </c>
      <c r="E30" s="63"/>
      <c r="F30" s="83"/>
      <c r="G30" s="62"/>
      <c r="H30" s="62"/>
    </row>
    <row r="31" spans="2:12" s="46" customFormat="1" ht="20.399999999999999" customHeight="1">
      <c r="B31" s="49" t="s">
        <v>1713</v>
      </c>
      <c r="C31" s="63"/>
      <c r="D31" s="62">
        <v>-1062381</v>
      </c>
      <c r="E31" s="63"/>
      <c r="F31" s="83"/>
      <c r="G31" s="62"/>
      <c r="H31" s="62"/>
    </row>
    <row r="32" spans="2:12" customFormat="1" ht="15" customHeight="1">
      <c r="B32" s="57" t="s">
        <v>1633</v>
      </c>
      <c r="C32" s="221"/>
      <c r="D32" s="252">
        <f>-D23</f>
        <v>323547</v>
      </c>
      <c r="E32" s="221">
        <f t="shared" ref="E32" si="2">E23</f>
        <v>0</v>
      </c>
      <c r="F32" s="221"/>
      <c r="G32" s="57"/>
      <c r="H32" s="58"/>
      <c r="I32" s="21"/>
      <c r="J32" s="21"/>
      <c r="K32" s="21"/>
      <c r="L32" s="21"/>
    </row>
    <row r="33" spans="2:12" customFormat="1" ht="23.4" customHeight="1">
      <c r="B33" s="100" t="s">
        <v>1634</v>
      </c>
      <c r="C33" s="222"/>
      <c r="D33" s="222">
        <f t="shared" ref="D33:E33" si="3">D32+D23</f>
        <v>0</v>
      </c>
      <c r="E33" s="222">
        <f t="shared" si="3"/>
        <v>0</v>
      </c>
      <c r="F33" s="222"/>
      <c r="G33" s="59"/>
      <c r="H33" s="60"/>
      <c r="I33" s="21"/>
      <c r="J33" s="21"/>
      <c r="K33" s="21"/>
      <c r="L33" s="21"/>
    </row>
    <row r="34" spans="2:12" s="44" customFormat="1">
      <c r="B34" s="65"/>
      <c r="C34" s="65"/>
      <c r="D34" s="65"/>
      <c r="E34" s="65"/>
      <c r="F34" s="66"/>
      <c r="G34" s="65"/>
      <c r="H34" s="65"/>
      <c r="I34" s="65"/>
      <c r="J34" s="65"/>
    </row>
    <row r="35" spans="2:12" s="44" customFormat="1">
      <c r="B35" s="67"/>
      <c r="C35" s="68"/>
      <c r="D35" s="67"/>
      <c r="E35" s="68"/>
      <c r="F35" s="68" t="s">
        <v>1593</v>
      </c>
      <c r="G35" s="65"/>
      <c r="H35" s="65"/>
      <c r="I35" s="65"/>
      <c r="J35" s="65"/>
    </row>
    <row r="36" spans="2:12" s="44" customFormat="1">
      <c r="B36" s="69"/>
      <c r="C36" s="70"/>
      <c r="D36" s="70" t="s">
        <v>1416</v>
      </c>
      <c r="E36" s="71"/>
      <c r="F36" s="72"/>
      <c r="G36" s="65"/>
      <c r="H36" s="65"/>
      <c r="I36" s="65"/>
      <c r="J36" s="65"/>
    </row>
    <row r="37" spans="2:12" s="44" customFormat="1">
      <c r="B37" s="73" t="s">
        <v>1725</v>
      </c>
      <c r="C37" s="68"/>
      <c r="D37" s="73"/>
      <c r="E37" s="68"/>
      <c r="F37" s="66"/>
      <c r="G37" s="65"/>
      <c r="H37" s="65"/>
      <c r="I37" s="65"/>
      <c r="J37" s="65"/>
    </row>
    <row r="38" spans="2:12" s="44" customFormat="1" ht="15" customHeight="1">
      <c r="B38" s="74"/>
      <c r="C38" s="75"/>
      <c r="D38" s="74"/>
      <c r="E38" s="271" t="s">
        <v>1613</v>
      </c>
      <c r="F38" s="272"/>
      <c r="G38" s="272"/>
      <c r="H38" s="65"/>
      <c r="I38" s="65"/>
      <c r="J38" s="65"/>
    </row>
    <row r="39" spans="2:12" s="44" customFormat="1">
      <c r="B39" s="48"/>
      <c r="C39" s="52"/>
      <c r="D39" s="48"/>
      <c r="E39" s="50"/>
      <c r="F39" s="51"/>
    </row>
    <row r="40" spans="2:12" s="44" customFormat="1">
      <c r="F40" s="47"/>
    </row>
  </sheetData>
  <protectedRanges>
    <protectedRange algorithmName="SHA-512" hashValue="SfUbs0aGjKqwAI3WRTg5YHlfierPjZpDu09aSUFi1wTQU07wZLJq5fKuWVRe6S1aBeBRM7YVukcHjHWUIbErVQ==" saltValue="5Z/3ndaNBUgEO7RicYZ+fg==" spinCount="100000" sqref="B27:B31" name="Raspon1_2"/>
  </protectedRanges>
  <mergeCells count="7">
    <mergeCell ref="B9:H9"/>
    <mergeCell ref="B8:H8"/>
    <mergeCell ref="B6:H6"/>
    <mergeCell ref="E38:G38"/>
    <mergeCell ref="B14:F14"/>
    <mergeCell ref="B11:H11"/>
    <mergeCell ref="B25:F25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9"/>
  <sheetViews>
    <sheetView zoomScale="90" zoomScaleNormal="90" workbookViewId="0">
      <selection activeCell="E36" sqref="E36"/>
    </sheetView>
  </sheetViews>
  <sheetFormatPr defaultRowHeight="14.4"/>
  <cols>
    <col min="1" max="1" width="5.77734375" customWidth="1"/>
    <col min="2" max="3" width="5" customWidth="1"/>
    <col min="4" max="4" width="6.5546875" customWidth="1"/>
    <col min="5" max="5" width="49" customWidth="1"/>
    <col min="6" max="6" width="24.21875" customWidth="1"/>
    <col min="7" max="7" width="19.44140625" style="30" customWidth="1"/>
    <col min="8" max="8" width="15.77734375" customWidth="1"/>
    <col min="9" max="9" width="24.5546875" customWidth="1"/>
    <col min="10" max="11" width="10" customWidth="1"/>
  </cols>
  <sheetData>
    <row r="2" spans="1:12">
      <c r="A2" t="s">
        <v>1728</v>
      </c>
      <c r="D2" s="36"/>
      <c r="E2" s="36"/>
      <c r="F2" s="36"/>
      <c r="G2" s="244"/>
      <c r="H2" s="33"/>
      <c r="I2" s="36"/>
    </row>
    <row r="3" spans="1:12" ht="26.4">
      <c r="A3" s="275" t="s">
        <v>1637</v>
      </c>
      <c r="B3" s="276"/>
      <c r="C3" s="276"/>
      <c r="D3" s="276"/>
      <c r="E3" s="277"/>
      <c r="F3" s="95" t="s">
        <v>1684</v>
      </c>
      <c r="G3" s="245" t="s">
        <v>1681</v>
      </c>
      <c r="H3" s="95" t="s">
        <v>1682</v>
      </c>
      <c r="I3" s="95" t="s">
        <v>1683</v>
      </c>
      <c r="J3" s="95" t="s">
        <v>1626</v>
      </c>
      <c r="K3" s="95" t="s">
        <v>1626</v>
      </c>
      <c r="L3" s="92"/>
    </row>
    <row r="4" spans="1:12">
      <c r="A4" s="278">
        <v>1</v>
      </c>
      <c r="B4" s="279"/>
      <c r="C4" s="279"/>
      <c r="D4" s="279"/>
      <c r="E4" s="280"/>
      <c r="F4" s="101">
        <v>2</v>
      </c>
      <c r="G4" s="101">
        <v>3</v>
      </c>
      <c r="H4" s="101">
        <v>4</v>
      </c>
      <c r="I4" s="101">
        <v>5</v>
      </c>
      <c r="J4" s="101" t="s">
        <v>1630</v>
      </c>
      <c r="K4" s="101" t="s">
        <v>1724</v>
      </c>
      <c r="L4" s="92"/>
    </row>
    <row r="5" spans="1:12">
      <c r="A5" s="99"/>
      <c r="B5" s="99"/>
      <c r="C5" s="99"/>
      <c r="D5" s="56"/>
      <c r="E5" s="56" t="s">
        <v>1639</v>
      </c>
      <c r="F5" s="64">
        <f>F6+F48</f>
        <v>2807648</v>
      </c>
      <c r="G5" s="118">
        <f>G6+G48</f>
        <v>6040424</v>
      </c>
      <c r="H5" s="64">
        <f>H6+H48</f>
        <v>0</v>
      </c>
      <c r="I5" s="64">
        <f>I6+I48</f>
        <v>2987152.46</v>
      </c>
      <c r="J5" s="64">
        <f>I5/F5*100</f>
        <v>106.39341042751798</v>
      </c>
      <c r="K5" s="64">
        <f>I5/G5*100</f>
        <v>49.452695042599657</v>
      </c>
      <c r="L5" s="92"/>
    </row>
    <row r="6" spans="1:12" ht="19.5" customHeight="1">
      <c r="A6" s="98">
        <v>6</v>
      </c>
      <c r="B6" s="19"/>
      <c r="C6" s="19"/>
      <c r="D6" s="55"/>
      <c r="E6" s="55" t="s">
        <v>1373</v>
      </c>
      <c r="F6" s="62">
        <f>F7+F23+F29+F32+F39+F43</f>
        <v>2807314</v>
      </c>
      <c r="G6" s="112">
        <f>G7+G23+G29+G32+G39+G43</f>
        <v>6039724</v>
      </c>
      <c r="H6" s="62">
        <f>H7+H23+H29+H32+H39+H43</f>
        <v>0</v>
      </c>
      <c r="I6" s="62">
        <f>I7+I23+I29+I32+I39+I43</f>
        <v>2986959.89</v>
      </c>
      <c r="J6" s="62">
        <f t="shared" ref="J6:J58" si="0">I6/F6*100</f>
        <v>106.39920899479006</v>
      </c>
      <c r="K6" s="62">
        <f>I6/G6*100</f>
        <v>49.455238186380704</v>
      </c>
      <c r="L6" s="92"/>
    </row>
    <row r="7" spans="1:12" ht="26.4">
      <c r="A7" s="19"/>
      <c r="B7" s="98">
        <v>63</v>
      </c>
      <c r="C7" s="19"/>
      <c r="D7" s="55"/>
      <c r="E7" s="55" t="s">
        <v>1377</v>
      </c>
      <c r="F7" s="62">
        <f>F10+F15+F19+F17+F8</f>
        <v>410129</v>
      </c>
      <c r="G7" s="112">
        <f>G10+G15+G19+G17+G8</f>
        <v>308787</v>
      </c>
      <c r="H7" s="62">
        <f>H10+H15+H19+H17+H8</f>
        <v>0</v>
      </c>
      <c r="I7" s="62">
        <f>I10+I15+I19+I17+I8</f>
        <v>327151.87</v>
      </c>
      <c r="J7" s="62">
        <f t="shared" si="0"/>
        <v>79.768041274818415</v>
      </c>
      <c r="K7" s="62">
        <f t="shared" ref="K7:K58" si="1">I7/G7*100</f>
        <v>105.94742330473757</v>
      </c>
      <c r="L7" s="92"/>
    </row>
    <row r="8" spans="1:12">
      <c r="A8" s="19"/>
      <c r="B8" s="19"/>
      <c r="C8" s="98">
        <v>631</v>
      </c>
      <c r="D8" s="55"/>
      <c r="E8" s="55" t="s">
        <v>1614</v>
      </c>
      <c r="F8" s="112">
        <f>F9</f>
        <v>113047</v>
      </c>
      <c r="G8" s="253">
        <f>G9</f>
        <v>0</v>
      </c>
      <c r="H8" s="253">
        <f>H9</f>
        <v>0</v>
      </c>
      <c r="I8" s="112">
        <f>I9</f>
        <v>0</v>
      </c>
      <c r="J8" s="62">
        <f t="shared" si="0"/>
        <v>0</v>
      </c>
      <c r="K8" s="62" t="e">
        <f t="shared" si="1"/>
        <v>#DIV/0!</v>
      </c>
      <c r="L8" s="92"/>
    </row>
    <row r="9" spans="1:12">
      <c r="A9" s="19"/>
      <c r="B9" s="19"/>
      <c r="C9" s="19"/>
      <c r="D9" s="93">
        <v>6311</v>
      </c>
      <c r="E9" s="93" t="s">
        <v>1621</v>
      </c>
      <c r="F9" s="254">
        <f>'Prihodi po izvorima fin.'!C33</f>
        <v>113047</v>
      </c>
      <c r="G9" s="255">
        <f>'Prihodi po izvorima fin.'!D33</f>
        <v>0</v>
      </c>
      <c r="H9" s="255">
        <f>'Prihodi po izvorima fin.'!E33</f>
        <v>0</v>
      </c>
      <c r="I9" s="254">
        <f>'Prihodi po izvorima fin.'!F33</f>
        <v>0</v>
      </c>
      <c r="J9" s="62">
        <f t="shared" si="0"/>
        <v>0</v>
      </c>
      <c r="K9" s="62" t="e">
        <f t="shared" si="1"/>
        <v>#DIV/0!</v>
      </c>
      <c r="L9" s="92"/>
    </row>
    <row r="10" spans="1:12" ht="26.4">
      <c r="A10" s="19"/>
      <c r="B10" s="19"/>
      <c r="C10" s="98">
        <v>632</v>
      </c>
      <c r="D10" s="55"/>
      <c r="E10" s="55" t="s">
        <v>1378</v>
      </c>
      <c r="F10" s="112">
        <f>SUM(F11:F14)</f>
        <v>254315</v>
      </c>
      <c r="G10" s="253">
        <f>SUM(G11:G14)</f>
        <v>215500</v>
      </c>
      <c r="H10" s="253">
        <f>SUM(H11:H14)</f>
        <v>0</v>
      </c>
      <c r="I10" s="62">
        <f>SUM(I11:I14)</f>
        <v>186730.88</v>
      </c>
      <c r="J10" s="62">
        <f t="shared" si="0"/>
        <v>73.425035880699127</v>
      </c>
      <c r="K10" s="62">
        <f t="shared" si="1"/>
        <v>86.650060324825986</v>
      </c>
      <c r="L10" s="92"/>
    </row>
    <row r="11" spans="1:12">
      <c r="A11" s="19"/>
      <c r="B11" s="19"/>
      <c r="C11" s="19"/>
      <c r="D11" s="93">
        <v>6321</v>
      </c>
      <c r="E11" s="93" t="s">
        <v>1337</v>
      </c>
      <c r="F11" s="254">
        <f>'Prihodi po izvorima fin.'!C38</f>
        <v>4812</v>
      </c>
      <c r="G11" s="255">
        <f>'Prihodi po izvorima fin.'!D38</f>
        <v>10000</v>
      </c>
      <c r="H11" s="255">
        <f>'Prihodi po izvorima fin.'!E38</f>
        <v>0</v>
      </c>
      <c r="I11" s="254">
        <f>'Prihodi po izvorima fin.'!F38</f>
        <v>11712.01</v>
      </c>
      <c r="J11" s="62">
        <f t="shared" si="0"/>
        <v>243.3917290108063</v>
      </c>
      <c r="K11" s="62">
        <f t="shared" si="1"/>
        <v>117.12009999999999</v>
      </c>
      <c r="L11" s="92"/>
    </row>
    <row r="12" spans="1:12">
      <c r="A12" s="19"/>
      <c r="B12" s="19"/>
      <c r="C12" s="19"/>
      <c r="D12" s="93">
        <v>6322</v>
      </c>
      <c r="E12" s="93" t="s">
        <v>1338</v>
      </c>
      <c r="F12" s="254">
        <f>'Prihodi po izvorima fin.'!C39</f>
        <v>500</v>
      </c>
      <c r="G12" s="255">
        <f>'Prihodi po izvorima fin.'!D39</f>
        <v>500</v>
      </c>
      <c r="H12" s="255">
        <f>'Prihodi po izvorima fin.'!E39</f>
        <v>0</v>
      </c>
      <c r="I12" s="254">
        <f>'Prihodi po izvorima fin.'!F39</f>
        <v>0</v>
      </c>
      <c r="J12" s="62">
        <f t="shared" si="0"/>
        <v>0</v>
      </c>
      <c r="K12" s="62">
        <f t="shared" si="1"/>
        <v>0</v>
      </c>
      <c r="L12" s="92"/>
    </row>
    <row r="13" spans="1:12">
      <c r="A13" s="19"/>
      <c r="B13" s="19"/>
      <c r="C13" s="19"/>
      <c r="D13" s="93">
        <v>6323</v>
      </c>
      <c r="E13" s="93" t="s">
        <v>1336</v>
      </c>
      <c r="F13" s="254">
        <f>'Prihodi po izvorima fin.'!C34+'Prihodi po izvorima fin.'!C47</f>
        <v>249003</v>
      </c>
      <c r="G13" s="255">
        <f>'Prihodi po izvorima fin.'!D34+'Prihodi po izvorima fin.'!D47</f>
        <v>191000</v>
      </c>
      <c r="H13" s="255">
        <f>'Prihodi po izvorima fin.'!E34+'Prihodi po izvorima fin.'!E47</f>
        <v>0</v>
      </c>
      <c r="I13" s="254">
        <f>'Prihodi po izvorima fin.'!F34+'Prihodi po izvorima fin.'!F47</f>
        <v>175018.87</v>
      </c>
      <c r="J13" s="62">
        <f t="shared" si="0"/>
        <v>70.287855969606795</v>
      </c>
      <c r="K13" s="62">
        <f t="shared" si="1"/>
        <v>91.63291623036649</v>
      </c>
      <c r="L13" s="92"/>
    </row>
    <row r="14" spans="1:12">
      <c r="A14" s="19"/>
      <c r="B14" s="19"/>
      <c r="C14" s="19"/>
      <c r="D14" s="93">
        <v>6324</v>
      </c>
      <c r="E14" s="93" t="s">
        <v>1339</v>
      </c>
      <c r="F14" s="254">
        <f>'Prihodi po izvorima fin.'!C35+'Prihodi po izvorima fin.'!C48</f>
        <v>0</v>
      </c>
      <c r="G14" s="255">
        <f>'Prihodi po izvorima fin.'!D35+'Prihodi po izvorima fin.'!D48</f>
        <v>14000</v>
      </c>
      <c r="H14" s="255">
        <f>'Prihodi po izvorima fin.'!E35+'Prihodi po izvorima fin.'!E48</f>
        <v>0</v>
      </c>
      <c r="I14" s="254">
        <f>'Prihodi po izvorima fin.'!F35+'Prihodi po izvorima fin.'!F48</f>
        <v>0</v>
      </c>
      <c r="J14" s="62" t="e">
        <f t="shared" si="0"/>
        <v>#DIV/0!</v>
      </c>
      <c r="K14" s="62">
        <f t="shared" si="1"/>
        <v>0</v>
      </c>
      <c r="L14" s="92"/>
    </row>
    <row r="15" spans="1:12">
      <c r="A15" s="19"/>
      <c r="B15" s="19"/>
      <c r="C15" s="98">
        <v>634</v>
      </c>
      <c r="D15" s="55"/>
      <c r="E15" s="55" t="s">
        <v>1379</v>
      </c>
      <c r="F15" s="112">
        <f t="shared" ref="F15:H17" si="2">SUM(F16)</f>
        <v>0</v>
      </c>
      <c r="G15" s="255">
        <f>SUM(G16)</f>
        <v>0</v>
      </c>
      <c r="H15" s="253">
        <f t="shared" si="2"/>
        <v>0</v>
      </c>
      <c r="I15" s="62">
        <f>SUM(I16)</f>
        <v>0</v>
      </c>
      <c r="J15" s="62" t="e">
        <f t="shared" si="0"/>
        <v>#DIV/0!</v>
      </c>
      <c r="K15" s="62" t="e">
        <f t="shared" si="1"/>
        <v>#DIV/0!</v>
      </c>
      <c r="L15" s="92"/>
    </row>
    <row r="16" spans="1:12">
      <c r="A16" s="19"/>
      <c r="B16" s="19"/>
      <c r="C16" s="19"/>
      <c r="D16" s="93">
        <v>6341</v>
      </c>
      <c r="E16" s="93" t="s">
        <v>1340</v>
      </c>
      <c r="F16" s="254">
        <f>'Prihodi po izvorima fin.'!C40</f>
        <v>0</v>
      </c>
      <c r="G16" s="253">
        <f>'Prihodi po izvorima fin.'!D40</f>
        <v>0</v>
      </c>
      <c r="H16" s="255">
        <f>'Prihodi po izvorima fin.'!E40</f>
        <v>0</v>
      </c>
      <c r="I16" s="254">
        <f>'Prihodi po izvorima fin.'!F40</f>
        <v>0</v>
      </c>
      <c r="J16" s="62" t="e">
        <f t="shared" si="0"/>
        <v>#DIV/0!</v>
      </c>
      <c r="K16" s="62" t="e">
        <f t="shared" si="1"/>
        <v>#DIV/0!</v>
      </c>
      <c r="L16" s="92"/>
    </row>
    <row r="17" spans="1:12">
      <c r="A17" s="19"/>
      <c r="B17" s="19"/>
      <c r="C17" s="98">
        <v>636</v>
      </c>
      <c r="D17" s="55"/>
      <c r="E17" s="55" t="s">
        <v>1586</v>
      </c>
      <c r="F17" s="112">
        <f t="shared" si="2"/>
        <v>0</v>
      </c>
      <c r="G17" s="255">
        <f>SUM(G18)</f>
        <v>0</v>
      </c>
      <c r="H17" s="253">
        <f t="shared" si="2"/>
        <v>0</v>
      </c>
      <c r="I17" s="62">
        <f>SUM(I18)</f>
        <v>0</v>
      </c>
      <c r="J17" s="62" t="e">
        <f t="shared" si="0"/>
        <v>#DIV/0!</v>
      </c>
      <c r="K17" s="62" t="e">
        <f t="shared" si="1"/>
        <v>#DIV/0!</v>
      </c>
      <c r="L17" s="92"/>
    </row>
    <row r="18" spans="1:12">
      <c r="A18" s="19"/>
      <c r="B18" s="19"/>
      <c r="C18" s="19"/>
      <c r="D18" s="93">
        <v>6361</v>
      </c>
      <c r="E18" s="93" t="s">
        <v>1586</v>
      </c>
      <c r="F18" s="254">
        <f>'Prihodi po izvorima fin.'!C41</f>
        <v>0</v>
      </c>
      <c r="G18" s="253">
        <f>'Prihodi po izvorima fin.'!D41</f>
        <v>0</v>
      </c>
      <c r="H18" s="255">
        <f>'Prihodi po izvorima fin.'!E41</f>
        <v>0</v>
      </c>
      <c r="I18" s="254">
        <f>'Prihodi po izvorima fin.'!F41</f>
        <v>0</v>
      </c>
      <c r="J18" s="62" t="e">
        <f t="shared" si="0"/>
        <v>#DIV/0!</v>
      </c>
      <c r="K18" s="62" t="e">
        <f t="shared" si="1"/>
        <v>#DIV/0!</v>
      </c>
      <c r="L18" s="92"/>
    </row>
    <row r="19" spans="1:12" ht="26.4">
      <c r="A19" s="19"/>
      <c r="B19" s="19"/>
      <c r="C19" s="98">
        <v>639</v>
      </c>
      <c r="D19" s="55"/>
      <c r="E19" s="55" t="s">
        <v>1380</v>
      </c>
      <c r="F19" s="62">
        <f>SUM(F20:F22)</f>
        <v>42767</v>
      </c>
      <c r="G19" s="255">
        <f>SUM(G20:G22)</f>
        <v>93287</v>
      </c>
      <c r="H19" s="253">
        <f>SUM(H20:H22)</f>
        <v>0</v>
      </c>
      <c r="I19" s="62">
        <f>SUM(I20:I22)</f>
        <v>140420.99</v>
      </c>
      <c r="J19" s="62">
        <f t="shared" si="0"/>
        <v>328.33958425889114</v>
      </c>
      <c r="K19" s="62">
        <f t="shared" si="1"/>
        <v>150.5257860152004</v>
      </c>
      <c r="L19" s="92"/>
    </row>
    <row r="20" spans="1:12" ht="26.4">
      <c r="A20" s="19"/>
      <c r="B20" s="19"/>
      <c r="C20" s="19"/>
      <c r="D20" s="93">
        <v>6391</v>
      </c>
      <c r="E20" s="93" t="s">
        <v>1341</v>
      </c>
      <c r="F20" s="254">
        <f>'Prihodi po izvorima fin.'!C42</f>
        <v>39016</v>
      </c>
      <c r="G20" s="253">
        <f>'Prihodi po izvorima fin.'!D42</f>
        <v>8134</v>
      </c>
      <c r="H20" s="255">
        <f>'Prihodi po izvorima fin.'!E42</f>
        <v>0</v>
      </c>
      <c r="I20" s="254">
        <f>'Prihodi po izvorima fin.'!F42</f>
        <v>35310.160000000003</v>
      </c>
      <c r="J20" s="62">
        <f t="shared" si="0"/>
        <v>90.501742874718076</v>
      </c>
      <c r="K20" s="62">
        <f t="shared" si="1"/>
        <v>434.10572903860344</v>
      </c>
      <c r="L20" s="92"/>
    </row>
    <row r="21" spans="1:12" ht="26.4">
      <c r="A21" s="19"/>
      <c r="B21" s="19"/>
      <c r="C21" s="19"/>
      <c r="D21" s="93">
        <v>6393</v>
      </c>
      <c r="E21" s="93" t="s">
        <v>1375</v>
      </c>
      <c r="F21" s="254">
        <f>'Prihodi po izvorima fin.'!C43</f>
        <v>3751</v>
      </c>
      <c r="G21" s="255">
        <f>'Prihodi po izvorima fin.'!D43</f>
        <v>85153</v>
      </c>
      <c r="H21" s="255">
        <f>'Prihodi po izvorima fin.'!E43</f>
        <v>0</v>
      </c>
      <c r="I21" s="254">
        <f>'Prihodi po izvorima fin.'!F43</f>
        <v>105110.83</v>
      </c>
      <c r="J21" s="62">
        <f t="shared" si="0"/>
        <v>2802.2082111436953</v>
      </c>
      <c r="K21" s="62">
        <f t="shared" si="1"/>
        <v>123.43761229786385</v>
      </c>
      <c r="L21" s="92"/>
    </row>
    <row r="22" spans="1:12">
      <c r="A22" s="19"/>
      <c r="B22" s="19"/>
      <c r="C22" s="19"/>
      <c r="D22" s="93">
        <v>6394</v>
      </c>
      <c r="E22" s="93" t="s">
        <v>1559</v>
      </c>
      <c r="F22" s="254">
        <f>'Prihodi po izvorima fin.'!C44</f>
        <v>0</v>
      </c>
      <c r="G22" s="255">
        <f>'Prihodi po izvorima fin.'!D44</f>
        <v>0</v>
      </c>
      <c r="H22" s="255">
        <f>'Prihodi po izvorima fin.'!E44</f>
        <v>0</v>
      </c>
      <c r="I22" s="254">
        <f>'Prihodi po izvorima fin.'!F44</f>
        <v>0</v>
      </c>
      <c r="J22" s="62" t="e">
        <f t="shared" si="0"/>
        <v>#DIV/0!</v>
      </c>
      <c r="K22" s="62" t="e">
        <f t="shared" si="1"/>
        <v>#DIV/0!</v>
      </c>
      <c r="L22" s="92"/>
    </row>
    <row r="23" spans="1:12">
      <c r="A23" s="19"/>
      <c r="B23" s="98">
        <v>64</v>
      </c>
      <c r="C23" s="19"/>
      <c r="D23" s="55"/>
      <c r="E23" s="55" t="s">
        <v>1391</v>
      </c>
      <c r="F23" s="112">
        <f>F24</f>
        <v>90</v>
      </c>
      <c r="G23" s="112">
        <f>G24</f>
        <v>0</v>
      </c>
      <c r="H23" s="62">
        <f>H24</f>
        <v>0</v>
      </c>
      <c r="I23" s="62">
        <f>I24</f>
        <v>1454.19</v>
      </c>
      <c r="J23" s="62">
        <f t="shared" si="0"/>
        <v>1615.7666666666667</v>
      </c>
      <c r="K23" s="62" t="e">
        <f t="shared" si="1"/>
        <v>#DIV/0!</v>
      </c>
      <c r="L23" s="92"/>
    </row>
    <row r="24" spans="1:12">
      <c r="A24" s="19"/>
      <c r="B24" s="19"/>
      <c r="C24" s="98">
        <v>641</v>
      </c>
      <c r="D24" s="55"/>
      <c r="E24" s="55" t="s">
        <v>1381</v>
      </c>
      <c r="F24" s="112">
        <f>SUM(F25:F28)</f>
        <v>90</v>
      </c>
      <c r="G24" s="253">
        <f t="shared" ref="G24:I24" si="3">SUM(G25:G28)</f>
        <v>0</v>
      </c>
      <c r="H24" s="253">
        <f t="shared" si="3"/>
        <v>0</v>
      </c>
      <c r="I24" s="112">
        <f t="shared" si="3"/>
        <v>1454.19</v>
      </c>
      <c r="J24" s="62">
        <f t="shared" si="0"/>
        <v>1615.7666666666667</v>
      </c>
      <c r="K24" s="62" t="e">
        <f t="shared" si="1"/>
        <v>#DIV/0!</v>
      </c>
      <c r="L24" s="92"/>
    </row>
    <row r="25" spans="1:12">
      <c r="A25" s="19"/>
      <c r="B25" s="19"/>
      <c r="C25" s="19"/>
      <c r="D25" s="93">
        <v>6413</v>
      </c>
      <c r="E25" s="93" t="s">
        <v>1343</v>
      </c>
      <c r="F25" s="254">
        <f>'Prihodi po izvorima fin.'!C18</f>
        <v>0</v>
      </c>
      <c r="G25" s="255">
        <f>'Prihodi po izvorima fin.'!D18</f>
        <v>0</v>
      </c>
      <c r="H25" s="255">
        <f>'Prihodi po izvorima fin.'!E18</f>
        <v>0</v>
      </c>
      <c r="I25" s="254">
        <f>'Prihodi po izvorima fin.'!F18</f>
        <v>1450.96</v>
      </c>
      <c r="J25" s="62" t="e">
        <f t="shared" si="0"/>
        <v>#DIV/0!</v>
      </c>
      <c r="K25" s="62" t="e">
        <f t="shared" si="1"/>
        <v>#DIV/0!</v>
      </c>
      <c r="L25" s="92"/>
    </row>
    <row r="26" spans="1:12">
      <c r="A26" s="19"/>
      <c r="B26" s="19"/>
      <c r="C26" s="19"/>
      <c r="D26" s="93">
        <v>6414</v>
      </c>
      <c r="E26" s="93" t="s">
        <v>1344</v>
      </c>
      <c r="F26" s="254">
        <f>'Prihodi po izvorima fin.'!C19</f>
        <v>81</v>
      </c>
      <c r="G26" s="253">
        <f>'Prihodi po izvorima fin.'!D19</f>
        <v>0</v>
      </c>
      <c r="H26" s="253">
        <f>'Prihodi po izvorima fin.'!E19</f>
        <v>0</v>
      </c>
      <c r="I26" s="254">
        <f>'Prihodi po izvorima fin.'!F19</f>
        <v>0</v>
      </c>
      <c r="J26" s="62">
        <f t="shared" si="0"/>
        <v>0</v>
      </c>
      <c r="K26" s="62" t="e">
        <f t="shared" si="1"/>
        <v>#DIV/0!</v>
      </c>
      <c r="L26" s="92"/>
    </row>
    <row r="27" spans="1:12" ht="26.4">
      <c r="A27" s="19"/>
      <c r="B27" s="19"/>
      <c r="C27" s="19"/>
      <c r="D27" s="93">
        <v>6415</v>
      </c>
      <c r="E27" s="93" t="s">
        <v>1345</v>
      </c>
      <c r="F27" s="254">
        <f>'Prihodi po izvorima fin.'!C20</f>
        <v>9</v>
      </c>
      <c r="G27" s="255">
        <f>'Prihodi po izvorima fin.'!D20</f>
        <v>0</v>
      </c>
      <c r="H27" s="255">
        <f>'Prihodi po izvorima fin.'!E20</f>
        <v>0</v>
      </c>
      <c r="I27" s="254">
        <f>'Prihodi po izvorima fin.'!F20</f>
        <v>3.23</v>
      </c>
      <c r="J27" s="62">
        <f t="shared" si="0"/>
        <v>35.888888888888886</v>
      </c>
      <c r="K27" s="62" t="e">
        <f t="shared" si="1"/>
        <v>#DIV/0!</v>
      </c>
      <c r="L27" s="92"/>
    </row>
    <row r="28" spans="1:12">
      <c r="A28" s="19"/>
      <c r="B28" s="19"/>
      <c r="C28" s="19"/>
      <c r="D28" s="93">
        <v>6427</v>
      </c>
      <c r="E28" s="93" t="s">
        <v>1674</v>
      </c>
      <c r="F28" s="254">
        <f>'Prihodi po izvorima fin.'!C21</f>
        <v>0</v>
      </c>
      <c r="G28" s="253">
        <f>'Prihodi po izvorima fin.'!D21</f>
        <v>0</v>
      </c>
      <c r="H28" s="255">
        <f>'Prihodi po izvorima fin.'!E21</f>
        <v>0</v>
      </c>
      <c r="I28" s="254">
        <f>'Prihodi po izvorima fin.'!F21</f>
        <v>0</v>
      </c>
      <c r="J28" s="62" t="e">
        <f t="shared" si="0"/>
        <v>#DIV/0!</v>
      </c>
      <c r="K28" s="62" t="e">
        <f t="shared" si="1"/>
        <v>#DIV/0!</v>
      </c>
      <c r="L28" s="92"/>
    </row>
    <row r="29" spans="1:12" ht="26.4">
      <c r="A29" s="19"/>
      <c r="B29" s="98">
        <v>65</v>
      </c>
      <c r="C29" s="19"/>
      <c r="D29" s="55"/>
      <c r="E29" s="55" t="s">
        <v>1392</v>
      </c>
      <c r="F29" s="112">
        <f>F30</f>
        <v>26421</v>
      </c>
      <c r="G29" s="112">
        <f>G30</f>
        <v>750000</v>
      </c>
      <c r="H29" s="62">
        <f t="shared" ref="F29:H30" si="4">H30</f>
        <v>0</v>
      </c>
      <c r="I29" s="62">
        <f>I30</f>
        <v>33101.200000000004</v>
      </c>
      <c r="J29" s="62">
        <f t="shared" si="0"/>
        <v>125.28367586389615</v>
      </c>
      <c r="K29" s="62">
        <f t="shared" si="1"/>
        <v>4.4134933333333342</v>
      </c>
      <c r="L29" s="92"/>
    </row>
    <row r="30" spans="1:12">
      <c r="A30" s="19"/>
      <c r="B30" s="19"/>
      <c r="C30" s="98">
        <v>652</v>
      </c>
      <c r="D30" s="55"/>
      <c r="E30" s="55" t="s">
        <v>1382</v>
      </c>
      <c r="F30" s="112">
        <f t="shared" si="4"/>
        <v>26421</v>
      </c>
      <c r="G30" s="255">
        <f>G31</f>
        <v>750000</v>
      </c>
      <c r="H30" s="255">
        <f t="shared" si="4"/>
        <v>0</v>
      </c>
      <c r="I30" s="62">
        <f>I31</f>
        <v>33101.200000000004</v>
      </c>
      <c r="J30" s="62">
        <f t="shared" si="0"/>
        <v>125.28367586389615</v>
      </c>
      <c r="K30" s="62">
        <f t="shared" si="1"/>
        <v>4.4134933333333342</v>
      </c>
      <c r="L30" s="92"/>
    </row>
    <row r="31" spans="1:12">
      <c r="A31" s="19"/>
      <c r="B31" s="19"/>
      <c r="C31" s="19"/>
      <c r="D31" s="93">
        <v>6526</v>
      </c>
      <c r="E31" s="93" t="s">
        <v>1587</v>
      </c>
      <c r="F31" s="254">
        <f>'Prihodi po izvorima fin.'!C27</f>
        <v>26421</v>
      </c>
      <c r="G31" s="255">
        <f>'Prihodi po izvorima fin.'!D27</f>
        <v>750000</v>
      </c>
      <c r="H31" s="255">
        <f>'Prihodi po izvorima fin.'!E27</f>
        <v>0</v>
      </c>
      <c r="I31" s="254">
        <f>'Prihodi po izvorima fin.'!F27</f>
        <v>33101.200000000004</v>
      </c>
      <c r="J31" s="62">
        <f t="shared" si="0"/>
        <v>125.28367586389615</v>
      </c>
      <c r="K31" s="62">
        <f t="shared" si="1"/>
        <v>4.4134933333333342</v>
      </c>
      <c r="L31" s="92"/>
    </row>
    <row r="32" spans="1:12" ht="26.4">
      <c r="A32" s="19"/>
      <c r="B32" s="98">
        <v>66</v>
      </c>
      <c r="C32" s="19"/>
      <c r="D32" s="55"/>
      <c r="E32" s="55" t="s">
        <v>1393</v>
      </c>
      <c r="F32" s="112">
        <f>F33+F36</f>
        <v>438908</v>
      </c>
      <c r="G32" s="112">
        <f>G33+G36</f>
        <v>882000</v>
      </c>
      <c r="H32" s="62">
        <f>H33+H36</f>
        <v>0</v>
      </c>
      <c r="I32" s="62">
        <f>I33+I36</f>
        <v>485020.96</v>
      </c>
      <c r="J32" s="62">
        <f t="shared" si="0"/>
        <v>110.50629289053744</v>
      </c>
      <c r="K32" s="62">
        <f t="shared" si="1"/>
        <v>54.991038548752833</v>
      </c>
      <c r="L32" s="92"/>
    </row>
    <row r="33" spans="1:12" ht="26.4">
      <c r="A33" s="19"/>
      <c r="B33" s="19"/>
      <c r="C33" s="98">
        <v>661</v>
      </c>
      <c r="D33" s="55"/>
      <c r="E33" s="55" t="s">
        <v>1383</v>
      </c>
      <c r="F33" s="112">
        <f>F35+F34</f>
        <v>420109</v>
      </c>
      <c r="G33" s="255">
        <f>G35+G34</f>
        <v>782000</v>
      </c>
      <c r="H33" s="255">
        <f>H35+H34</f>
        <v>0</v>
      </c>
      <c r="I33" s="62">
        <f>I35+I34</f>
        <v>408417.91000000003</v>
      </c>
      <c r="J33" s="62">
        <f t="shared" si="0"/>
        <v>97.217129364046002</v>
      </c>
      <c r="K33" s="62">
        <f t="shared" si="1"/>
        <v>52.22735421994885</v>
      </c>
      <c r="L33" s="92"/>
    </row>
    <row r="34" spans="1:12" s="28" customFormat="1">
      <c r="A34" s="97"/>
      <c r="B34" s="97"/>
      <c r="C34" s="97"/>
      <c r="D34" s="93">
        <v>6614</v>
      </c>
      <c r="E34" s="93" t="s">
        <v>1411</v>
      </c>
      <c r="F34" s="87">
        <f>'Prihodi po izvorima fin.'!C23</f>
        <v>229</v>
      </c>
      <c r="G34" s="255">
        <f>'Prihodi po izvorima fin.'!D23</f>
        <v>2000</v>
      </c>
      <c r="H34" s="255">
        <f>'Prihodi po izvorima fin.'!E23</f>
        <v>0</v>
      </c>
      <c r="I34" s="87">
        <f>'Prihodi po izvorima fin.'!F23</f>
        <v>822.65</v>
      </c>
      <c r="J34" s="62">
        <f t="shared" si="0"/>
        <v>359.23580786026201</v>
      </c>
      <c r="K34" s="62">
        <f t="shared" si="1"/>
        <v>41.1325</v>
      </c>
      <c r="L34" s="92"/>
    </row>
    <row r="35" spans="1:12">
      <c r="A35" s="19"/>
      <c r="B35" s="19"/>
      <c r="C35" s="19"/>
      <c r="D35" s="93">
        <v>6615</v>
      </c>
      <c r="E35" s="93" t="s">
        <v>1346</v>
      </c>
      <c r="F35" s="87">
        <f>'Prihodi po izvorima fin.'!C24</f>
        <v>419880</v>
      </c>
      <c r="G35" s="255">
        <f>'Prihodi po izvorima fin.'!D24</f>
        <v>780000</v>
      </c>
      <c r="H35" s="255">
        <f>'Prihodi po izvorima fin.'!E24</f>
        <v>0</v>
      </c>
      <c r="I35" s="87">
        <f>'Prihodi po izvorima fin.'!F24</f>
        <v>407595.26</v>
      </c>
      <c r="J35" s="62">
        <f t="shared" si="0"/>
        <v>97.074225969324573</v>
      </c>
      <c r="K35" s="62">
        <f t="shared" si="1"/>
        <v>52.255802564102559</v>
      </c>
      <c r="L35" s="92"/>
    </row>
    <row r="36" spans="1:12" ht="26.4">
      <c r="A36" s="19"/>
      <c r="B36" s="19"/>
      <c r="C36" s="98">
        <v>663</v>
      </c>
      <c r="D36" s="55"/>
      <c r="E36" s="55" t="s">
        <v>1384</v>
      </c>
      <c r="F36" s="112">
        <f>F37+F38</f>
        <v>18799</v>
      </c>
      <c r="G36" s="255">
        <f>G37+G38</f>
        <v>100000</v>
      </c>
      <c r="H36" s="255">
        <f>H37+H38</f>
        <v>0</v>
      </c>
      <c r="I36" s="62">
        <f>I37+I38</f>
        <v>76603.05</v>
      </c>
      <c r="J36" s="62">
        <f t="shared" si="0"/>
        <v>407.4847066333316</v>
      </c>
      <c r="K36" s="62">
        <f t="shared" si="1"/>
        <v>76.60305000000001</v>
      </c>
      <c r="L36" s="92"/>
    </row>
    <row r="37" spans="1:12">
      <c r="A37" s="19"/>
      <c r="B37" s="19"/>
      <c r="C37" s="19"/>
      <c r="D37" s="93">
        <v>6631</v>
      </c>
      <c r="E37" s="93" t="s">
        <v>1347</v>
      </c>
      <c r="F37" s="254">
        <f>'Prihodi po izvorima fin.'!C51</f>
        <v>18799</v>
      </c>
      <c r="G37" s="255">
        <f>'Prihodi po izvorima fin.'!D51</f>
        <v>100000</v>
      </c>
      <c r="H37" s="255">
        <f>'Prihodi po izvorima fin.'!E51</f>
        <v>0</v>
      </c>
      <c r="I37" s="254">
        <f>'Prihodi po izvorima fin.'!F51</f>
        <v>76603.05</v>
      </c>
      <c r="J37" s="62">
        <f t="shared" si="0"/>
        <v>407.4847066333316</v>
      </c>
      <c r="K37" s="62">
        <f t="shared" si="1"/>
        <v>76.60305000000001</v>
      </c>
      <c r="L37" s="92"/>
    </row>
    <row r="38" spans="1:12">
      <c r="A38" s="19"/>
      <c r="B38" s="19"/>
      <c r="C38" s="19"/>
      <c r="D38" s="93">
        <v>6632</v>
      </c>
      <c r="E38" s="93" t="s">
        <v>1376</v>
      </c>
      <c r="F38" s="254">
        <f>'Prihodi po izvorima fin.'!C52</f>
        <v>0</v>
      </c>
      <c r="G38" s="255">
        <f>'Prihodi po izvorima fin.'!D52</f>
        <v>0</v>
      </c>
      <c r="H38" s="255">
        <f>'Prihodi po izvorima fin.'!E52</f>
        <v>0</v>
      </c>
      <c r="I38" s="254">
        <f>'Prihodi po izvorima fin.'!F52</f>
        <v>0</v>
      </c>
      <c r="J38" s="62" t="e">
        <f t="shared" si="0"/>
        <v>#DIV/0!</v>
      </c>
      <c r="K38" s="62" t="e">
        <f t="shared" si="1"/>
        <v>#DIV/0!</v>
      </c>
      <c r="L38" s="92"/>
    </row>
    <row r="39" spans="1:12" ht="26.4">
      <c r="A39" s="19"/>
      <c r="B39" s="98">
        <v>67</v>
      </c>
      <c r="C39" s="19"/>
      <c r="D39" s="55"/>
      <c r="E39" s="55" t="s">
        <v>1394</v>
      </c>
      <c r="F39" s="112">
        <f>F40</f>
        <v>1926808</v>
      </c>
      <c r="G39" s="112">
        <f>G40</f>
        <v>4098387</v>
      </c>
      <c r="H39" s="62">
        <f>H40</f>
        <v>0</v>
      </c>
      <c r="I39" s="62">
        <f>I40</f>
        <v>2140057.4500000002</v>
      </c>
      <c r="J39" s="62">
        <f t="shared" si="0"/>
        <v>111.0674986817576</v>
      </c>
      <c r="K39" s="62">
        <f t="shared" si="1"/>
        <v>52.217066128698931</v>
      </c>
      <c r="L39" s="92"/>
    </row>
    <row r="40" spans="1:12" ht="26.4">
      <c r="A40" s="19"/>
      <c r="B40" s="19"/>
      <c r="C40" s="98">
        <v>671</v>
      </c>
      <c r="D40" s="55"/>
      <c r="E40" s="55" t="s">
        <v>1385</v>
      </c>
      <c r="F40" s="62">
        <f>F41+F42</f>
        <v>1926808</v>
      </c>
      <c r="G40" s="255">
        <f>G41+G42</f>
        <v>4098387</v>
      </c>
      <c r="H40" s="255">
        <f>H41+H42</f>
        <v>0</v>
      </c>
      <c r="I40" s="62">
        <f>I41+I42</f>
        <v>2140057.4500000002</v>
      </c>
      <c r="J40" s="62">
        <f t="shared" si="0"/>
        <v>111.0674986817576</v>
      </c>
      <c r="K40" s="62">
        <f t="shared" si="1"/>
        <v>52.217066128698931</v>
      </c>
      <c r="L40" s="92"/>
    </row>
    <row r="41" spans="1:12">
      <c r="A41" s="19"/>
      <c r="B41" s="19"/>
      <c r="C41" s="19"/>
      <c r="D41" s="93">
        <v>6711</v>
      </c>
      <c r="E41" s="93" t="s">
        <v>1333</v>
      </c>
      <c r="F41" s="254">
        <f>'Prihodi po izvorima fin.'!C10+'Prihodi po izvorima fin.'!C14</f>
        <v>1926808</v>
      </c>
      <c r="G41" s="255">
        <f>'Prihodi po izvorima fin.'!D10+'Prihodi po izvorima fin.'!D14</f>
        <v>4098387</v>
      </c>
      <c r="H41" s="255">
        <f>'Prihodi po izvorima fin.'!E10+'Prihodi po izvorima fin.'!E14</f>
        <v>0</v>
      </c>
      <c r="I41" s="254">
        <f>'Prihodi po izvorima fin.'!F10+'Prihodi po izvorima fin.'!F14</f>
        <v>2140057.4500000002</v>
      </c>
      <c r="J41" s="62">
        <f t="shared" si="0"/>
        <v>111.0674986817576</v>
      </c>
      <c r="K41" s="62">
        <f t="shared" si="1"/>
        <v>52.217066128698931</v>
      </c>
      <c r="L41" s="92"/>
    </row>
    <row r="42" spans="1:12">
      <c r="A42" s="19"/>
      <c r="B42" s="19"/>
      <c r="C42" s="19"/>
      <c r="D42" s="93">
        <v>6712</v>
      </c>
      <c r="E42" s="93" t="s">
        <v>1554</v>
      </c>
      <c r="F42" s="254">
        <f>'Prihodi po izvorima fin.'!C11+'Prihodi po izvorima fin.'!C15</f>
        <v>0</v>
      </c>
      <c r="G42" s="255">
        <f>'Prihodi po izvorima fin.'!D11+'Prihodi po izvorima fin.'!D15</f>
        <v>0</v>
      </c>
      <c r="H42" s="255">
        <f>'Prihodi po izvorima fin.'!E11+'Prihodi po izvorima fin.'!E15</f>
        <v>0</v>
      </c>
      <c r="I42" s="254">
        <f>'Prihodi po izvorima fin.'!F11+'Prihodi po izvorima fin.'!F15</f>
        <v>0</v>
      </c>
      <c r="J42" s="62" t="e">
        <f t="shared" si="0"/>
        <v>#DIV/0!</v>
      </c>
      <c r="K42" s="62" t="e">
        <f t="shared" si="1"/>
        <v>#DIV/0!</v>
      </c>
      <c r="L42" s="92"/>
    </row>
    <row r="43" spans="1:12">
      <c r="A43" s="19"/>
      <c r="B43" s="98">
        <v>68</v>
      </c>
      <c r="C43" s="19"/>
      <c r="D43" s="55"/>
      <c r="E43" s="55" t="s">
        <v>1395</v>
      </c>
      <c r="F43" s="112">
        <f>F44+F46</f>
        <v>4958</v>
      </c>
      <c r="G43" s="112">
        <f>G44+G46</f>
        <v>550</v>
      </c>
      <c r="H43" s="62">
        <f>H44+H46</f>
        <v>0</v>
      </c>
      <c r="I43" s="62">
        <f>I44+I46</f>
        <v>174.22</v>
      </c>
      <c r="J43" s="62">
        <f t="shared" si="0"/>
        <v>3.5139169019766032</v>
      </c>
      <c r="K43" s="62">
        <f t="shared" si="1"/>
        <v>31.676363636363636</v>
      </c>
      <c r="L43" s="92"/>
    </row>
    <row r="44" spans="1:12">
      <c r="A44" s="19"/>
      <c r="B44" s="19"/>
      <c r="C44" s="98">
        <v>681</v>
      </c>
      <c r="D44" s="55"/>
      <c r="E44" s="55" t="s">
        <v>1386</v>
      </c>
      <c r="F44" s="112">
        <f>F45</f>
        <v>250</v>
      </c>
      <c r="G44" s="255">
        <f>G45</f>
        <v>350</v>
      </c>
      <c r="H44" s="255">
        <f>H45</f>
        <v>0</v>
      </c>
      <c r="I44" s="62">
        <f>I45</f>
        <v>170.9</v>
      </c>
      <c r="J44" s="62">
        <f t="shared" si="0"/>
        <v>68.36</v>
      </c>
      <c r="K44" s="62">
        <f t="shared" si="1"/>
        <v>48.828571428571429</v>
      </c>
      <c r="L44" s="92"/>
    </row>
    <row r="45" spans="1:12">
      <c r="A45" s="19"/>
      <c r="B45" s="19"/>
      <c r="C45" s="19"/>
      <c r="D45" s="93">
        <v>6819</v>
      </c>
      <c r="E45" s="93" t="s">
        <v>1334</v>
      </c>
      <c r="F45" s="254">
        <f>'Prihodi po izvorima fin.'!C29</f>
        <v>250</v>
      </c>
      <c r="G45" s="255">
        <f>'Prihodi po izvorima fin.'!D29</f>
        <v>350</v>
      </c>
      <c r="H45" s="255">
        <f>'Prihodi po izvorima fin.'!E29</f>
        <v>0</v>
      </c>
      <c r="I45" s="254">
        <f>'Prihodi po izvorima fin.'!F29</f>
        <v>170.9</v>
      </c>
      <c r="J45" s="62">
        <f t="shared" si="0"/>
        <v>68.36</v>
      </c>
      <c r="K45" s="62">
        <f t="shared" si="1"/>
        <v>48.828571428571429</v>
      </c>
      <c r="L45" s="92"/>
    </row>
    <row r="46" spans="1:12">
      <c r="A46" s="19"/>
      <c r="B46" s="19"/>
      <c r="C46" s="98">
        <v>683</v>
      </c>
      <c r="D46" s="55"/>
      <c r="E46" s="55" t="s">
        <v>1335</v>
      </c>
      <c r="F46" s="112">
        <f>F47</f>
        <v>4708</v>
      </c>
      <c r="G46" s="255">
        <f>G47</f>
        <v>200</v>
      </c>
      <c r="H46" s="255">
        <f>H47</f>
        <v>0</v>
      </c>
      <c r="I46" s="62">
        <f>I47</f>
        <v>3.32</v>
      </c>
      <c r="J46" s="62">
        <f t="shared" si="0"/>
        <v>7.0518266779949018E-2</v>
      </c>
      <c r="K46" s="62">
        <f t="shared" si="1"/>
        <v>1.66</v>
      </c>
      <c r="L46" s="92"/>
    </row>
    <row r="47" spans="1:12">
      <c r="A47" s="19"/>
      <c r="B47" s="19"/>
      <c r="C47" s="19"/>
      <c r="D47" s="93">
        <v>6831</v>
      </c>
      <c r="E47" s="93" t="s">
        <v>1335</v>
      </c>
      <c r="F47" s="254">
        <f>'Prihodi po izvorima fin.'!C30</f>
        <v>4708</v>
      </c>
      <c r="G47" s="255">
        <f>'Prihodi po izvorima fin.'!D30</f>
        <v>200</v>
      </c>
      <c r="H47" s="255">
        <f>'Prihodi po izvorima fin.'!E30</f>
        <v>0</v>
      </c>
      <c r="I47" s="254">
        <f>'Prihodi po izvorima fin.'!F30</f>
        <v>3.32</v>
      </c>
      <c r="J47" s="62">
        <f t="shared" si="0"/>
        <v>7.0518266779949018E-2</v>
      </c>
      <c r="K47" s="62">
        <f t="shared" si="1"/>
        <v>1.66</v>
      </c>
      <c r="L47" s="92"/>
    </row>
    <row r="48" spans="1:12">
      <c r="A48" s="98">
        <v>7</v>
      </c>
      <c r="B48" s="19"/>
      <c r="C48" s="19"/>
      <c r="D48" s="55"/>
      <c r="E48" s="55" t="s">
        <v>1387</v>
      </c>
      <c r="F48" s="112">
        <f>F49</f>
        <v>334</v>
      </c>
      <c r="G48" s="112">
        <f>G49</f>
        <v>700</v>
      </c>
      <c r="H48" s="112">
        <f>H49</f>
        <v>0</v>
      </c>
      <c r="I48" s="112">
        <f>I49</f>
        <v>192.57</v>
      </c>
      <c r="J48" s="62">
        <f t="shared" si="0"/>
        <v>57.655688622754489</v>
      </c>
      <c r="K48" s="62">
        <f t="shared" si="1"/>
        <v>27.51</v>
      </c>
      <c r="L48" s="92"/>
    </row>
    <row r="49" spans="1:12">
      <c r="A49" s="19"/>
      <c r="B49" s="98">
        <v>72</v>
      </c>
      <c r="C49" s="19"/>
      <c r="D49" s="55"/>
      <c r="E49" s="55" t="s">
        <v>1388</v>
      </c>
      <c r="F49" s="62">
        <f>F50+F57+F52+F55</f>
        <v>334</v>
      </c>
      <c r="G49" s="112">
        <f>G50+G57+G52+G55</f>
        <v>700</v>
      </c>
      <c r="H49" s="62">
        <f>H50+H57+H52+H55</f>
        <v>0</v>
      </c>
      <c r="I49" s="62">
        <f>I50+I57+I52+I55</f>
        <v>192.57</v>
      </c>
      <c r="J49" s="62">
        <f t="shared" si="0"/>
        <v>57.655688622754489</v>
      </c>
      <c r="K49" s="62">
        <f t="shared" si="1"/>
        <v>27.51</v>
      </c>
      <c r="L49" s="92"/>
    </row>
    <row r="50" spans="1:12" s="29" customFormat="1">
      <c r="A50" s="98"/>
      <c r="B50" s="98"/>
      <c r="C50" s="98">
        <v>721</v>
      </c>
      <c r="D50" s="55"/>
      <c r="E50" s="55" t="s">
        <v>1389</v>
      </c>
      <c r="F50" s="112">
        <f>F51</f>
        <v>334</v>
      </c>
      <c r="G50" s="255">
        <f>G51</f>
        <v>700</v>
      </c>
      <c r="H50" s="255">
        <f>H51</f>
        <v>0</v>
      </c>
      <c r="I50" s="62">
        <f>I51</f>
        <v>192.57</v>
      </c>
      <c r="J50" s="62">
        <f t="shared" si="0"/>
        <v>57.655688622754489</v>
      </c>
      <c r="K50" s="62">
        <f t="shared" si="1"/>
        <v>27.51</v>
      </c>
      <c r="L50" s="94"/>
    </row>
    <row r="51" spans="1:12">
      <c r="A51" s="19"/>
      <c r="B51" s="19"/>
      <c r="C51" s="19"/>
      <c r="D51" s="93">
        <v>7211</v>
      </c>
      <c r="E51" s="93" t="s">
        <v>1390</v>
      </c>
      <c r="F51" s="254">
        <f>'Prihodi po izvorima fin.'!C55</f>
        <v>334</v>
      </c>
      <c r="G51" s="255">
        <f>'Prihodi po izvorima fin.'!D55</f>
        <v>700</v>
      </c>
      <c r="H51" s="255">
        <f>'Prihodi po izvorima fin.'!E55</f>
        <v>0</v>
      </c>
      <c r="I51" s="254">
        <f>'Prihodi po izvorima fin.'!F55</f>
        <v>192.57</v>
      </c>
      <c r="J51" s="62">
        <f t="shared" si="0"/>
        <v>57.655688622754489</v>
      </c>
      <c r="K51" s="62">
        <f t="shared" si="1"/>
        <v>27.51</v>
      </c>
      <c r="L51" s="92"/>
    </row>
    <row r="52" spans="1:12" s="29" customFormat="1">
      <c r="A52" s="98"/>
      <c r="B52" s="98"/>
      <c r="C52" s="98">
        <v>722</v>
      </c>
      <c r="D52" s="55"/>
      <c r="E52" s="55" t="s">
        <v>1608</v>
      </c>
      <c r="F52" s="62">
        <f>F53+F54</f>
        <v>0</v>
      </c>
      <c r="G52" s="255">
        <f t="shared" ref="G52:I52" si="5">G53+G54</f>
        <v>0</v>
      </c>
      <c r="H52" s="255">
        <f t="shared" si="5"/>
        <v>0</v>
      </c>
      <c r="I52" s="62">
        <f t="shared" si="5"/>
        <v>0</v>
      </c>
      <c r="J52" s="62" t="e">
        <f t="shared" si="0"/>
        <v>#DIV/0!</v>
      </c>
      <c r="K52" s="62" t="e">
        <f t="shared" si="1"/>
        <v>#DIV/0!</v>
      </c>
      <c r="L52" s="94"/>
    </row>
    <row r="53" spans="1:12">
      <c r="A53" s="19"/>
      <c r="B53" s="19"/>
      <c r="C53" s="19"/>
      <c r="D53" s="93">
        <v>7221</v>
      </c>
      <c r="E53" s="93" t="s">
        <v>1539</v>
      </c>
      <c r="F53" s="254">
        <f>'Prihodi po izvorima fin.'!C56</f>
        <v>0</v>
      </c>
      <c r="G53" s="255">
        <f>'Prihodi po izvorima fin.'!D56</f>
        <v>0</v>
      </c>
      <c r="H53" s="255">
        <f>'Prihodi po izvorima fin.'!E56</f>
        <v>0</v>
      </c>
      <c r="I53" s="254">
        <f>'Prihodi po izvorima fin.'!F56</f>
        <v>0</v>
      </c>
      <c r="J53" s="62" t="e">
        <f t="shared" si="0"/>
        <v>#DIV/0!</v>
      </c>
      <c r="K53" s="62" t="e">
        <f t="shared" si="1"/>
        <v>#DIV/0!</v>
      </c>
      <c r="L53" s="92"/>
    </row>
    <row r="54" spans="1:12">
      <c r="A54" s="19"/>
      <c r="B54" s="19"/>
      <c r="C54" s="19"/>
      <c r="D54" s="93">
        <v>7222</v>
      </c>
      <c r="E54" s="93" t="s">
        <v>1538</v>
      </c>
      <c r="F54" s="254">
        <f>'Prihodi po izvorima fin.'!C57</f>
        <v>0</v>
      </c>
      <c r="G54" s="255">
        <f>'Prihodi po izvorima fin.'!D57</f>
        <v>0</v>
      </c>
      <c r="H54" s="255">
        <f>'Prihodi po izvorima fin.'!E57</f>
        <v>0</v>
      </c>
      <c r="I54" s="254">
        <f>'Prihodi po izvorima fin.'!F57</f>
        <v>0</v>
      </c>
      <c r="J54" s="62" t="e">
        <f t="shared" si="0"/>
        <v>#DIV/0!</v>
      </c>
      <c r="K54" s="62" t="e">
        <f t="shared" si="1"/>
        <v>#DIV/0!</v>
      </c>
      <c r="L54" s="92"/>
    </row>
    <row r="55" spans="1:12" s="29" customFormat="1">
      <c r="A55" s="98"/>
      <c r="B55" s="98"/>
      <c r="C55" s="98">
        <v>723</v>
      </c>
      <c r="D55" s="55"/>
      <c r="E55" s="55" t="s">
        <v>1594</v>
      </c>
      <c r="F55" s="62">
        <f>F56</f>
        <v>0</v>
      </c>
      <c r="G55" s="255">
        <f>G56</f>
        <v>0</v>
      </c>
      <c r="H55" s="255">
        <f>H56</f>
        <v>0</v>
      </c>
      <c r="I55" s="62">
        <f>I56</f>
        <v>0</v>
      </c>
      <c r="J55" s="62" t="e">
        <f t="shared" si="0"/>
        <v>#DIV/0!</v>
      </c>
      <c r="K55" s="62" t="e">
        <f t="shared" si="1"/>
        <v>#DIV/0!</v>
      </c>
      <c r="L55" s="94"/>
    </row>
    <row r="56" spans="1:12">
      <c r="A56" s="19"/>
      <c r="B56" s="19"/>
      <c r="C56" s="19"/>
      <c r="D56" s="93">
        <v>7233</v>
      </c>
      <c r="E56" s="93" t="s">
        <v>1595</v>
      </c>
      <c r="F56" s="254">
        <f>'Prihodi po izvorima fin.'!C58</f>
        <v>0</v>
      </c>
      <c r="G56" s="255">
        <f>'Prihodi po izvorima fin.'!D58</f>
        <v>0</v>
      </c>
      <c r="H56" s="255">
        <f>'Prihodi po izvorima fin.'!E58</f>
        <v>0</v>
      </c>
      <c r="I56" s="254">
        <f>'Prihodi po izvorima fin.'!F58</f>
        <v>0</v>
      </c>
      <c r="J56" s="62" t="e">
        <f t="shared" si="0"/>
        <v>#DIV/0!</v>
      </c>
      <c r="K56" s="62" t="e">
        <f t="shared" si="1"/>
        <v>#DIV/0!</v>
      </c>
      <c r="L56" s="92"/>
    </row>
    <row r="57" spans="1:12" s="29" customFormat="1">
      <c r="A57" s="98"/>
      <c r="B57" s="98"/>
      <c r="C57" s="98">
        <v>726</v>
      </c>
      <c r="D57" s="55"/>
      <c r="E57" s="55" t="s">
        <v>1609</v>
      </c>
      <c r="F57" s="112">
        <f>F58</f>
        <v>0</v>
      </c>
      <c r="G57" s="255">
        <f>G58</f>
        <v>0</v>
      </c>
      <c r="H57" s="255">
        <f>H58</f>
        <v>0</v>
      </c>
      <c r="I57" s="62">
        <f>I58</f>
        <v>0</v>
      </c>
      <c r="J57" s="62" t="e">
        <f t="shared" si="0"/>
        <v>#DIV/0!</v>
      </c>
      <c r="K57" s="62" t="e">
        <f t="shared" si="1"/>
        <v>#DIV/0!</v>
      </c>
      <c r="L57" s="94"/>
    </row>
    <row r="58" spans="1:12">
      <c r="A58" s="19"/>
      <c r="B58" s="19"/>
      <c r="C58" s="19"/>
      <c r="D58" s="93">
        <v>7263</v>
      </c>
      <c r="E58" s="93" t="s">
        <v>1537</v>
      </c>
      <c r="F58" s="254">
        <f>'Prihodi po izvorima fin.'!C59</f>
        <v>0</v>
      </c>
      <c r="G58" s="255">
        <f>'Prihodi po izvorima fin.'!D59</f>
        <v>0</v>
      </c>
      <c r="H58" s="255">
        <f>'Prihodi po izvorima fin.'!E59</f>
        <v>0</v>
      </c>
      <c r="I58" s="254">
        <f>'Prihodi po izvorima fin.'!F59</f>
        <v>0</v>
      </c>
      <c r="J58" s="62" t="e">
        <f t="shared" si="0"/>
        <v>#DIV/0!</v>
      </c>
      <c r="K58" s="62" t="e">
        <f t="shared" si="1"/>
        <v>#DIV/0!</v>
      </c>
      <c r="L58" s="92"/>
    </row>
    <row r="59" spans="1:12">
      <c r="D59" s="92"/>
      <c r="E59" s="92"/>
      <c r="F59" s="92"/>
      <c r="G59" s="113"/>
      <c r="H59" s="92"/>
      <c r="I59" s="92"/>
      <c r="J59" s="92"/>
      <c r="K59" s="92"/>
      <c r="L59" s="92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0"/>
  <sheetViews>
    <sheetView topLeftCell="A25" zoomScale="90" zoomScaleNormal="90" workbookViewId="0">
      <selection activeCell="E33" sqref="E33"/>
    </sheetView>
  </sheetViews>
  <sheetFormatPr defaultRowHeight="14.4"/>
  <cols>
    <col min="1" max="1" width="11.21875" customWidth="1"/>
    <col min="2" max="2" width="66.88671875" customWidth="1"/>
    <col min="3" max="3" width="25" customWidth="1"/>
    <col min="4" max="4" width="19.77734375" style="30" customWidth="1"/>
    <col min="5" max="5" width="19.21875" style="30" customWidth="1"/>
    <col min="6" max="6" width="25.33203125" style="34" customWidth="1"/>
    <col min="7" max="7" width="9.5546875" customWidth="1"/>
    <col min="8" max="8" width="10.33203125" customWidth="1"/>
  </cols>
  <sheetData>
    <row r="1" spans="1:9">
      <c r="A1" s="281" t="s">
        <v>1410</v>
      </c>
      <c r="B1" s="282"/>
      <c r="C1" s="282"/>
      <c r="D1" s="282"/>
      <c r="E1" s="282"/>
      <c r="F1" s="282"/>
      <c r="G1" s="282"/>
      <c r="H1" s="282"/>
    </row>
    <row r="2" spans="1:9">
      <c r="A2" s="77"/>
      <c r="B2" s="77"/>
      <c r="C2" s="77"/>
      <c r="D2" s="78"/>
      <c r="E2" s="78"/>
      <c r="F2" s="79"/>
      <c r="G2" s="77"/>
      <c r="H2" s="77"/>
    </row>
    <row r="3" spans="1:9">
      <c r="A3" s="80" t="s">
        <v>1677</v>
      </c>
      <c r="B3" s="80"/>
      <c r="C3" s="80"/>
      <c r="D3" s="81"/>
      <c r="E3" s="81"/>
      <c r="F3" s="80"/>
      <c r="G3" s="80"/>
      <c r="H3" s="80"/>
    </row>
    <row r="4" spans="1:9" ht="51.75" customHeight="1">
      <c r="A4" s="91" t="s">
        <v>1638</v>
      </c>
      <c r="B4" s="43" t="s">
        <v>1637</v>
      </c>
      <c r="C4" s="43" t="s">
        <v>1684</v>
      </c>
      <c r="D4" s="243" t="s">
        <v>1681</v>
      </c>
      <c r="E4" s="43" t="s">
        <v>1682</v>
      </c>
      <c r="F4" s="43" t="s">
        <v>1685</v>
      </c>
      <c r="G4" s="43" t="s">
        <v>1626</v>
      </c>
      <c r="H4" s="43" t="s">
        <v>1627</v>
      </c>
    </row>
    <row r="5" spans="1:9">
      <c r="A5" s="82"/>
      <c r="B5" s="101">
        <v>1</v>
      </c>
      <c r="C5" s="101">
        <v>2</v>
      </c>
      <c r="D5" s="101">
        <v>3</v>
      </c>
      <c r="E5" s="101">
        <v>4</v>
      </c>
      <c r="F5" s="101">
        <v>5</v>
      </c>
      <c r="G5" s="102" t="s">
        <v>1630</v>
      </c>
      <c r="H5" s="102" t="s">
        <v>1724</v>
      </c>
    </row>
    <row r="6" spans="1:9">
      <c r="A6" s="89"/>
      <c r="B6" s="56" t="s">
        <v>1646</v>
      </c>
      <c r="C6" s="64">
        <f>C8+C12+C16+C25+C31+C36+C49+C53+C45</f>
        <v>2807648</v>
      </c>
      <c r="D6" s="118">
        <f>D8+D12+D16+D25+D31+D36+D49+D53+D45</f>
        <v>6040424</v>
      </c>
      <c r="E6" s="118">
        <f>E8+E12+E16+E25+E31+E36+E49+E53+E45</f>
        <v>0</v>
      </c>
      <c r="F6" s="64">
        <f>F8+F12+F16+F25+F31+F36+F49+F53+F45</f>
        <v>2987152.46</v>
      </c>
      <c r="G6" s="64">
        <f>F6/C6*100</f>
        <v>106.39341042751798</v>
      </c>
      <c r="H6" s="64">
        <f>F6/D6*100</f>
        <v>49.452695042599657</v>
      </c>
    </row>
    <row r="7" spans="1:9" s="26" customFormat="1">
      <c r="A7" s="89">
        <v>6</v>
      </c>
      <c r="B7" s="56" t="s">
        <v>1373</v>
      </c>
      <c r="C7" s="64">
        <f>C8+C12+C16+C25+C31+C36+C45+C49</f>
        <v>2807314</v>
      </c>
      <c r="D7" s="118">
        <f>D8+D12+D16+D25+D31+D36+D45+D49</f>
        <v>6039724</v>
      </c>
      <c r="E7" s="118">
        <f>E8+E12+E16+E25+E31+E36+E45+E49</f>
        <v>0</v>
      </c>
      <c r="F7" s="64">
        <f>F8+F12+F16+F25+F31+F36+F45+F49</f>
        <v>2986959.89</v>
      </c>
      <c r="G7" s="64">
        <f t="shared" ref="G7:G59" si="0">F7/C7*100</f>
        <v>106.39920899479006</v>
      </c>
      <c r="H7" s="64">
        <f>F7/D7*100</f>
        <v>49.455238186380704</v>
      </c>
    </row>
    <row r="8" spans="1:9">
      <c r="A8" s="89"/>
      <c r="B8" s="56" t="s">
        <v>1261</v>
      </c>
      <c r="C8" s="64">
        <f>C9</f>
        <v>1922238</v>
      </c>
      <c r="D8" s="118">
        <f t="shared" ref="D8:F8" si="1">D9</f>
        <v>4098387</v>
      </c>
      <c r="E8" s="64">
        <f t="shared" si="1"/>
        <v>0</v>
      </c>
      <c r="F8" s="64">
        <f t="shared" si="1"/>
        <v>2140057.4500000002</v>
      </c>
      <c r="G8" s="64">
        <f t="shared" si="0"/>
        <v>111.3315546774125</v>
      </c>
      <c r="H8" s="64">
        <f>F8/D8*100</f>
        <v>52.217066128698931</v>
      </c>
      <c r="I8" s="27"/>
    </row>
    <row r="9" spans="1:9">
      <c r="A9" s="114">
        <v>67</v>
      </c>
      <c r="B9" s="114" t="s">
        <v>1709</v>
      </c>
      <c r="C9" s="240">
        <f>SUM(C10:C11)</f>
        <v>1922238</v>
      </c>
      <c r="D9" s="132">
        <f t="shared" ref="D9:F9" si="2">SUM(D10:D11)</f>
        <v>4098387</v>
      </c>
      <c r="E9" s="240">
        <f t="shared" si="2"/>
        <v>0</v>
      </c>
      <c r="F9" s="240">
        <f t="shared" si="2"/>
        <v>2140057.4500000002</v>
      </c>
      <c r="G9" s="240">
        <f t="shared" si="0"/>
        <v>111.3315546774125</v>
      </c>
      <c r="H9" s="240">
        <f t="shared" ref="H9:H59" si="3">F9/D9*100</f>
        <v>52.217066128698931</v>
      </c>
    </row>
    <row r="10" spans="1:9">
      <c r="A10" s="84">
        <v>6711</v>
      </c>
      <c r="B10" s="84" t="s">
        <v>1333</v>
      </c>
      <c r="C10" s="87">
        <v>1922238</v>
      </c>
      <c r="D10" s="257">
        <v>4098387</v>
      </c>
      <c r="E10" s="257"/>
      <c r="F10" s="87">
        <v>2140057.4500000002</v>
      </c>
      <c r="G10" s="87">
        <f t="shared" si="0"/>
        <v>111.3315546774125</v>
      </c>
      <c r="H10" s="87">
        <f t="shared" si="3"/>
        <v>52.217066128698931</v>
      </c>
    </row>
    <row r="11" spans="1:9">
      <c r="A11" s="84">
        <v>6712</v>
      </c>
      <c r="B11" s="84" t="s">
        <v>1553</v>
      </c>
      <c r="C11" s="87"/>
      <c r="D11" s="134"/>
      <c r="E11" s="134"/>
      <c r="F11" s="87"/>
      <c r="G11" s="87" t="e">
        <f t="shared" si="0"/>
        <v>#DIV/0!</v>
      </c>
      <c r="H11" s="87" t="e">
        <f t="shared" si="3"/>
        <v>#DIV/0!</v>
      </c>
    </row>
    <row r="12" spans="1:9">
      <c r="A12" s="89"/>
      <c r="B12" s="56" t="s">
        <v>1517</v>
      </c>
      <c r="C12" s="64">
        <f>C13</f>
        <v>4570</v>
      </c>
      <c r="D12" s="118">
        <f t="shared" ref="D12:F12" si="4">D13</f>
        <v>0</v>
      </c>
      <c r="E12" s="64">
        <f t="shared" si="4"/>
        <v>0</v>
      </c>
      <c r="F12" s="64">
        <f t="shared" si="4"/>
        <v>0</v>
      </c>
      <c r="G12" s="64">
        <f t="shared" si="0"/>
        <v>0</v>
      </c>
      <c r="H12" s="64" t="e">
        <f t="shared" si="3"/>
        <v>#DIV/0!</v>
      </c>
    </row>
    <row r="13" spans="1:9">
      <c r="A13" s="114">
        <v>67</v>
      </c>
      <c r="B13" s="114" t="s">
        <v>1709</v>
      </c>
      <c r="C13" s="240">
        <f>SUM(C14:C15)</f>
        <v>4570</v>
      </c>
      <c r="D13" s="132">
        <f t="shared" ref="D13:F13" si="5">SUM(D14:D15)</f>
        <v>0</v>
      </c>
      <c r="E13" s="240">
        <f t="shared" si="5"/>
        <v>0</v>
      </c>
      <c r="F13" s="240">
        <f t="shared" si="5"/>
        <v>0</v>
      </c>
      <c r="G13" s="240">
        <f t="shared" si="0"/>
        <v>0</v>
      </c>
      <c r="H13" s="240" t="e">
        <f t="shared" si="3"/>
        <v>#DIV/0!</v>
      </c>
    </row>
    <row r="14" spans="1:9">
      <c r="A14" s="84">
        <v>6711</v>
      </c>
      <c r="B14" s="84" t="s">
        <v>1636</v>
      </c>
      <c r="C14" s="87">
        <v>4570</v>
      </c>
      <c r="D14" s="134"/>
      <c r="E14" s="134"/>
      <c r="F14" s="87"/>
      <c r="G14" s="87">
        <f t="shared" si="0"/>
        <v>0</v>
      </c>
      <c r="H14" s="87" t="e">
        <f t="shared" si="3"/>
        <v>#DIV/0!</v>
      </c>
    </row>
    <row r="15" spans="1:9">
      <c r="A15" s="84">
        <v>6712</v>
      </c>
      <c r="B15" s="84" t="s">
        <v>1601</v>
      </c>
      <c r="C15" s="87"/>
      <c r="D15" s="134"/>
      <c r="E15" s="134"/>
      <c r="F15" s="87"/>
      <c r="G15" s="87" t="e">
        <f t="shared" si="0"/>
        <v>#DIV/0!</v>
      </c>
      <c r="H15" s="87" t="e">
        <f t="shared" si="3"/>
        <v>#DIV/0!</v>
      </c>
    </row>
    <row r="16" spans="1:9">
      <c r="A16" s="89"/>
      <c r="B16" s="56" t="s">
        <v>1263</v>
      </c>
      <c r="C16" s="64">
        <f>C17+C22</f>
        <v>420199</v>
      </c>
      <c r="D16" s="118">
        <f t="shared" ref="D16:F16" si="6">D17+D22</f>
        <v>782000</v>
      </c>
      <c r="E16" s="64">
        <f t="shared" si="6"/>
        <v>0</v>
      </c>
      <c r="F16" s="64">
        <f t="shared" si="6"/>
        <v>409872.10000000003</v>
      </c>
      <c r="G16" s="118">
        <f t="shared" si="0"/>
        <v>97.5423787300779</v>
      </c>
      <c r="H16" s="118">
        <f t="shared" si="3"/>
        <v>52.413312020460367</v>
      </c>
    </row>
    <row r="17" spans="1:8">
      <c r="A17" s="114">
        <v>64</v>
      </c>
      <c r="B17" s="114" t="s">
        <v>1391</v>
      </c>
      <c r="C17" s="240">
        <f>SUM(C18:C21)</f>
        <v>90</v>
      </c>
      <c r="D17" s="132">
        <f t="shared" ref="D17:F17" si="7">SUM(D18:D21)</f>
        <v>0</v>
      </c>
      <c r="E17" s="240">
        <f t="shared" si="7"/>
        <v>0</v>
      </c>
      <c r="F17" s="240">
        <f t="shared" si="7"/>
        <v>1454.19</v>
      </c>
      <c r="G17" s="240">
        <f t="shared" si="0"/>
        <v>1615.7666666666667</v>
      </c>
      <c r="H17" s="240" t="e">
        <f t="shared" si="3"/>
        <v>#DIV/0!</v>
      </c>
    </row>
    <row r="18" spans="1:8">
      <c r="A18" s="84">
        <v>6413</v>
      </c>
      <c r="B18" s="84" t="s">
        <v>1343</v>
      </c>
      <c r="C18" s="87"/>
      <c r="D18" s="134"/>
      <c r="E18" s="134"/>
      <c r="F18" s="87">
        <v>1450.96</v>
      </c>
      <c r="G18" s="87" t="e">
        <f t="shared" si="0"/>
        <v>#DIV/0!</v>
      </c>
      <c r="H18" s="87" t="e">
        <f t="shared" si="3"/>
        <v>#DIV/0!</v>
      </c>
    </row>
    <row r="19" spans="1:8">
      <c r="A19" s="84">
        <v>6414</v>
      </c>
      <c r="B19" s="84" t="s">
        <v>1344</v>
      </c>
      <c r="C19" s="87">
        <v>81</v>
      </c>
      <c r="D19" s="134"/>
      <c r="E19" s="134"/>
      <c r="F19" s="87"/>
      <c r="G19" s="87">
        <f t="shared" si="0"/>
        <v>0</v>
      </c>
      <c r="H19" s="87" t="e">
        <f t="shared" si="3"/>
        <v>#DIV/0!</v>
      </c>
    </row>
    <row r="20" spans="1:8">
      <c r="A20" s="84">
        <v>6415</v>
      </c>
      <c r="B20" s="88" t="s">
        <v>1345</v>
      </c>
      <c r="C20" s="87">
        <v>9</v>
      </c>
      <c r="D20" s="134"/>
      <c r="E20" s="134"/>
      <c r="F20" s="87">
        <v>3.23</v>
      </c>
      <c r="G20" s="87">
        <f t="shared" si="0"/>
        <v>35.888888888888886</v>
      </c>
      <c r="H20" s="87" t="e">
        <f t="shared" si="3"/>
        <v>#DIV/0!</v>
      </c>
    </row>
    <row r="21" spans="1:8">
      <c r="A21" s="84">
        <v>6425</v>
      </c>
      <c r="B21" s="88" t="s">
        <v>1674</v>
      </c>
      <c r="C21" s="87"/>
      <c r="D21" s="134"/>
      <c r="E21" s="134"/>
      <c r="F21" s="87"/>
      <c r="G21" s="87" t="e">
        <f t="shared" si="0"/>
        <v>#DIV/0!</v>
      </c>
      <c r="H21" s="87" t="e">
        <f t="shared" si="3"/>
        <v>#DIV/0!</v>
      </c>
    </row>
    <row r="22" spans="1:8" ht="27">
      <c r="A22" s="114">
        <v>66</v>
      </c>
      <c r="B22" s="241" t="s">
        <v>1710</v>
      </c>
      <c r="C22" s="240">
        <f>SUM(C23:C24)</f>
        <v>420109</v>
      </c>
      <c r="D22" s="132">
        <f t="shared" ref="D22:F22" si="8">SUM(D23:D24)</f>
        <v>782000</v>
      </c>
      <c r="E22" s="240">
        <f t="shared" si="8"/>
        <v>0</v>
      </c>
      <c r="F22" s="240">
        <f t="shared" si="8"/>
        <v>408417.91000000003</v>
      </c>
      <c r="G22" s="240">
        <f t="shared" si="0"/>
        <v>97.217129364046002</v>
      </c>
      <c r="H22" s="240">
        <f t="shared" si="3"/>
        <v>52.22735421994885</v>
      </c>
    </row>
    <row r="23" spans="1:8">
      <c r="A23" s="84">
        <v>6614</v>
      </c>
      <c r="B23" s="88" t="s">
        <v>1430</v>
      </c>
      <c r="C23" s="87">
        <v>229</v>
      </c>
      <c r="D23" s="257">
        <v>2000</v>
      </c>
      <c r="E23" s="257"/>
      <c r="F23" s="87">
        <v>822.65</v>
      </c>
      <c r="G23" s="87">
        <f t="shared" si="0"/>
        <v>359.23580786026201</v>
      </c>
      <c r="H23" s="87">
        <f t="shared" si="3"/>
        <v>41.1325</v>
      </c>
    </row>
    <row r="24" spans="1:8">
      <c r="A24" s="84">
        <v>6615</v>
      </c>
      <c r="B24" s="84" t="s">
        <v>1346</v>
      </c>
      <c r="C24" s="87">
        <v>419880</v>
      </c>
      <c r="D24" s="257">
        <v>780000</v>
      </c>
      <c r="E24" s="257"/>
      <c r="F24" s="87">
        <v>407595.26</v>
      </c>
      <c r="G24" s="87">
        <f t="shared" si="0"/>
        <v>97.074225969324573</v>
      </c>
      <c r="H24" s="87">
        <f t="shared" si="3"/>
        <v>52.255802564102559</v>
      </c>
    </row>
    <row r="25" spans="1:8">
      <c r="A25" s="89"/>
      <c r="B25" s="56" t="s">
        <v>1262</v>
      </c>
      <c r="C25" s="64">
        <f>C26+C28</f>
        <v>31379</v>
      </c>
      <c r="D25" s="118">
        <f t="shared" ref="D25:F25" si="9">D26+D28</f>
        <v>750550</v>
      </c>
      <c r="E25" s="64">
        <f t="shared" si="9"/>
        <v>0</v>
      </c>
      <c r="F25" s="64">
        <f t="shared" si="9"/>
        <v>33275.420000000006</v>
      </c>
      <c r="G25" s="64">
        <f t="shared" si="0"/>
        <v>106.04359603556522</v>
      </c>
      <c r="H25" s="64">
        <f t="shared" si="3"/>
        <v>4.4334714542668721</v>
      </c>
    </row>
    <row r="26" spans="1:8" ht="26.4">
      <c r="A26" s="114">
        <v>65</v>
      </c>
      <c r="B26" s="55" t="s">
        <v>1392</v>
      </c>
      <c r="C26" s="240">
        <f>C27</f>
        <v>26421</v>
      </c>
      <c r="D26" s="132">
        <f t="shared" ref="D26:F26" si="10">D27</f>
        <v>750000</v>
      </c>
      <c r="E26" s="240">
        <f t="shared" si="10"/>
        <v>0</v>
      </c>
      <c r="F26" s="240">
        <f t="shared" si="10"/>
        <v>33101.200000000004</v>
      </c>
      <c r="G26" s="240">
        <f t="shared" si="0"/>
        <v>125.28367586389615</v>
      </c>
      <c r="H26" s="240">
        <f t="shared" si="3"/>
        <v>4.4134933333333342</v>
      </c>
    </row>
    <row r="27" spans="1:8">
      <c r="A27" s="84">
        <v>6526</v>
      </c>
      <c r="B27" s="84" t="s">
        <v>1587</v>
      </c>
      <c r="C27" s="87">
        <v>26421</v>
      </c>
      <c r="D27" s="257">
        <v>750000</v>
      </c>
      <c r="E27" s="257"/>
      <c r="F27" s="87">
        <f>31984.06+1117.14</f>
        <v>33101.200000000004</v>
      </c>
      <c r="G27" s="87">
        <f t="shared" si="0"/>
        <v>125.28367586389615</v>
      </c>
      <c r="H27" s="87">
        <f t="shared" si="3"/>
        <v>4.4134933333333342</v>
      </c>
    </row>
    <row r="28" spans="1:8">
      <c r="A28" s="114">
        <v>68</v>
      </c>
      <c r="B28" s="55" t="s">
        <v>1395</v>
      </c>
      <c r="C28" s="240">
        <f>SUM(C29:C30)</f>
        <v>4958</v>
      </c>
      <c r="D28" s="132">
        <f t="shared" ref="D28:F28" si="11">SUM(D29:D30)</f>
        <v>550</v>
      </c>
      <c r="E28" s="240">
        <f t="shared" si="11"/>
        <v>0</v>
      </c>
      <c r="F28" s="240">
        <f t="shared" si="11"/>
        <v>174.22</v>
      </c>
      <c r="G28" s="240">
        <f t="shared" si="0"/>
        <v>3.5139169019766032</v>
      </c>
      <c r="H28" s="240">
        <f t="shared" si="3"/>
        <v>31.676363636363636</v>
      </c>
    </row>
    <row r="29" spans="1:8">
      <c r="A29" s="84">
        <v>6819</v>
      </c>
      <c r="B29" s="84" t="s">
        <v>1429</v>
      </c>
      <c r="C29" s="87">
        <v>250</v>
      </c>
      <c r="D29" s="257">
        <v>350</v>
      </c>
      <c r="E29" s="257"/>
      <c r="F29" s="87">
        <v>170.9</v>
      </c>
      <c r="G29" s="87">
        <f t="shared" si="0"/>
        <v>68.36</v>
      </c>
      <c r="H29" s="87">
        <f t="shared" si="3"/>
        <v>48.828571428571429</v>
      </c>
    </row>
    <row r="30" spans="1:8">
      <c r="A30" s="84">
        <v>6831</v>
      </c>
      <c r="B30" s="84" t="s">
        <v>1335</v>
      </c>
      <c r="C30" s="87">
        <v>4708</v>
      </c>
      <c r="D30" s="257">
        <v>200</v>
      </c>
      <c r="E30" s="257"/>
      <c r="F30" s="87">
        <v>3.32</v>
      </c>
      <c r="G30" s="87">
        <f t="shared" si="0"/>
        <v>7.0518266779949018E-2</v>
      </c>
      <c r="H30" s="87">
        <f t="shared" si="3"/>
        <v>1.66</v>
      </c>
    </row>
    <row r="31" spans="1:8">
      <c r="A31" s="89"/>
      <c r="B31" s="56" t="s">
        <v>1407</v>
      </c>
      <c r="C31" s="64">
        <f>C32</f>
        <v>316841</v>
      </c>
      <c r="D31" s="118">
        <f t="shared" ref="D31:F31" si="12">D32</f>
        <v>205000</v>
      </c>
      <c r="E31" s="64">
        <f t="shared" si="12"/>
        <v>0</v>
      </c>
      <c r="F31" s="64">
        <f t="shared" si="12"/>
        <v>175018.87</v>
      </c>
      <c r="G31" s="118">
        <f t="shared" si="0"/>
        <v>55.238706480537559</v>
      </c>
      <c r="H31" s="118">
        <f t="shared" si="3"/>
        <v>85.375058536585371</v>
      </c>
    </row>
    <row r="32" spans="1:8">
      <c r="A32" s="114">
        <v>63</v>
      </c>
      <c r="B32" s="55" t="s">
        <v>1377</v>
      </c>
      <c r="C32" s="240">
        <f>SUM(C33:C35)</f>
        <v>316841</v>
      </c>
      <c r="D32" s="132">
        <f t="shared" ref="D32:F32" si="13">SUM(D33:D35)</f>
        <v>205000</v>
      </c>
      <c r="E32" s="240">
        <f t="shared" si="13"/>
        <v>0</v>
      </c>
      <c r="F32" s="240">
        <f t="shared" si="13"/>
        <v>175018.87</v>
      </c>
      <c r="G32" s="240">
        <f t="shared" si="0"/>
        <v>55.238706480537559</v>
      </c>
      <c r="H32" s="240">
        <f t="shared" si="3"/>
        <v>85.375058536585371</v>
      </c>
    </row>
    <row r="33" spans="1:8">
      <c r="A33" s="84">
        <v>6311</v>
      </c>
      <c r="B33" s="84" t="s">
        <v>1621</v>
      </c>
      <c r="C33" s="87">
        <v>113047</v>
      </c>
      <c r="D33" s="257">
        <v>0</v>
      </c>
      <c r="E33" s="257"/>
      <c r="F33" s="87"/>
      <c r="G33" s="87">
        <f t="shared" si="0"/>
        <v>0</v>
      </c>
      <c r="H33" s="87" t="e">
        <f t="shared" si="3"/>
        <v>#DIV/0!</v>
      </c>
    </row>
    <row r="34" spans="1:8">
      <c r="A34" s="84">
        <v>6323</v>
      </c>
      <c r="B34" s="84" t="s">
        <v>1336</v>
      </c>
      <c r="C34" s="87">
        <v>203794</v>
      </c>
      <c r="D34" s="257">
        <v>191000</v>
      </c>
      <c r="E34" s="257"/>
      <c r="F34" s="87">
        <v>175018.87</v>
      </c>
      <c r="G34" s="87">
        <f t="shared" si="0"/>
        <v>85.880285975053241</v>
      </c>
      <c r="H34" s="87">
        <f t="shared" si="3"/>
        <v>91.63291623036649</v>
      </c>
    </row>
    <row r="35" spans="1:8">
      <c r="A35" s="84">
        <v>6324</v>
      </c>
      <c r="B35" s="84" t="s">
        <v>1428</v>
      </c>
      <c r="C35" s="87"/>
      <c r="D35" s="257">
        <v>14000</v>
      </c>
      <c r="E35" s="257"/>
      <c r="F35" s="87"/>
      <c r="G35" s="87" t="e">
        <f t="shared" si="0"/>
        <v>#DIV/0!</v>
      </c>
      <c r="H35" s="87">
        <f t="shared" si="3"/>
        <v>0</v>
      </c>
    </row>
    <row r="36" spans="1:8">
      <c r="A36" s="89"/>
      <c r="B36" s="56" t="s">
        <v>174</v>
      </c>
      <c r="C36" s="64">
        <f>C37</f>
        <v>48079</v>
      </c>
      <c r="D36" s="118">
        <f t="shared" ref="D36:F36" si="14">D37</f>
        <v>103787</v>
      </c>
      <c r="E36" s="64">
        <f t="shared" si="14"/>
        <v>0</v>
      </c>
      <c r="F36" s="64">
        <f t="shared" si="14"/>
        <v>152133</v>
      </c>
      <c r="G36" s="64">
        <f t="shared" si="0"/>
        <v>316.42297052767321</v>
      </c>
      <c r="H36" s="64">
        <f t="shared" si="3"/>
        <v>146.58194186169752</v>
      </c>
    </row>
    <row r="37" spans="1:8">
      <c r="A37" s="114">
        <v>63</v>
      </c>
      <c r="B37" s="55" t="s">
        <v>1377</v>
      </c>
      <c r="C37" s="240">
        <f>SUM(C38:C44)</f>
        <v>48079</v>
      </c>
      <c r="D37" s="132">
        <f>SUM(D38:D44)</f>
        <v>103787</v>
      </c>
      <c r="E37" s="240">
        <f>SUM(E38:E44)</f>
        <v>0</v>
      </c>
      <c r="F37" s="240">
        <f>SUM(F38:F44)</f>
        <v>152133</v>
      </c>
      <c r="G37" s="240">
        <f t="shared" si="0"/>
        <v>316.42297052767321</v>
      </c>
      <c r="H37" s="240">
        <f t="shared" si="3"/>
        <v>146.58194186169752</v>
      </c>
    </row>
    <row r="38" spans="1:8">
      <c r="A38" s="84">
        <v>6321</v>
      </c>
      <c r="B38" s="84" t="s">
        <v>1337</v>
      </c>
      <c r="C38" s="87">
        <v>4812</v>
      </c>
      <c r="D38" s="257">
        <v>10000</v>
      </c>
      <c r="E38" s="134"/>
      <c r="F38" s="87">
        <v>11712.01</v>
      </c>
      <c r="G38" s="87">
        <f t="shared" si="0"/>
        <v>243.3917290108063</v>
      </c>
      <c r="H38" s="87">
        <f t="shared" si="3"/>
        <v>117.12009999999999</v>
      </c>
    </row>
    <row r="39" spans="1:8">
      <c r="A39" s="84">
        <v>6322</v>
      </c>
      <c r="B39" s="84" t="s">
        <v>1338</v>
      </c>
      <c r="C39" s="87">
        <v>500</v>
      </c>
      <c r="D39" s="134">
        <v>500</v>
      </c>
      <c r="E39" s="134"/>
      <c r="F39" s="134"/>
      <c r="G39" s="87">
        <f t="shared" si="0"/>
        <v>0</v>
      </c>
      <c r="H39" s="87">
        <f t="shared" si="3"/>
        <v>0</v>
      </c>
    </row>
    <row r="40" spans="1:8">
      <c r="A40" s="84">
        <v>6341</v>
      </c>
      <c r="B40" s="84" t="s">
        <v>1340</v>
      </c>
      <c r="C40" s="87">
        <v>0</v>
      </c>
      <c r="D40" s="134"/>
      <c r="E40" s="134"/>
      <c r="F40" s="134"/>
      <c r="G40" s="87" t="e">
        <f t="shared" si="0"/>
        <v>#DIV/0!</v>
      </c>
      <c r="H40" s="87" t="e">
        <f t="shared" si="3"/>
        <v>#DIV/0!</v>
      </c>
    </row>
    <row r="41" spans="1:8">
      <c r="A41" s="84">
        <v>6361</v>
      </c>
      <c r="B41" s="84" t="s">
        <v>1585</v>
      </c>
      <c r="C41" s="87"/>
      <c r="D41" s="134"/>
      <c r="E41" s="134"/>
      <c r="F41" s="134"/>
      <c r="G41" s="87" t="e">
        <f t="shared" si="0"/>
        <v>#DIV/0!</v>
      </c>
      <c r="H41" s="87" t="e">
        <f t="shared" si="3"/>
        <v>#DIV/0!</v>
      </c>
    </row>
    <row r="42" spans="1:8" ht="27">
      <c r="A42" s="84">
        <v>6391</v>
      </c>
      <c r="B42" s="88" t="s">
        <v>1736</v>
      </c>
      <c r="C42" s="87">
        <v>39016</v>
      </c>
      <c r="D42" s="257">
        <v>8134</v>
      </c>
      <c r="E42" s="134"/>
      <c r="F42" s="87">
        <v>35310.160000000003</v>
      </c>
      <c r="G42" s="87">
        <f t="shared" si="0"/>
        <v>90.501742874718076</v>
      </c>
      <c r="H42" s="87">
        <f t="shared" si="3"/>
        <v>434.10572903860344</v>
      </c>
    </row>
    <row r="43" spans="1:8">
      <c r="A43" s="84">
        <v>6393</v>
      </c>
      <c r="B43" s="88" t="s">
        <v>1512</v>
      </c>
      <c r="C43" s="87">
        <v>3751</v>
      </c>
      <c r="D43" s="257">
        <v>85153</v>
      </c>
      <c r="E43" s="134"/>
      <c r="F43" s="87">
        <v>105110.83</v>
      </c>
      <c r="G43" s="87">
        <f t="shared" si="0"/>
        <v>2802.2082111436953</v>
      </c>
      <c r="H43" s="87">
        <f t="shared" si="3"/>
        <v>123.43761229786385</v>
      </c>
    </row>
    <row r="44" spans="1:8">
      <c r="A44" s="84">
        <v>6394</v>
      </c>
      <c r="B44" s="88" t="s">
        <v>1602</v>
      </c>
      <c r="C44" s="87">
        <v>0</v>
      </c>
      <c r="D44" s="134"/>
      <c r="E44" s="134"/>
      <c r="F44" s="87"/>
      <c r="G44" s="87" t="e">
        <f t="shared" si="0"/>
        <v>#DIV/0!</v>
      </c>
      <c r="H44" s="87" t="e">
        <f t="shared" si="3"/>
        <v>#DIV/0!</v>
      </c>
    </row>
    <row r="45" spans="1:8">
      <c r="A45" s="89"/>
      <c r="B45" s="56" t="s">
        <v>1510</v>
      </c>
      <c r="C45" s="64">
        <f>C46</f>
        <v>45209</v>
      </c>
      <c r="D45" s="118">
        <f t="shared" ref="D45:F45" si="15">D46</f>
        <v>0</v>
      </c>
      <c r="E45" s="64">
        <f t="shared" si="15"/>
        <v>0</v>
      </c>
      <c r="F45" s="64">
        <f t="shared" si="15"/>
        <v>0</v>
      </c>
      <c r="G45" s="64">
        <f t="shared" si="0"/>
        <v>0</v>
      </c>
      <c r="H45" s="64" t="e">
        <f t="shared" si="3"/>
        <v>#DIV/0!</v>
      </c>
    </row>
    <row r="46" spans="1:8">
      <c r="A46" s="114">
        <v>63</v>
      </c>
      <c r="B46" s="55" t="s">
        <v>1377</v>
      </c>
      <c r="C46" s="240">
        <f>SUM(C47:C48)</f>
        <v>45209</v>
      </c>
      <c r="D46" s="132">
        <f t="shared" ref="D46:F46" si="16">SUM(D47:D48)</f>
        <v>0</v>
      </c>
      <c r="E46" s="240">
        <f t="shared" si="16"/>
        <v>0</v>
      </c>
      <c r="F46" s="240">
        <f t="shared" si="16"/>
        <v>0</v>
      </c>
      <c r="G46" s="240">
        <f t="shared" si="0"/>
        <v>0</v>
      </c>
      <c r="H46" s="240" t="e">
        <f t="shared" si="3"/>
        <v>#DIV/0!</v>
      </c>
    </row>
    <row r="47" spans="1:8">
      <c r="A47" s="84">
        <v>6323</v>
      </c>
      <c r="B47" s="84" t="s">
        <v>1603</v>
      </c>
      <c r="C47" s="87">
        <v>45209</v>
      </c>
      <c r="D47" s="134"/>
      <c r="E47" s="134"/>
      <c r="F47" s="87"/>
      <c r="G47" s="87">
        <f t="shared" si="0"/>
        <v>0</v>
      </c>
      <c r="H47" s="87" t="e">
        <f t="shared" si="3"/>
        <v>#DIV/0!</v>
      </c>
    </row>
    <row r="48" spans="1:8">
      <c r="A48" s="84">
        <v>6324</v>
      </c>
      <c r="B48" s="84" t="s">
        <v>1604</v>
      </c>
      <c r="C48" s="87"/>
      <c r="D48" s="134"/>
      <c r="E48" s="134"/>
      <c r="F48" s="87"/>
      <c r="G48" s="87" t="e">
        <f t="shared" si="0"/>
        <v>#DIV/0!</v>
      </c>
      <c r="H48" s="87" t="e">
        <f t="shared" si="3"/>
        <v>#DIV/0!</v>
      </c>
    </row>
    <row r="49" spans="1:14">
      <c r="A49" s="89"/>
      <c r="B49" s="56" t="s">
        <v>522</v>
      </c>
      <c r="C49" s="64">
        <f>C50</f>
        <v>18799</v>
      </c>
      <c r="D49" s="118">
        <f t="shared" ref="D49:F49" si="17">D50</f>
        <v>100000</v>
      </c>
      <c r="E49" s="64">
        <f t="shared" si="17"/>
        <v>0</v>
      </c>
      <c r="F49" s="64">
        <f t="shared" si="17"/>
        <v>76603.05</v>
      </c>
      <c r="G49" s="64">
        <f t="shared" si="0"/>
        <v>407.4847066333316</v>
      </c>
      <c r="H49" s="64">
        <f t="shared" si="3"/>
        <v>76.60305000000001</v>
      </c>
    </row>
    <row r="50" spans="1:14" ht="26.4">
      <c r="A50" s="114">
        <v>66</v>
      </c>
      <c r="B50" s="55" t="s">
        <v>1393</v>
      </c>
      <c r="C50" s="240">
        <f>SUM(C51:C52)</f>
        <v>18799</v>
      </c>
      <c r="D50" s="132">
        <f t="shared" ref="D50:F50" si="18">SUM(D51:D52)</f>
        <v>100000</v>
      </c>
      <c r="E50" s="240">
        <f t="shared" si="18"/>
        <v>0</v>
      </c>
      <c r="F50" s="240">
        <f t="shared" si="18"/>
        <v>76603.05</v>
      </c>
      <c r="G50" s="240">
        <f t="shared" si="0"/>
        <v>407.4847066333316</v>
      </c>
      <c r="H50" s="240">
        <f t="shared" si="3"/>
        <v>76.60305000000001</v>
      </c>
    </row>
    <row r="51" spans="1:14">
      <c r="A51" s="84">
        <v>6631</v>
      </c>
      <c r="B51" s="84" t="s">
        <v>1347</v>
      </c>
      <c r="C51" s="87">
        <v>18799</v>
      </c>
      <c r="D51" s="257">
        <v>100000</v>
      </c>
      <c r="E51" s="257"/>
      <c r="F51" s="87">
        <v>76603.05</v>
      </c>
      <c r="G51" s="87">
        <f t="shared" si="0"/>
        <v>407.4847066333316</v>
      </c>
      <c r="H51" s="87">
        <f t="shared" si="3"/>
        <v>76.60305000000001</v>
      </c>
    </row>
    <row r="52" spans="1:14">
      <c r="A52" s="84">
        <v>6632</v>
      </c>
      <c r="B52" s="84" t="s">
        <v>1376</v>
      </c>
      <c r="C52" s="87"/>
      <c r="D52" s="134"/>
      <c r="E52" s="134"/>
      <c r="F52" s="87"/>
      <c r="G52" s="87" t="e">
        <f t="shared" si="0"/>
        <v>#DIV/0!</v>
      </c>
      <c r="H52" s="87" t="e">
        <f t="shared" si="3"/>
        <v>#DIV/0!</v>
      </c>
    </row>
    <row r="53" spans="1:14">
      <c r="A53" s="89"/>
      <c r="B53" s="56" t="s">
        <v>738</v>
      </c>
      <c r="C53" s="64">
        <f>C54</f>
        <v>334</v>
      </c>
      <c r="D53" s="118">
        <f t="shared" ref="D53:F53" si="19">D54</f>
        <v>700</v>
      </c>
      <c r="E53" s="64">
        <f t="shared" si="19"/>
        <v>0</v>
      </c>
      <c r="F53" s="64">
        <f t="shared" si="19"/>
        <v>192.57</v>
      </c>
      <c r="G53" s="64">
        <f t="shared" si="0"/>
        <v>57.655688622754489</v>
      </c>
      <c r="H53" s="64">
        <f t="shared" si="3"/>
        <v>27.51</v>
      </c>
      <c r="N53" s="20"/>
    </row>
    <row r="54" spans="1:14">
      <c r="A54" s="114">
        <v>72</v>
      </c>
      <c r="B54" s="55" t="s">
        <v>1387</v>
      </c>
      <c r="C54" s="240">
        <f>SUM(C55:C59)</f>
        <v>334</v>
      </c>
      <c r="D54" s="132">
        <f t="shared" ref="D54:F54" si="20">SUM(D55:D59)</f>
        <v>700</v>
      </c>
      <c r="E54" s="240">
        <f t="shared" si="20"/>
        <v>0</v>
      </c>
      <c r="F54" s="240">
        <f t="shared" si="20"/>
        <v>192.57</v>
      </c>
      <c r="G54" s="240">
        <f t="shared" si="0"/>
        <v>57.655688622754489</v>
      </c>
      <c r="H54" s="240">
        <f t="shared" si="3"/>
        <v>27.51</v>
      </c>
    </row>
    <row r="55" spans="1:14">
      <c r="A55" s="84">
        <v>7211</v>
      </c>
      <c r="B55" s="84" t="s">
        <v>1342</v>
      </c>
      <c r="C55" s="87">
        <v>334</v>
      </c>
      <c r="D55" s="257">
        <v>700</v>
      </c>
      <c r="E55" s="257"/>
      <c r="F55" s="87">
        <v>192.57</v>
      </c>
      <c r="G55" s="87">
        <f t="shared" si="0"/>
        <v>57.655688622754489</v>
      </c>
      <c r="H55" s="87">
        <f t="shared" si="3"/>
        <v>27.51</v>
      </c>
    </row>
    <row r="56" spans="1:14">
      <c r="A56" s="84">
        <v>7221</v>
      </c>
      <c r="B56" s="84" t="s">
        <v>1539</v>
      </c>
      <c r="C56" s="87"/>
      <c r="D56" s="134"/>
      <c r="E56" s="134"/>
      <c r="F56" s="87"/>
      <c r="G56" s="87" t="e">
        <f t="shared" si="0"/>
        <v>#DIV/0!</v>
      </c>
      <c r="H56" s="87" t="e">
        <f t="shared" si="3"/>
        <v>#DIV/0!</v>
      </c>
    </row>
    <row r="57" spans="1:14">
      <c r="A57" s="84">
        <v>7222</v>
      </c>
      <c r="B57" s="84" t="s">
        <v>1538</v>
      </c>
      <c r="C57" s="11"/>
      <c r="D57" s="134"/>
      <c r="E57" s="134"/>
      <c r="F57" s="87"/>
      <c r="G57" s="87" t="e">
        <f t="shared" si="0"/>
        <v>#DIV/0!</v>
      </c>
      <c r="H57" s="87" t="e">
        <f t="shared" si="3"/>
        <v>#DIV/0!</v>
      </c>
    </row>
    <row r="58" spans="1:14">
      <c r="A58" s="84">
        <v>7223</v>
      </c>
      <c r="B58" s="84" t="s">
        <v>1595</v>
      </c>
      <c r="C58" s="87"/>
      <c r="D58" s="134"/>
      <c r="E58" s="134"/>
      <c r="F58" s="87"/>
      <c r="G58" s="87" t="e">
        <f t="shared" si="0"/>
        <v>#DIV/0!</v>
      </c>
      <c r="H58" s="87" t="e">
        <f t="shared" si="3"/>
        <v>#DIV/0!</v>
      </c>
    </row>
    <row r="59" spans="1:14">
      <c r="A59" s="84">
        <v>7263</v>
      </c>
      <c r="B59" s="84" t="s">
        <v>1536</v>
      </c>
      <c r="C59" s="87"/>
      <c r="D59" s="134"/>
      <c r="E59" s="134"/>
      <c r="F59" s="87"/>
      <c r="G59" s="87" t="e">
        <f t="shared" si="0"/>
        <v>#DIV/0!</v>
      </c>
      <c r="H59" s="87" t="e">
        <f t="shared" si="3"/>
        <v>#DIV/0!</v>
      </c>
    </row>
    <row r="60" spans="1:14">
      <c r="F60" s="24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04"/>
  <sheetViews>
    <sheetView topLeftCell="A52" zoomScale="90" zoomScaleNormal="90" workbookViewId="0">
      <selection activeCell="N112" sqref="N112"/>
    </sheetView>
  </sheetViews>
  <sheetFormatPr defaultRowHeight="14.4"/>
  <cols>
    <col min="1" max="1" width="3.109375" style="26" customWidth="1"/>
    <col min="2" max="2" width="4.21875" style="26" customWidth="1"/>
    <col min="3" max="3" width="5.33203125" style="26" customWidth="1"/>
    <col min="4" max="4" width="7" style="26" customWidth="1"/>
    <col min="5" max="5" width="65.33203125" style="26" customWidth="1"/>
    <col min="6" max="6" width="24.21875" style="26" customWidth="1"/>
    <col min="7" max="7" width="21" style="108" customWidth="1"/>
    <col min="8" max="8" width="16" style="107" customWidth="1"/>
    <col min="9" max="9" width="24.5546875" style="26" customWidth="1"/>
    <col min="10" max="11" width="10.33203125" style="26" customWidth="1"/>
    <col min="12" max="16384" width="8.88671875" style="26"/>
  </cols>
  <sheetData>
    <row r="2" spans="1:11">
      <c r="A2" s="103" t="s">
        <v>1727</v>
      </c>
      <c r="E2" s="103"/>
      <c r="F2" s="103"/>
      <c r="G2" s="242"/>
      <c r="H2" s="104"/>
      <c r="I2" s="103"/>
      <c r="J2" s="103"/>
      <c r="K2" s="103"/>
    </row>
    <row r="3" spans="1:11" s="108" customFormat="1" ht="41.25" customHeight="1">
      <c r="A3" s="283" t="s">
        <v>1640</v>
      </c>
      <c r="B3" s="284"/>
      <c r="C3" s="284"/>
      <c r="D3" s="284"/>
      <c r="E3" s="285"/>
      <c r="F3" s="109" t="str">
        <f>'Opći dio'!C15</f>
        <v xml:space="preserve">OSTVARENJE/IZVRŠENJE 
I - VI 2023. </v>
      </c>
      <c r="G3" s="109" t="str">
        <f>'Opći dio'!D15</f>
        <v>IZVORNI PLAN  2024.</v>
      </c>
      <c r="H3" s="109" t="str">
        <f>'Opći dio'!E15</f>
        <v>REBALANS 2024.</v>
      </c>
      <c r="I3" s="109" t="str">
        <f>'Opći dio'!F15</f>
        <v xml:space="preserve">OSTVARENJE/IZVRŠENJE 
I - VI 2024. </v>
      </c>
      <c r="J3" s="109" t="str">
        <f>'Prihodi po ekonom. klas.'!J3</f>
        <v>INDEKS</v>
      </c>
      <c r="K3" s="109" t="str">
        <f>'Prihodi po ekonom. klas.'!K3</f>
        <v>INDEKS</v>
      </c>
    </row>
    <row r="4" spans="1:11" s="108" customFormat="1" ht="10.8" customHeight="1">
      <c r="A4" s="286">
        <f>'Prihodi po ekonom. klas.'!A4</f>
        <v>1</v>
      </c>
      <c r="B4" s="287"/>
      <c r="C4" s="287"/>
      <c r="D4" s="287"/>
      <c r="E4" s="288"/>
      <c r="F4" s="101">
        <v>2</v>
      </c>
      <c r="G4" s="101">
        <v>3</v>
      </c>
      <c r="H4" s="101">
        <v>4</v>
      </c>
      <c r="I4" s="101">
        <v>5</v>
      </c>
      <c r="J4" s="102" t="s">
        <v>1630</v>
      </c>
      <c r="K4" s="102" t="s">
        <v>1724</v>
      </c>
    </row>
    <row r="5" spans="1:11" s="92" customFormat="1" ht="13.2">
      <c r="A5" s="119"/>
      <c r="B5" s="119"/>
      <c r="C5" s="119"/>
      <c r="D5" s="56"/>
      <c r="E5" s="56" t="s">
        <v>1641</v>
      </c>
      <c r="F5" s="64">
        <f>F6+F76</f>
        <v>3178483.9200000004</v>
      </c>
      <c r="G5" s="118">
        <f>G6+G76</f>
        <v>6363971</v>
      </c>
      <c r="H5" s="64">
        <f>H6+H76</f>
        <v>0</v>
      </c>
      <c r="I5" s="64">
        <f>I6+I76</f>
        <v>3477124.8200000003</v>
      </c>
      <c r="J5" s="64">
        <f>I5/F5*100</f>
        <v>109.39570271602948</v>
      </c>
      <c r="K5" s="64">
        <f>I5/G5*100</f>
        <v>54.63765972535073</v>
      </c>
    </row>
    <row r="6" spans="1:11" s="113" customFormat="1" ht="13.2">
      <c r="A6" s="127">
        <v>3</v>
      </c>
      <c r="B6" s="117"/>
      <c r="C6" s="117"/>
      <c r="D6" s="56"/>
      <c r="E6" s="56" t="s">
        <v>1365</v>
      </c>
      <c r="F6" s="118">
        <f>F7+F17+F49+F55+F65+F58+F69</f>
        <v>3055031.2800000003</v>
      </c>
      <c r="G6" s="118">
        <f>G7+G17+G49+G55+G65+G58+G69</f>
        <v>6001541</v>
      </c>
      <c r="H6" s="118">
        <f>H7+H17+H49+H55+H65+H58+H69</f>
        <v>0</v>
      </c>
      <c r="I6" s="118">
        <f>I7+I17+I49+I55+I65+I58+I69</f>
        <v>3332545.9800000004</v>
      </c>
      <c r="J6" s="118">
        <f t="shared" ref="J6:J69" si="0">I6/F6*100</f>
        <v>109.08385789097387</v>
      </c>
      <c r="K6" s="118">
        <f t="shared" ref="K6:K69" si="1">I6/G6*100</f>
        <v>55.528171514615998</v>
      </c>
    </row>
    <row r="7" spans="1:11" s="92" customFormat="1" ht="13.2">
      <c r="A7" s="84"/>
      <c r="B7" s="114">
        <v>31</v>
      </c>
      <c r="C7" s="84"/>
      <c r="D7" s="55"/>
      <c r="E7" s="55" t="s">
        <v>1327</v>
      </c>
      <c r="F7" s="62">
        <f>F8+F12+F14</f>
        <v>2204648.63</v>
      </c>
      <c r="G7" s="112">
        <f>G8+G12+G14</f>
        <v>4476993</v>
      </c>
      <c r="H7" s="62">
        <f>H8+H12+H14</f>
        <v>0</v>
      </c>
      <c r="I7" s="62">
        <f>I8+I12+I14</f>
        <v>2517130.0100000002</v>
      </c>
      <c r="J7" s="62">
        <f t="shared" si="0"/>
        <v>114.17374976437857</v>
      </c>
      <c r="K7" s="62">
        <f t="shared" si="1"/>
        <v>56.22367535531103</v>
      </c>
    </row>
    <row r="8" spans="1:11" s="92" customFormat="1" ht="13.2">
      <c r="A8" s="84"/>
      <c r="B8" s="84"/>
      <c r="C8" s="114">
        <v>311</v>
      </c>
      <c r="D8" s="55"/>
      <c r="E8" s="55" t="s">
        <v>1398</v>
      </c>
      <c r="F8" s="62">
        <f>F9+F10+F11</f>
        <v>1813629.03</v>
      </c>
      <c r="G8" s="257">
        <f>G9+G10+G11</f>
        <v>3651434</v>
      </c>
      <c r="H8" s="257">
        <f>H9+H10+H11</f>
        <v>0</v>
      </c>
      <c r="I8" s="62">
        <f>I9+I10+I11</f>
        <v>2062880.4600000002</v>
      </c>
      <c r="J8" s="62">
        <f t="shared" si="0"/>
        <v>113.74324218883946</v>
      </c>
      <c r="K8" s="62">
        <f t="shared" si="1"/>
        <v>56.495077276489191</v>
      </c>
    </row>
    <row r="9" spans="1:11" s="92" customFormat="1" ht="13.2">
      <c r="A9" s="84"/>
      <c r="B9" s="84"/>
      <c r="C9" s="84"/>
      <c r="D9" s="93">
        <v>3111</v>
      </c>
      <c r="E9" s="93" t="s">
        <v>1300</v>
      </c>
      <c r="F9" s="254">
        <f>'Rashodi po izvorima fin.'!F9+'Rashodi po izvorima fin.'!F79+'Rashodi po izvorima fin.'!F125+'Rashodi po izvorima fin.'!F192+'Rashodi po izvorima fin.'!F284+'Rashodi po izvorima fin.'!F362+'Rashodi po izvorima fin.'!F427+'Rashodi po izvorima fin.'!F473</f>
        <v>1811176.6</v>
      </c>
      <c r="G9" s="257">
        <f>'Rashodi po izvorima fin.'!G9+'Rashodi po izvorima fin.'!G79+'Rashodi po izvorima fin.'!G125+'Rashodi po izvorima fin.'!G192+'Rashodi po izvorima fin.'!G284+'Rashodi po izvorima fin.'!G362+'Rashodi po izvorima fin.'!G427+'Rashodi po izvorima fin.'!G473</f>
        <v>3642765</v>
      </c>
      <c r="H9" s="257">
        <f>'Rashodi po izvorima fin.'!H9+'Rashodi po izvorima fin.'!H79+'Rashodi po izvorima fin.'!H125+'Rashodi po izvorima fin.'!H192+'Rashodi po izvorima fin.'!H284+'Rashodi po izvorima fin.'!H362+'Rashodi po izvorima fin.'!H427+'Rashodi po izvorima fin.'!H473</f>
        <v>0</v>
      </c>
      <c r="I9" s="254">
        <f>'Rashodi po izvorima fin.'!I9+'Rashodi po izvorima fin.'!I79+'Rashodi po izvorima fin.'!I125+'Rashodi po izvorima fin.'!I192+'Rashodi po izvorima fin.'!I284+'Rashodi po izvorima fin.'!I362+'Rashodi po izvorima fin.'!I427+'Rashodi po izvorima fin.'!I473</f>
        <v>2046183.8500000003</v>
      </c>
      <c r="J9" s="62">
        <f t="shared" si="0"/>
        <v>112.9753912456687</v>
      </c>
      <c r="K9" s="62">
        <f t="shared" si="1"/>
        <v>56.171173545370081</v>
      </c>
    </row>
    <row r="10" spans="1:11" s="92" customFormat="1" ht="13.2">
      <c r="A10" s="84"/>
      <c r="B10" s="84"/>
      <c r="C10" s="84"/>
      <c r="D10" s="93">
        <v>3112</v>
      </c>
      <c r="E10" s="93" t="s">
        <v>1417</v>
      </c>
      <c r="F10" s="254">
        <f>'Rashodi po izvorima fin.'!F10+'Rashodi po izvorima fin.'!F126+'Rashodi po izvorima fin.'!F193+'Rashodi po izvorima fin.'!F363+'Rashodi po izvorima fin.'!F285</f>
        <v>1462.43</v>
      </c>
      <c r="G10" s="257">
        <f>'Rashodi po izvorima fin.'!G10+'Rashodi po izvorima fin.'!G126+'Rashodi po izvorima fin.'!G193+'Rashodi po izvorima fin.'!G363+'Rashodi po izvorima fin.'!G285</f>
        <v>6300</v>
      </c>
      <c r="H10" s="257">
        <f>'Rashodi po izvorima fin.'!H10+'Rashodi po izvorima fin.'!H126+'Rashodi po izvorima fin.'!H193+'Rashodi po izvorima fin.'!H363+'Rashodi po izvorima fin.'!H285</f>
        <v>0</v>
      </c>
      <c r="I10" s="254">
        <f>'Rashodi po izvorima fin.'!I10+'Rashodi po izvorima fin.'!I126+'Rashodi po izvorima fin.'!I193+'Rashodi po izvorima fin.'!I363+'Rashodi po izvorima fin.'!I285</f>
        <v>15644.720000000001</v>
      </c>
      <c r="J10" s="62">
        <f t="shared" si="0"/>
        <v>1069.7756473814131</v>
      </c>
      <c r="K10" s="62">
        <f t="shared" si="1"/>
        <v>248.32888888888891</v>
      </c>
    </row>
    <row r="11" spans="1:11" s="92" customFormat="1" ht="13.2">
      <c r="A11" s="84"/>
      <c r="B11" s="84"/>
      <c r="C11" s="84"/>
      <c r="D11" s="93">
        <v>3114</v>
      </c>
      <c r="E11" s="93" t="s">
        <v>1576</v>
      </c>
      <c r="F11" s="254">
        <f>'Rashodi po izvorima fin.'!F11</f>
        <v>990</v>
      </c>
      <c r="G11" s="257">
        <f>'Rashodi po izvorima fin.'!G11</f>
        <v>2369</v>
      </c>
      <c r="H11" s="257">
        <f>'Rashodi po izvorima fin.'!H11</f>
        <v>0</v>
      </c>
      <c r="I11" s="254">
        <f>'Rashodi po izvorima fin.'!I11</f>
        <v>1051.8900000000001</v>
      </c>
      <c r="J11" s="62">
        <f t="shared" si="0"/>
        <v>106.25151515151516</v>
      </c>
      <c r="K11" s="62">
        <f t="shared" si="1"/>
        <v>44.402279442802872</v>
      </c>
    </row>
    <row r="12" spans="1:11" s="92" customFormat="1" ht="13.2">
      <c r="A12" s="84"/>
      <c r="B12" s="84"/>
      <c r="C12" s="114">
        <v>312</v>
      </c>
      <c r="D12" s="55"/>
      <c r="E12" s="55" t="s">
        <v>1301</v>
      </c>
      <c r="F12" s="62">
        <f>F13</f>
        <v>91995</v>
      </c>
      <c r="G12" s="257">
        <f>G13</f>
        <v>220315</v>
      </c>
      <c r="H12" s="257">
        <f>H13</f>
        <v>0</v>
      </c>
      <c r="I12" s="62">
        <f>I13</f>
        <v>114218.48999999999</v>
      </c>
      <c r="J12" s="62">
        <f t="shared" si="0"/>
        <v>124.15728028697211</v>
      </c>
      <c r="K12" s="62">
        <f t="shared" si="1"/>
        <v>51.84326532464879</v>
      </c>
    </row>
    <row r="13" spans="1:11" s="92" customFormat="1" ht="13.2">
      <c r="A13" s="84"/>
      <c r="B13" s="84"/>
      <c r="C13" s="84"/>
      <c r="D13" s="93">
        <v>3121</v>
      </c>
      <c r="E13" s="93" t="s">
        <v>1301</v>
      </c>
      <c r="F13" s="254">
        <f>'Rashodi po izvorima fin.'!F13+'Rashodi po izvorima fin.'!F81+'Rashodi po izvorima fin.'!F128+'Rashodi po izvorima fin.'!F195+'Rashodi po izvorima fin.'!F287+'Rashodi po izvorima fin.'!F365+'Rashodi po izvorima fin.'!F429+'Rashodi po izvorima fin.'!F475</f>
        <v>91995</v>
      </c>
      <c r="G13" s="257">
        <f>'Rashodi po izvorima fin.'!G13+'Rashodi po izvorima fin.'!G81+'Rashodi po izvorima fin.'!G128+'Rashodi po izvorima fin.'!G195+'Rashodi po izvorima fin.'!G287+'Rashodi po izvorima fin.'!G365+'Rashodi po izvorima fin.'!G429+'Rashodi po izvorima fin.'!G475</f>
        <v>220315</v>
      </c>
      <c r="H13" s="257">
        <f>'Rashodi po izvorima fin.'!H13+'Rashodi po izvorima fin.'!H81+'Rashodi po izvorima fin.'!H128+'Rashodi po izvorima fin.'!H195+'Rashodi po izvorima fin.'!H287+'Rashodi po izvorima fin.'!H365+'Rashodi po izvorima fin.'!H429+'Rashodi po izvorima fin.'!H475</f>
        <v>0</v>
      </c>
      <c r="I13" s="254">
        <f>'Rashodi po izvorima fin.'!I13+'Rashodi po izvorima fin.'!I81+'Rashodi po izvorima fin.'!I128+'Rashodi po izvorima fin.'!I195+'Rashodi po izvorima fin.'!I287+'Rashodi po izvorima fin.'!I365+'Rashodi po izvorima fin.'!I429+'Rashodi po izvorima fin.'!I475</f>
        <v>114218.48999999999</v>
      </c>
      <c r="J13" s="62">
        <f t="shared" si="0"/>
        <v>124.15728028697211</v>
      </c>
      <c r="K13" s="62">
        <f t="shared" si="1"/>
        <v>51.84326532464879</v>
      </c>
    </row>
    <row r="14" spans="1:11" s="92" customFormat="1" ht="13.2">
      <c r="A14" s="84"/>
      <c r="B14" s="84"/>
      <c r="C14" s="114">
        <v>313</v>
      </c>
      <c r="D14" s="55"/>
      <c r="E14" s="55" t="s">
        <v>1329</v>
      </c>
      <c r="F14" s="62">
        <f>F15+F16</f>
        <v>299024.60000000003</v>
      </c>
      <c r="G14" s="257">
        <f>G15+G16</f>
        <v>605244</v>
      </c>
      <c r="H14" s="257">
        <f>H15+H16</f>
        <v>0</v>
      </c>
      <c r="I14" s="62">
        <f>I15+I16</f>
        <v>340031.06</v>
      </c>
      <c r="J14" s="62">
        <f t="shared" si="0"/>
        <v>113.71340685682716</v>
      </c>
      <c r="K14" s="62">
        <f t="shared" si="1"/>
        <v>56.180822940830474</v>
      </c>
    </row>
    <row r="15" spans="1:11" s="92" customFormat="1" ht="13.2">
      <c r="A15" s="84"/>
      <c r="B15" s="84"/>
      <c r="C15" s="84"/>
      <c r="D15" s="93">
        <v>3132</v>
      </c>
      <c r="E15" s="93" t="s">
        <v>1363</v>
      </c>
      <c r="F15" s="254">
        <f>'Rashodi po izvorima fin.'!F15+'Rashodi po izvorima fin.'!F83+'Rashodi po izvorima fin.'!F130+'Rashodi po izvorima fin.'!F197+'Rashodi po izvorima fin.'!F289+'Rashodi po izvorima fin.'!F367+'Rashodi po izvorima fin.'!F431+'Rashodi po izvorima fin.'!F477</f>
        <v>298871.11000000004</v>
      </c>
      <c r="G15" s="257">
        <f>'Rashodi po izvorima fin.'!G15+'Rashodi po izvorima fin.'!G83+'Rashodi po izvorima fin.'!G130+'Rashodi po izvorima fin.'!G197+'Rashodi po izvorima fin.'!G289+'Rashodi po izvorima fin.'!G367+'Rashodi po izvorima fin.'!G431+'Rashodi po izvorima fin.'!G477</f>
        <v>605164</v>
      </c>
      <c r="H15" s="257">
        <f>'Rashodi po izvorima fin.'!H15+'Rashodi po izvorima fin.'!H83+'Rashodi po izvorima fin.'!H130+'Rashodi po izvorima fin.'!H197+'Rashodi po izvorima fin.'!H289+'Rashodi po izvorima fin.'!H367+'Rashodi po izvorima fin.'!H431+'Rashodi po izvorima fin.'!H477</f>
        <v>0</v>
      </c>
      <c r="I15" s="254">
        <f>'Rashodi po izvorima fin.'!I15+'Rashodi po izvorima fin.'!I83+'Rashodi po izvorima fin.'!I130+'Rashodi po izvorima fin.'!I197+'Rashodi po izvorima fin.'!I289+'Rashodi po izvorima fin.'!I367+'Rashodi po izvorima fin.'!I431+'Rashodi po izvorima fin.'!I477</f>
        <v>340019.13</v>
      </c>
      <c r="J15" s="62">
        <f t="shared" si="0"/>
        <v>113.76781449367921</v>
      </c>
      <c r="K15" s="62">
        <f t="shared" si="1"/>
        <v>56.186278430309798</v>
      </c>
    </row>
    <row r="16" spans="1:11" s="92" customFormat="1" ht="16.5" customHeight="1">
      <c r="A16" s="84"/>
      <c r="B16" s="84"/>
      <c r="C16" s="84"/>
      <c r="D16" s="93">
        <v>3133</v>
      </c>
      <c r="E16" s="93" t="s">
        <v>1364</v>
      </c>
      <c r="F16" s="254">
        <f>'Rashodi po izvorima fin.'!F16+'Rashodi po izvorima fin.'!F131+'Rashodi po izvorima fin.'!F198+'Rashodi po izvorima fin.'!F290</f>
        <v>153.49</v>
      </c>
      <c r="G16" s="257">
        <f>'Rashodi po izvorima fin.'!G16+'Rashodi po izvorima fin.'!G131+'Rashodi po izvorima fin.'!G198+'Rashodi po izvorima fin.'!G290</f>
        <v>80</v>
      </c>
      <c r="H16" s="257">
        <f>'Rashodi po izvorima fin.'!H16+'Rashodi po izvorima fin.'!H131+'Rashodi po izvorima fin.'!H198+'Rashodi po izvorima fin.'!H290</f>
        <v>0</v>
      </c>
      <c r="I16" s="254">
        <f>'Rashodi po izvorima fin.'!I16+'Rashodi po izvorima fin.'!I131+'Rashodi po izvorima fin.'!I198+'Rashodi po izvorima fin.'!I290</f>
        <v>11.93</v>
      </c>
      <c r="J16" s="62">
        <f t="shared" si="0"/>
        <v>7.772493322040523</v>
      </c>
      <c r="K16" s="62">
        <f t="shared" si="1"/>
        <v>14.912500000000001</v>
      </c>
    </row>
    <row r="17" spans="1:11" s="92" customFormat="1" ht="13.2">
      <c r="A17" s="84"/>
      <c r="B17" s="114">
        <v>32</v>
      </c>
      <c r="C17" s="84"/>
      <c r="D17" s="55"/>
      <c r="E17" s="55" t="s">
        <v>1330</v>
      </c>
      <c r="F17" s="62">
        <f>F18+F23+F30+F40+F42</f>
        <v>810020.85000000009</v>
      </c>
      <c r="G17" s="112">
        <f>G18+G23+G30+G40+G42</f>
        <v>1440108</v>
      </c>
      <c r="H17" s="62">
        <f>H18+H23+H30+H40+H42</f>
        <v>0</v>
      </c>
      <c r="I17" s="62">
        <f>I18+I23+I30+I40+I42</f>
        <v>766588.35999999987</v>
      </c>
      <c r="J17" s="62">
        <f t="shared" si="0"/>
        <v>94.638102216751548</v>
      </c>
      <c r="K17" s="62">
        <f t="shared" si="1"/>
        <v>53.231310429495558</v>
      </c>
    </row>
    <row r="18" spans="1:11" s="92" customFormat="1" ht="13.2">
      <c r="A18" s="84"/>
      <c r="B18" s="84"/>
      <c r="C18" s="114">
        <v>321</v>
      </c>
      <c r="D18" s="55"/>
      <c r="E18" s="55" t="s">
        <v>1331</v>
      </c>
      <c r="F18" s="62">
        <f>F19+F20+F21+F22</f>
        <v>111614.98</v>
      </c>
      <c r="G18" s="257">
        <f>G19+G20+G21+G22</f>
        <v>207233</v>
      </c>
      <c r="H18" s="257">
        <f>H19+H20+H21+H22</f>
        <v>0</v>
      </c>
      <c r="I18" s="62">
        <f>I19+I20+I21+I22</f>
        <v>143214.37</v>
      </c>
      <c r="J18" s="62">
        <f t="shared" si="0"/>
        <v>128.31106541433775</v>
      </c>
      <c r="K18" s="62">
        <f t="shared" si="1"/>
        <v>69.107897873408191</v>
      </c>
    </row>
    <row r="19" spans="1:11" s="92" customFormat="1" ht="13.2">
      <c r="A19" s="84"/>
      <c r="B19" s="84"/>
      <c r="C19" s="84"/>
      <c r="D19" s="93">
        <v>3211</v>
      </c>
      <c r="E19" s="93" t="s">
        <v>1264</v>
      </c>
      <c r="F19" s="254">
        <f>'Rashodi po izvorima fin.'!F19+'Rashodi po izvorima fin.'!F86+'Rashodi po izvorima fin.'!F134+'Rashodi po izvorima fin.'!F201+'Rashodi po izvorima fin.'!F293+'Rashodi po izvorima fin.'!F370+'Rashodi po izvorima fin.'!F434+'Rashodi po izvorima fin.'!F480</f>
        <v>61755.02</v>
      </c>
      <c r="G19" s="257">
        <f>'Rashodi po izvorima fin.'!G19+'Rashodi po izvorima fin.'!G86+'Rashodi po izvorima fin.'!G134+'Rashodi po izvorima fin.'!G201+'Rashodi po izvorima fin.'!G293+'Rashodi po izvorima fin.'!G370+'Rashodi po izvorima fin.'!G434+'Rashodi po izvorima fin.'!G480</f>
        <v>101278</v>
      </c>
      <c r="H19" s="257">
        <f>'Rashodi po izvorima fin.'!H19+'Rashodi po izvorima fin.'!H86+'Rashodi po izvorima fin.'!H134+'Rashodi po izvorima fin.'!H201+'Rashodi po izvorima fin.'!H293+'Rashodi po izvorima fin.'!H370+'Rashodi po izvorima fin.'!H434+'Rashodi po izvorima fin.'!H480</f>
        <v>0</v>
      </c>
      <c r="I19" s="254">
        <f>'Rashodi po izvorima fin.'!I19+'Rashodi po izvorima fin.'!I86+'Rashodi po izvorima fin.'!I134+'Rashodi po izvorima fin.'!I201+'Rashodi po izvorima fin.'!I293+'Rashodi po izvorima fin.'!I370+'Rashodi po izvorima fin.'!I434+'Rashodi po izvorima fin.'!I480</f>
        <v>94130.03</v>
      </c>
      <c r="J19" s="62">
        <f t="shared" si="0"/>
        <v>152.42490408067232</v>
      </c>
      <c r="K19" s="62">
        <f t="shared" si="1"/>
        <v>92.942228322044272</v>
      </c>
    </row>
    <row r="20" spans="1:11" s="92" customFormat="1" ht="13.2">
      <c r="A20" s="84"/>
      <c r="B20" s="84"/>
      <c r="C20" s="84"/>
      <c r="D20" s="93">
        <v>3212</v>
      </c>
      <c r="E20" s="93" t="s">
        <v>1265</v>
      </c>
      <c r="F20" s="254">
        <f>'Rashodi po izvorima fin.'!F20+'Rashodi po izvorima fin.'!F87+'Rashodi po izvorima fin.'!F135+'Rashodi po izvorima fin.'!F294+'Rashodi po izvorima fin.'!F435+'Rashodi po izvorima fin.'!F202+'Rashodi po izvorima fin.'!F371+'Rashodi po izvorima fin.'!F481</f>
        <v>37288.160000000003</v>
      </c>
      <c r="G20" s="257">
        <f>'Rashodi po izvorima fin.'!G20+'Rashodi po izvorima fin.'!G87+'Rashodi po izvorima fin.'!G135+'Rashodi po izvorima fin.'!G294+'Rashodi po izvorima fin.'!G435+'Rashodi po izvorima fin.'!G202+'Rashodi po izvorima fin.'!G371+'Rashodi po izvorima fin.'!G481</f>
        <v>73264</v>
      </c>
      <c r="H20" s="257">
        <f>'Rashodi po izvorima fin.'!H20+'Rashodi po izvorima fin.'!H87+'Rashodi po izvorima fin.'!H135+'Rashodi po izvorima fin.'!H294+'Rashodi po izvorima fin.'!H435+'Rashodi po izvorima fin.'!H202+'Rashodi po izvorima fin.'!H371+'Rashodi po izvorima fin.'!H481</f>
        <v>0</v>
      </c>
      <c r="I20" s="254">
        <f>'Rashodi po izvorima fin.'!I20+'Rashodi po izvorima fin.'!I87+'Rashodi po izvorima fin.'!I135+'Rashodi po izvorima fin.'!I294+'Rashodi po izvorima fin.'!I435+'Rashodi po izvorima fin.'!I202+'Rashodi po izvorima fin.'!I371+'Rashodi po izvorima fin.'!I481</f>
        <v>32986.01</v>
      </c>
      <c r="J20" s="62">
        <f t="shared" si="0"/>
        <v>88.462423460959187</v>
      </c>
      <c r="K20" s="62">
        <f t="shared" si="1"/>
        <v>45.02349039091505</v>
      </c>
    </row>
    <row r="21" spans="1:11" s="92" customFormat="1" ht="13.2">
      <c r="A21" s="84"/>
      <c r="B21" s="84"/>
      <c r="C21" s="84"/>
      <c r="D21" s="93">
        <v>3213</v>
      </c>
      <c r="E21" s="93" t="s">
        <v>1266</v>
      </c>
      <c r="F21" s="254">
        <f>'Rashodi po izvorima fin.'!F21+'Rashodi po izvorima fin.'!F88+'Rashodi po izvorima fin.'!F136+'Rashodi po izvorima fin.'!F203+'Rashodi po izvorima fin.'!F295+'Rashodi po izvorima fin.'!F372+'Rashodi po izvorima fin.'!F436+'Rashodi po izvorima fin.'!F482</f>
        <v>12571.8</v>
      </c>
      <c r="G21" s="257">
        <f>'Rashodi po izvorima fin.'!G21+'Rashodi po izvorima fin.'!G88+'Rashodi po izvorima fin.'!G136+'Rashodi po izvorima fin.'!G203+'Rashodi po izvorima fin.'!G295+'Rashodi po izvorima fin.'!G372+'Rashodi po izvorima fin.'!G436+'Rashodi po izvorima fin.'!G482</f>
        <v>32591</v>
      </c>
      <c r="H21" s="257">
        <f>'Rashodi po izvorima fin.'!H21+'Rashodi po izvorima fin.'!H88+'Rashodi po izvorima fin.'!H136+'Rashodi po izvorima fin.'!H203+'Rashodi po izvorima fin.'!H295+'Rashodi po izvorima fin.'!H372+'Rashodi po izvorima fin.'!H436+'Rashodi po izvorima fin.'!H482</f>
        <v>0</v>
      </c>
      <c r="I21" s="254">
        <f>'Rashodi po izvorima fin.'!I21+'Rashodi po izvorima fin.'!I88+'Rashodi po izvorima fin.'!I136+'Rashodi po izvorima fin.'!I203+'Rashodi po izvorima fin.'!I295+'Rashodi po izvorima fin.'!I372+'Rashodi po izvorima fin.'!I436+'Rashodi po izvorima fin.'!I482</f>
        <v>16098.33</v>
      </c>
      <c r="J21" s="62">
        <f t="shared" si="0"/>
        <v>128.05111439889276</v>
      </c>
      <c r="K21" s="62">
        <f t="shared" si="1"/>
        <v>49.395017029241203</v>
      </c>
    </row>
    <row r="22" spans="1:11" s="92" customFormat="1" ht="13.2">
      <c r="A22" s="84"/>
      <c r="B22" s="84"/>
      <c r="C22" s="84"/>
      <c r="D22" s="93">
        <v>3214</v>
      </c>
      <c r="E22" s="93" t="s">
        <v>1547</v>
      </c>
      <c r="F22" s="254">
        <f>'Rashodi po izvorima fin.'!F137+'Rashodi po izvorima fin.'!F22+'Rashodi po izvorima fin.'!F204+'Rashodi po izvorima fin.'!F296</f>
        <v>0</v>
      </c>
      <c r="G22" s="257">
        <f>'Rashodi po izvorima fin.'!G137+'Rashodi po izvorima fin.'!G22+'Rashodi po izvorima fin.'!G204+'Rashodi po izvorima fin.'!G296</f>
        <v>100</v>
      </c>
      <c r="H22" s="257">
        <f>'Rashodi po izvorima fin.'!H137+'Rashodi po izvorima fin.'!H22+'Rashodi po izvorima fin.'!H204+'Rashodi po izvorima fin.'!H296</f>
        <v>0</v>
      </c>
      <c r="I22" s="254">
        <f>'Rashodi po izvorima fin.'!I137+'Rashodi po izvorima fin.'!I22+'Rashodi po izvorima fin.'!I204+'Rashodi po izvorima fin.'!I296</f>
        <v>0</v>
      </c>
      <c r="J22" s="62" t="e">
        <f t="shared" si="0"/>
        <v>#DIV/0!</v>
      </c>
      <c r="K22" s="62">
        <f t="shared" si="1"/>
        <v>0</v>
      </c>
    </row>
    <row r="23" spans="1:11" s="92" customFormat="1" ht="13.2">
      <c r="A23" s="84"/>
      <c r="B23" s="84"/>
      <c r="C23" s="114">
        <v>322</v>
      </c>
      <c r="D23" s="55"/>
      <c r="E23" s="55" t="s">
        <v>1348</v>
      </c>
      <c r="F23" s="62">
        <f>SUM(F24:F29)</f>
        <v>74294</v>
      </c>
      <c r="G23" s="257">
        <f>SUM(G24:G29)</f>
        <v>205209</v>
      </c>
      <c r="H23" s="257">
        <f>SUM(H24:H29)</f>
        <v>0</v>
      </c>
      <c r="I23" s="62">
        <f>SUM(I24:I29)</f>
        <v>77613.17</v>
      </c>
      <c r="J23" s="62">
        <f t="shared" si="0"/>
        <v>104.46761515061782</v>
      </c>
      <c r="K23" s="62">
        <f t="shared" si="1"/>
        <v>37.821523422461979</v>
      </c>
    </row>
    <row r="24" spans="1:11" s="92" customFormat="1" ht="13.2">
      <c r="A24" s="84"/>
      <c r="B24" s="84"/>
      <c r="C24" s="84"/>
      <c r="D24" s="93">
        <v>3221</v>
      </c>
      <c r="E24" s="93" t="s">
        <v>1267</v>
      </c>
      <c r="F24" s="254">
        <f>'Rashodi po izvorima fin.'!F24+'Rashodi po izvorima fin.'!F90+'Rashodi po izvorima fin.'!F139+'Rashodi po izvorima fin.'!F206+'Rashodi po izvorima fin.'!F298+'Rashodi po izvorima fin.'!F374+'Rashodi po izvorima fin.'!F438+'Rashodi po izvorima fin.'!F484</f>
        <v>18932</v>
      </c>
      <c r="G24" s="257">
        <f>'Rashodi po izvorima fin.'!G24+'Rashodi po izvorima fin.'!G90+'Rashodi po izvorima fin.'!G139+'Rashodi po izvorima fin.'!G206+'Rashodi po izvorima fin.'!G298+'Rashodi po izvorima fin.'!G374+'Rashodi po izvorima fin.'!G438+'Rashodi po izvorima fin.'!G484</f>
        <v>31809</v>
      </c>
      <c r="H24" s="257">
        <f>'Rashodi po izvorima fin.'!H24+'Rashodi po izvorima fin.'!H90+'Rashodi po izvorima fin.'!H139+'Rashodi po izvorima fin.'!H206+'Rashodi po izvorima fin.'!H298+'Rashodi po izvorima fin.'!H374+'Rashodi po izvorima fin.'!H438+'Rashodi po izvorima fin.'!H484</f>
        <v>0</v>
      </c>
      <c r="I24" s="254">
        <f>'Rashodi po izvorima fin.'!I24+'Rashodi po izvorima fin.'!I90+'Rashodi po izvorima fin.'!I139+'Rashodi po izvorima fin.'!I206+'Rashodi po izvorima fin.'!I298+'Rashodi po izvorima fin.'!I374+'Rashodi po izvorima fin.'!I438+'Rashodi po izvorima fin.'!I484</f>
        <v>18124.37</v>
      </c>
      <c r="J24" s="62">
        <f t="shared" si="0"/>
        <v>95.734048172406503</v>
      </c>
      <c r="K24" s="62">
        <f t="shared" si="1"/>
        <v>56.978748153038453</v>
      </c>
    </row>
    <row r="25" spans="1:11" s="92" customFormat="1" ht="13.2">
      <c r="A25" s="84"/>
      <c r="B25" s="84"/>
      <c r="C25" s="84"/>
      <c r="D25" s="93">
        <v>3222</v>
      </c>
      <c r="E25" s="93" t="s">
        <v>1268</v>
      </c>
      <c r="F25" s="254">
        <f>'Rashodi po izvorima fin.'!F25+'Rashodi po izvorima fin.'!F140+'Rashodi po izvorima fin.'!F207+'Rashodi po izvorima fin.'!F299+'Rashodi po izvorima fin.'!F375+'Rashodi po izvorima fin.'!F91+'Rashodi po izvorima fin.'!F439+'Rashodi po izvorima fin.'!F485</f>
        <v>1849</v>
      </c>
      <c r="G25" s="257">
        <f>'Rashodi po izvorima fin.'!G25+'Rashodi po izvorima fin.'!G140+'Rashodi po izvorima fin.'!G207+'Rashodi po izvorima fin.'!G299+'Rashodi po izvorima fin.'!G375+'Rashodi po izvorima fin.'!G91+'Rashodi po izvorima fin.'!G439+'Rashodi po izvorima fin.'!G485</f>
        <v>5200</v>
      </c>
      <c r="H25" s="257">
        <f>'Rashodi po izvorima fin.'!H25+'Rashodi po izvorima fin.'!H140+'Rashodi po izvorima fin.'!H207+'Rashodi po izvorima fin.'!H299+'Rashodi po izvorima fin.'!H375+'Rashodi po izvorima fin.'!H91+'Rashodi po izvorima fin.'!H439+'Rashodi po izvorima fin.'!H485</f>
        <v>0</v>
      </c>
      <c r="I25" s="254">
        <f>'Rashodi po izvorima fin.'!I25+'Rashodi po izvorima fin.'!I140+'Rashodi po izvorima fin.'!I207+'Rashodi po izvorima fin.'!I299+'Rashodi po izvorima fin.'!I375+'Rashodi po izvorima fin.'!I91+'Rashodi po izvorima fin.'!I439+'Rashodi po izvorima fin.'!I485</f>
        <v>11631.02</v>
      </c>
      <c r="J25" s="62">
        <f t="shared" si="0"/>
        <v>629.04380746349386</v>
      </c>
      <c r="K25" s="62">
        <f t="shared" si="1"/>
        <v>223.67346153846154</v>
      </c>
    </row>
    <row r="26" spans="1:11" s="92" customFormat="1" ht="13.2">
      <c r="A26" s="84"/>
      <c r="B26" s="84"/>
      <c r="C26" s="84"/>
      <c r="D26" s="93">
        <v>3223</v>
      </c>
      <c r="E26" s="93" t="s">
        <v>1269</v>
      </c>
      <c r="F26" s="254">
        <f>'Rashodi po izvorima fin.'!F26+'Rashodi po izvorima fin.'!F92+'Rashodi po izvorima fin.'!F141+'Rashodi po izvorima fin.'!F208+'Rashodi po izvorima fin.'!F300+'Rashodi po izvorima fin.'!F376+'Rashodi po izvorima fin.'!F440+'Rashodi po izvorima fin.'!F301+'Rashodi po izvorima fin.'!F486</f>
        <v>45870</v>
      </c>
      <c r="G26" s="257">
        <f>'Rashodi po izvorima fin.'!G26+'Rashodi po izvorima fin.'!G92+'Rashodi po izvorima fin.'!G141+'Rashodi po izvorima fin.'!G208+'Rashodi po izvorima fin.'!G300+'Rashodi po izvorima fin.'!G376+'Rashodi po izvorima fin.'!G440+'Rashodi po izvorima fin.'!G301+'Rashodi po izvorima fin.'!G486</f>
        <v>116500</v>
      </c>
      <c r="H26" s="257">
        <f>'Rashodi po izvorima fin.'!H26+'Rashodi po izvorima fin.'!H92+'Rashodi po izvorima fin.'!H141+'Rashodi po izvorima fin.'!H208+'Rashodi po izvorima fin.'!H300+'Rashodi po izvorima fin.'!H376+'Rashodi po izvorima fin.'!H440+'Rashodi po izvorima fin.'!H301+'Rashodi po izvorima fin.'!H486</f>
        <v>0</v>
      </c>
      <c r="I26" s="254">
        <f>'Rashodi po izvorima fin.'!I26+'Rashodi po izvorima fin.'!I92+'Rashodi po izvorima fin.'!I141+'Rashodi po izvorima fin.'!I208+'Rashodi po izvorima fin.'!I300+'Rashodi po izvorima fin.'!I376+'Rashodi po izvorima fin.'!I440+'Rashodi po izvorima fin.'!I301+'Rashodi po izvorima fin.'!I486</f>
        <v>32326.320000000003</v>
      </c>
      <c r="J26" s="62">
        <f t="shared" si="0"/>
        <v>70.473773708306084</v>
      </c>
      <c r="K26" s="62">
        <f t="shared" si="1"/>
        <v>27.747914163090133</v>
      </c>
    </row>
    <row r="27" spans="1:11" s="92" customFormat="1" ht="13.2">
      <c r="A27" s="84"/>
      <c r="B27" s="84"/>
      <c r="C27" s="84"/>
      <c r="D27" s="93">
        <v>3224</v>
      </c>
      <c r="E27" s="93" t="s">
        <v>1270</v>
      </c>
      <c r="F27" s="254">
        <f>'Rashodi po izvorima fin.'!F27+'Rashodi po izvorima fin.'!F93+'Rashodi po izvorima fin.'!F142+'Rashodi po izvorima fin.'!F209+'Rashodi po izvorima fin.'!F302+'Rashodi po izvorima fin.'!F377+'Rashodi po izvorima fin.'!F487+'Rashodi po izvorima fin.'!F441</f>
        <v>7101</v>
      </c>
      <c r="G27" s="257">
        <f>'Rashodi po izvorima fin.'!G27+'Rashodi po izvorima fin.'!G93+'Rashodi po izvorima fin.'!G142+'Rashodi po izvorima fin.'!G209+'Rashodi po izvorima fin.'!G302+'Rashodi po izvorima fin.'!G377+'Rashodi po izvorima fin.'!G487+'Rashodi po izvorima fin.'!G441</f>
        <v>50700</v>
      </c>
      <c r="H27" s="257">
        <f>'Rashodi po izvorima fin.'!H27+'Rashodi po izvorima fin.'!H93+'Rashodi po izvorima fin.'!H142+'Rashodi po izvorima fin.'!H209+'Rashodi po izvorima fin.'!H302+'Rashodi po izvorima fin.'!H377+'Rashodi po izvorima fin.'!H487+'Rashodi po izvorima fin.'!H441</f>
        <v>0</v>
      </c>
      <c r="I27" s="254">
        <f>'Rashodi po izvorima fin.'!I27+'Rashodi po izvorima fin.'!I93+'Rashodi po izvorima fin.'!I142+'Rashodi po izvorima fin.'!I209+'Rashodi po izvorima fin.'!I302+'Rashodi po izvorima fin.'!I377+'Rashodi po izvorima fin.'!I487+'Rashodi po izvorima fin.'!I441</f>
        <v>14490.539999999999</v>
      </c>
      <c r="J27" s="62">
        <f t="shared" si="0"/>
        <v>204.063371356147</v>
      </c>
      <c r="K27" s="62">
        <f t="shared" si="1"/>
        <v>28.58094674556213</v>
      </c>
    </row>
    <row r="28" spans="1:11" s="92" customFormat="1" ht="13.2">
      <c r="A28" s="84"/>
      <c r="B28" s="84"/>
      <c r="C28" s="84"/>
      <c r="D28" s="93">
        <v>3225</v>
      </c>
      <c r="E28" s="93" t="s">
        <v>1579</v>
      </c>
      <c r="F28" s="254">
        <f>'Rashodi po izvorima fin.'!F28</f>
        <v>0</v>
      </c>
      <c r="G28" s="257">
        <f>'Rashodi po izvorima fin.'!G28</f>
        <v>0</v>
      </c>
      <c r="H28" s="257">
        <f>'Rashodi po izvorima fin.'!H28</f>
        <v>0</v>
      </c>
      <c r="I28" s="254">
        <f>'Rashodi po izvorima fin.'!I28</f>
        <v>570.79</v>
      </c>
      <c r="J28" s="62" t="e">
        <f t="shared" si="0"/>
        <v>#DIV/0!</v>
      </c>
      <c r="K28" s="62" t="e">
        <f t="shared" si="1"/>
        <v>#DIV/0!</v>
      </c>
    </row>
    <row r="29" spans="1:11" s="92" customFormat="1" ht="13.2">
      <c r="A29" s="84"/>
      <c r="B29" s="84"/>
      <c r="C29" s="84"/>
      <c r="D29" s="93">
        <v>3227</v>
      </c>
      <c r="E29" s="93" t="s">
        <v>1314</v>
      </c>
      <c r="F29" s="254">
        <f>'Rashodi po izvorima fin.'!F29+'Rashodi po izvorima fin.'!F143+'Rashodi po izvorima fin.'!F210</f>
        <v>542</v>
      </c>
      <c r="G29" s="257">
        <f>'Rashodi po izvorima fin.'!G29+'Rashodi po izvorima fin.'!G143+'Rashodi po izvorima fin.'!G210</f>
        <v>1000</v>
      </c>
      <c r="H29" s="257">
        <f>'Rashodi po izvorima fin.'!H29+'Rashodi po izvorima fin.'!H143+'Rashodi po izvorima fin.'!H210</f>
        <v>0</v>
      </c>
      <c r="I29" s="254">
        <f>'Rashodi po izvorima fin.'!I29+'Rashodi po izvorima fin.'!I143+'Rashodi po izvorima fin.'!I210</f>
        <v>470.13</v>
      </c>
      <c r="J29" s="62">
        <f t="shared" si="0"/>
        <v>86.739852398523993</v>
      </c>
      <c r="K29" s="62">
        <f t="shared" si="1"/>
        <v>47.012999999999998</v>
      </c>
    </row>
    <row r="30" spans="1:11" s="92" customFormat="1" ht="13.2">
      <c r="A30" s="84"/>
      <c r="B30" s="84"/>
      <c r="C30" s="114">
        <v>323</v>
      </c>
      <c r="D30" s="55"/>
      <c r="E30" s="55" t="s">
        <v>1349</v>
      </c>
      <c r="F30" s="62">
        <f>SUM(F31:F39)</f>
        <v>555576.58000000007</v>
      </c>
      <c r="G30" s="257">
        <f>SUM(G31:G39)</f>
        <v>920664</v>
      </c>
      <c r="H30" s="257">
        <f>SUM(H31:H39)</f>
        <v>0</v>
      </c>
      <c r="I30" s="62">
        <f>SUM(I31:I39)</f>
        <v>477714.91</v>
      </c>
      <c r="J30" s="62">
        <f t="shared" si="0"/>
        <v>85.985429767395871</v>
      </c>
      <c r="K30" s="62">
        <f t="shared" si="1"/>
        <v>51.888084035000823</v>
      </c>
    </row>
    <row r="31" spans="1:11" s="92" customFormat="1" ht="13.2">
      <c r="A31" s="84"/>
      <c r="B31" s="84"/>
      <c r="C31" s="84"/>
      <c r="D31" s="93">
        <v>3231</v>
      </c>
      <c r="E31" s="93" t="s">
        <v>1272</v>
      </c>
      <c r="F31" s="254">
        <f>'Rashodi po izvorima fin.'!F31+'Rashodi po izvorima fin.'!F95+'Rashodi po izvorima fin.'!F145+'Rashodi po izvorima fin.'!F212+'Rashodi po izvorima fin.'!F304+'Rashodi po izvorima fin.'!F379+'Rashodi po izvorima fin.'!F443+'Rashodi po izvorima fin.'!F489</f>
        <v>2758</v>
      </c>
      <c r="G31" s="257">
        <f>'Rashodi po izvorima fin.'!G31+'Rashodi po izvorima fin.'!G95+'Rashodi po izvorima fin.'!G145+'Rashodi po izvorima fin.'!G212+'Rashodi po izvorima fin.'!G304+'Rashodi po izvorima fin.'!G379+'Rashodi po izvorima fin.'!G443+'Rashodi po izvorima fin.'!G489</f>
        <v>12250</v>
      </c>
      <c r="H31" s="257">
        <f>'Rashodi po izvorima fin.'!H31+'Rashodi po izvorima fin.'!H95+'Rashodi po izvorima fin.'!H145+'Rashodi po izvorima fin.'!H212+'Rashodi po izvorima fin.'!H304+'Rashodi po izvorima fin.'!H379+'Rashodi po izvorima fin.'!H443+'Rashodi po izvorima fin.'!H489</f>
        <v>0</v>
      </c>
      <c r="I31" s="254">
        <f>'Rashodi po izvorima fin.'!I31+'Rashodi po izvorima fin.'!I95+'Rashodi po izvorima fin.'!I145+'Rashodi po izvorima fin.'!I212+'Rashodi po izvorima fin.'!I304+'Rashodi po izvorima fin.'!I379+'Rashodi po izvorima fin.'!I443+'Rashodi po izvorima fin.'!I489</f>
        <v>5378.92</v>
      </c>
      <c r="J31" s="62">
        <f t="shared" si="0"/>
        <v>195.02973168963015</v>
      </c>
      <c r="K31" s="62">
        <f t="shared" si="1"/>
        <v>43.909551020408166</v>
      </c>
    </row>
    <row r="32" spans="1:11" s="92" customFormat="1" ht="13.2">
      <c r="A32" s="84"/>
      <c r="B32" s="84"/>
      <c r="C32" s="84"/>
      <c r="D32" s="93">
        <v>3232</v>
      </c>
      <c r="E32" s="93" t="s">
        <v>1273</v>
      </c>
      <c r="F32" s="254">
        <f>'Rashodi po izvorima fin.'!F32+'Rashodi po izvorima fin.'!F96+'Rashodi po izvorima fin.'!F146+'Rashodi po izvorima fin.'!F213+'Rashodi po izvorima fin.'!F305+'Rashodi po izvorima fin.'!F380+'Rashodi po izvorima fin.'!F444+'Rashodi po izvorima fin.'!F490</f>
        <v>106256</v>
      </c>
      <c r="G32" s="257">
        <f>'Rashodi po izvorima fin.'!G32+'Rashodi po izvorima fin.'!G96+'Rashodi po izvorima fin.'!G146+'Rashodi po izvorima fin.'!G213+'Rashodi po izvorima fin.'!G305+'Rashodi po izvorima fin.'!G380+'Rashodi po izvorima fin.'!G444+'Rashodi po izvorima fin.'!G490</f>
        <v>218300</v>
      </c>
      <c r="H32" s="257">
        <f>'Rashodi po izvorima fin.'!H32+'Rashodi po izvorima fin.'!H96+'Rashodi po izvorima fin.'!H146+'Rashodi po izvorima fin.'!H213+'Rashodi po izvorima fin.'!H305+'Rashodi po izvorima fin.'!H380+'Rashodi po izvorima fin.'!H444+'Rashodi po izvorima fin.'!H490</f>
        <v>0</v>
      </c>
      <c r="I32" s="254">
        <f>'Rashodi po izvorima fin.'!I32+'Rashodi po izvorima fin.'!I96+'Rashodi po izvorima fin.'!I146+'Rashodi po izvorima fin.'!I213+'Rashodi po izvorima fin.'!I305+'Rashodi po izvorima fin.'!I380+'Rashodi po izvorima fin.'!I444+'Rashodi po izvorima fin.'!I490</f>
        <v>23470.66</v>
      </c>
      <c r="J32" s="62">
        <f t="shared" si="0"/>
        <v>22.088785574461678</v>
      </c>
      <c r="K32" s="62">
        <f t="shared" si="1"/>
        <v>10.751562070545122</v>
      </c>
    </row>
    <row r="33" spans="1:11" s="92" customFormat="1" ht="13.2">
      <c r="A33" s="84"/>
      <c r="B33" s="84"/>
      <c r="C33" s="84"/>
      <c r="D33" s="93">
        <v>3233</v>
      </c>
      <c r="E33" s="93" t="s">
        <v>1274</v>
      </c>
      <c r="F33" s="254">
        <f>'Rashodi po izvorima fin.'!F33+'Rashodi po izvorima fin.'!F147+'Rashodi po izvorima fin.'!F214+'Rashodi po izvorima fin.'!F306+'Rashodi po izvorima fin.'!F381+'Rashodi po izvorima fin.'!F445+'Rashodi po izvorima fin.'!F97+'Rashodi po izvorima fin.'!F491</f>
        <v>19757.080000000002</v>
      </c>
      <c r="G33" s="257">
        <f>'Rashodi po izvorima fin.'!G33+'Rashodi po izvorima fin.'!G147+'Rashodi po izvorima fin.'!G214+'Rashodi po izvorima fin.'!G306+'Rashodi po izvorima fin.'!G381+'Rashodi po izvorima fin.'!G445+'Rashodi po izvorima fin.'!G97+'Rashodi po izvorima fin.'!G491</f>
        <v>16000</v>
      </c>
      <c r="H33" s="257">
        <f>'Rashodi po izvorima fin.'!H33+'Rashodi po izvorima fin.'!H147+'Rashodi po izvorima fin.'!H214+'Rashodi po izvorima fin.'!H306+'Rashodi po izvorima fin.'!H381+'Rashodi po izvorima fin.'!H445+'Rashodi po izvorima fin.'!H97+'Rashodi po izvorima fin.'!H491</f>
        <v>0</v>
      </c>
      <c r="I33" s="254">
        <f>'Rashodi po izvorima fin.'!I33+'Rashodi po izvorima fin.'!I147+'Rashodi po izvorima fin.'!I214+'Rashodi po izvorima fin.'!I306+'Rashodi po izvorima fin.'!I381+'Rashodi po izvorima fin.'!I445+'Rashodi po izvorima fin.'!I97+'Rashodi po izvorima fin.'!I491</f>
        <v>10205.130000000001</v>
      </c>
      <c r="J33" s="62">
        <f t="shared" si="0"/>
        <v>51.65302767412998</v>
      </c>
      <c r="K33" s="62">
        <f t="shared" si="1"/>
        <v>63.782062500000002</v>
      </c>
    </row>
    <row r="34" spans="1:11" s="92" customFormat="1" ht="13.2">
      <c r="A34" s="84"/>
      <c r="B34" s="84"/>
      <c r="C34" s="84"/>
      <c r="D34" s="93">
        <v>3234</v>
      </c>
      <c r="E34" s="93" t="s">
        <v>1275</v>
      </c>
      <c r="F34" s="254">
        <f>'Rashodi po izvorima fin.'!F34+'Rashodi po izvorima fin.'!F98+'Rashodi po izvorima fin.'!F148+'Rashodi po izvorima fin.'!F215+'Rashodi po izvorima fin.'!F307+'Rashodi po izvorima fin.'!F446+'Rashodi po izvorima fin.'!F308+'Rashodi po izvorima fin.'!F492</f>
        <v>17911</v>
      </c>
      <c r="G34" s="257">
        <f>'Rashodi po izvorima fin.'!G34+'Rashodi po izvorima fin.'!G98+'Rashodi po izvorima fin.'!G148+'Rashodi po izvorima fin.'!G215+'Rashodi po izvorima fin.'!G307+'Rashodi po izvorima fin.'!G446+'Rashodi po izvorima fin.'!G308+'Rashodi po izvorima fin.'!G492</f>
        <v>37000</v>
      </c>
      <c r="H34" s="257">
        <f>'Rashodi po izvorima fin.'!H34+'Rashodi po izvorima fin.'!H98+'Rashodi po izvorima fin.'!H148+'Rashodi po izvorima fin.'!H215+'Rashodi po izvorima fin.'!H307+'Rashodi po izvorima fin.'!H446+'Rashodi po izvorima fin.'!H308+'Rashodi po izvorima fin.'!H492</f>
        <v>0</v>
      </c>
      <c r="I34" s="254">
        <f>'Rashodi po izvorima fin.'!I34+'Rashodi po izvorima fin.'!I98+'Rashodi po izvorima fin.'!I148+'Rashodi po izvorima fin.'!I215+'Rashodi po izvorima fin.'!I307+'Rashodi po izvorima fin.'!I446+'Rashodi po izvorima fin.'!I308+'Rashodi po izvorima fin.'!I492</f>
        <v>13528.34</v>
      </c>
      <c r="J34" s="62">
        <f t="shared" si="0"/>
        <v>75.530902797163762</v>
      </c>
      <c r="K34" s="62">
        <f t="shared" si="1"/>
        <v>36.56308108108108</v>
      </c>
    </row>
    <row r="35" spans="1:11" s="92" customFormat="1" ht="13.2">
      <c r="A35" s="84"/>
      <c r="B35" s="84"/>
      <c r="C35" s="84"/>
      <c r="D35" s="93">
        <v>3235</v>
      </c>
      <c r="E35" s="93" t="s">
        <v>1276</v>
      </c>
      <c r="F35" s="254">
        <f>'Rashodi po izvorima fin.'!F35+'Rashodi po izvorima fin.'!F99+'Rashodi po izvorima fin.'!F149+'Rashodi po izvorima fin.'!F216+'Rashodi po izvorima fin.'!F309+'Rashodi po izvorima fin.'!F382+'Rashodi po izvorima fin.'!F447+'Rashodi po izvorima fin.'!F493</f>
        <v>81381.5</v>
      </c>
      <c r="G35" s="257">
        <f>'Rashodi po izvorima fin.'!G35+'Rashodi po izvorima fin.'!G99+'Rashodi po izvorima fin.'!G149+'Rashodi po izvorima fin.'!G216+'Rashodi po izvorima fin.'!G309+'Rashodi po izvorima fin.'!G382+'Rashodi po izvorima fin.'!G447+'Rashodi po izvorima fin.'!G493</f>
        <v>43208</v>
      </c>
      <c r="H35" s="257">
        <f>'Rashodi po izvorima fin.'!H35+'Rashodi po izvorima fin.'!H99+'Rashodi po izvorima fin.'!H149+'Rashodi po izvorima fin.'!H216+'Rashodi po izvorima fin.'!H309+'Rashodi po izvorima fin.'!H382+'Rashodi po izvorima fin.'!H447+'Rashodi po izvorima fin.'!H493</f>
        <v>0</v>
      </c>
      <c r="I35" s="254">
        <f>'Rashodi po izvorima fin.'!I35+'Rashodi po izvorima fin.'!I99+'Rashodi po izvorima fin.'!I149+'Rashodi po izvorima fin.'!I216+'Rashodi po izvorima fin.'!I309+'Rashodi po izvorima fin.'!I382+'Rashodi po izvorima fin.'!I447+'Rashodi po izvorima fin.'!I493</f>
        <v>82348.73</v>
      </c>
      <c r="J35" s="62">
        <f t="shared" si="0"/>
        <v>101.18851335991594</v>
      </c>
      <c r="K35" s="62">
        <f t="shared" si="1"/>
        <v>190.58676633956674</v>
      </c>
    </row>
    <row r="36" spans="1:11" s="92" customFormat="1" ht="13.2">
      <c r="A36" s="84"/>
      <c r="B36" s="84"/>
      <c r="C36" s="84"/>
      <c r="D36" s="93">
        <v>3236</v>
      </c>
      <c r="E36" s="93" t="s">
        <v>1277</v>
      </c>
      <c r="F36" s="254">
        <f>'Rashodi po izvorima fin.'!F36+'Rashodi po izvorima fin.'!F217+'Rashodi po izvorima fin.'!F150+'Rashodi po izvorima fin.'!F310</f>
        <v>280</v>
      </c>
      <c r="G36" s="257">
        <f>'Rashodi po izvorima fin.'!G36+'Rashodi po izvorima fin.'!G217+'Rashodi po izvorima fin.'!G150+'Rashodi po izvorima fin.'!G310</f>
        <v>10104</v>
      </c>
      <c r="H36" s="257">
        <f>'Rashodi po izvorima fin.'!H36+'Rashodi po izvorima fin.'!H217+'Rashodi po izvorima fin.'!H150+'Rashodi po izvorima fin.'!H310</f>
        <v>0</v>
      </c>
      <c r="I36" s="254">
        <f>'Rashodi po izvorima fin.'!I36+'Rashodi po izvorima fin.'!I217+'Rashodi po izvorima fin.'!I150+'Rashodi po izvorima fin.'!I310</f>
        <v>4808.1000000000004</v>
      </c>
      <c r="J36" s="62">
        <f t="shared" si="0"/>
        <v>1717.1785714285716</v>
      </c>
      <c r="K36" s="62">
        <f t="shared" si="1"/>
        <v>47.586104513064136</v>
      </c>
    </row>
    <row r="37" spans="1:11" s="92" customFormat="1" ht="13.2">
      <c r="A37" s="84"/>
      <c r="B37" s="84"/>
      <c r="C37" s="84"/>
      <c r="D37" s="93">
        <v>3237</v>
      </c>
      <c r="E37" s="93" t="s">
        <v>1278</v>
      </c>
      <c r="F37" s="254">
        <f>'Rashodi po izvorima fin.'!F37+'Rashodi po izvorima fin.'!F100+'Rashodi po izvorima fin.'!F151+'Rashodi po izvorima fin.'!F218+'Rashodi po izvorima fin.'!F311+'Rashodi po izvorima fin.'!F383+'Rashodi po izvorima fin.'!F448+'Rashodi po izvorima fin.'!F494</f>
        <v>304734</v>
      </c>
      <c r="G37" s="257">
        <f>'Rashodi po izvorima fin.'!G37+'Rashodi po izvorima fin.'!G100+'Rashodi po izvorima fin.'!G151+'Rashodi po izvorima fin.'!G218+'Rashodi po izvorima fin.'!G311+'Rashodi po izvorima fin.'!G383+'Rashodi po izvorima fin.'!G448+'Rashodi po izvorima fin.'!G494</f>
        <v>511570</v>
      </c>
      <c r="H37" s="257">
        <f>'Rashodi po izvorima fin.'!H37+'Rashodi po izvorima fin.'!H100+'Rashodi po izvorima fin.'!H151+'Rashodi po izvorima fin.'!H218+'Rashodi po izvorima fin.'!H311+'Rashodi po izvorima fin.'!H383+'Rashodi po izvorima fin.'!H448+'Rashodi po izvorima fin.'!H494</f>
        <v>0</v>
      </c>
      <c r="I37" s="254">
        <f>'Rashodi po izvorima fin.'!I37+'Rashodi po izvorima fin.'!I100+'Rashodi po izvorima fin.'!I151+'Rashodi po izvorima fin.'!I218+'Rashodi po izvorima fin.'!I311+'Rashodi po izvorima fin.'!I383+'Rashodi po izvorima fin.'!I448+'Rashodi po izvorima fin.'!I494</f>
        <v>252473.98</v>
      </c>
      <c r="J37" s="62">
        <f t="shared" si="0"/>
        <v>82.850610696541906</v>
      </c>
      <c r="K37" s="62">
        <f t="shared" si="1"/>
        <v>49.352772836561961</v>
      </c>
    </row>
    <row r="38" spans="1:11" s="92" customFormat="1" ht="13.2">
      <c r="A38" s="84"/>
      <c r="B38" s="84"/>
      <c r="C38" s="84"/>
      <c r="D38" s="93">
        <v>3238</v>
      </c>
      <c r="E38" s="93" t="s">
        <v>1279</v>
      </c>
      <c r="F38" s="254">
        <f>'Rashodi po izvorima fin.'!F38+'Rashodi po izvorima fin.'!F152+'Rashodi po izvorima fin.'!F219+'Rashodi po izvorima fin.'!F101+'Rashodi po izvorima fin.'!F449+'Rashodi po izvorima fin.'!F495+'Rashodi po izvorima fin.'!F312+'Rashodi po izvorima fin.'!F384</f>
        <v>11223</v>
      </c>
      <c r="G38" s="257">
        <f>'Rashodi po izvorima fin.'!G38+'Rashodi po izvorima fin.'!G152+'Rashodi po izvorima fin.'!G219+'Rashodi po izvorima fin.'!G101+'Rashodi po izvorima fin.'!G449+'Rashodi po izvorima fin.'!G495+'Rashodi po izvorima fin.'!G312+'Rashodi po izvorima fin.'!G384</f>
        <v>21270</v>
      </c>
      <c r="H38" s="257">
        <f>'Rashodi po izvorima fin.'!H38+'Rashodi po izvorima fin.'!H152+'Rashodi po izvorima fin.'!H219+'Rashodi po izvorima fin.'!H101+'Rashodi po izvorima fin.'!H449+'Rashodi po izvorima fin.'!H495+'Rashodi po izvorima fin.'!H312+'Rashodi po izvorima fin.'!H384</f>
        <v>0</v>
      </c>
      <c r="I38" s="254">
        <f>'Rashodi po izvorima fin.'!I38+'Rashodi po izvorima fin.'!I152+'Rashodi po izvorima fin.'!I219+'Rashodi po izvorima fin.'!I101+'Rashodi po izvorima fin.'!I449+'Rashodi po izvorima fin.'!I495+'Rashodi po izvorima fin.'!I312+'Rashodi po izvorima fin.'!I384</f>
        <v>41535.57</v>
      </c>
      <c r="J38" s="62">
        <f t="shared" si="0"/>
        <v>370.09329056402032</v>
      </c>
      <c r="K38" s="62">
        <f t="shared" si="1"/>
        <v>195.27771509167843</v>
      </c>
    </row>
    <row r="39" spans="1:11" s="92" customFormat="1" ht="13.2">
      <c r="A39" s="84"/>
      <c r="B39" s="84"/>
      <c r="C39" s="84"/>
      <c r="D39" s="93">
        <v>3239</v>
      </c>
      <c r="E39" s="93" t="s">
        <v>1280</v>
      </c>
      <c r="F39" s="254">
        <f>'Rashodi po izvorima fin.'!F39+'Rashodi po izvorima fin.'!F153+'Rashodi po izvorima fin.'!F220+'Rashodi po izvorima fin.'!F313+'Rashodi po izvorima fin.'!F385+'Rashodi po izvorima fin.'!F496+'Rashodi po izvorima fin.'!F102+'Rashodi po izvorima fin.'!F450</f>
        <v>11276</v>
      </c>
      <c r="G39" s="257">
        <f>'Rashodi po izvorima fin.'!G39+'Rashodi po izvorima fin.'!G153+'Rashodi po izvorima fin.'!G220+'Rashodi po izvorima fin.'!G313+'Rashodi po izvorima fin.'!G385+'Rashodi po izvorima fin.'!G496+'Rashodi po izvorima fin.'!G102+'Rashodi po izvorima fin.'!G450</f>
        <v>50962</v>
      </c>
      <c r="H39" s="257">
        <f>'Rashodi po izvorima fin.'!H39+'Rashodi po izvorima fin.'!H153+'Rashodi po izvorima fin.'!H220+'Rashodi po izvorima fin.'!H313+'Rashodi po izvorima fin.'!H385+'Rashodi po izvorima fin.'!H496+'Rashodi po izvorima fin.'!H102+'Rashodi po izvorima fin.'!H450</f>
        <v>0</v>
      </c>
      <c r="I39" s="254">
        <f>'Rashodi po izvorima fin.'!I39+'Rashodi po izvorima fin.'!I153+'Rashodi po izvorima fin.'!I220+'Rashodi po izvorima fin.'!I313+'Rashodi po izvorima fin.'!I385+'Rashodi po izvorima fin.'!I496+'Rashodi po izvorima fin.'!I102+'Rashodi po izvorima fin.'!I450</f>
        <v>43965.479999999996</v>
      </c>
      <c r="J39" s="62">
        <f t="shared" si="0"/>
        <v>389.90315714792473</v>
      </c>
      <c r="K39" s="62">
        <f t="shared" si="1"/>
        <v>86.271103959813189</v>
      </c>
    </row>
    <row r="40" spans="1:11" s="92" customFormat="1" ht="13.2">
      <c r="A40" s="84"/>
      <c r="B40" s="84"/>
      <c r="C40" s="114">
        <v>324</v>
      </c>
      <c r="D40" s="55"/>
      <c r="E40" s="55" t="s">
        <v>1357</v>
      </c>
      <c r="F40" s="62">
        <f>F41</f>
        <v>8477</v>
      </c>
      <c r="G40" s="257">
        <f>G41</f>
        <v>12597</v>
      </c>
      <c r="H40" s="257">
        <f>H41</f>
        <v>0</v>
      </c>
      <c r="I40" s="62">
        <f>I41</f>
        <v>1912.35</v>
      </c>
      <c r="J40" s="62">
        <f t="shared" si="0"/>
        <v>22.559278046478706</v>
      </c>
      <c r="K40" s="62">
        <f t="shared" si="1"/>
        <v>15.180995475113122</v>
      </c>
    </row>
    <row r="41" spans="1:11" s="92" customFormat="1" ht="13.2">
      <c r="A41" s="84"/>
      <c r="B41" s="84"/>
      <c r="C41" s="84"/>
      <c r="D41" s="93">
        <v>3241</v>
      </c>
      <c r="E41" s="93" t="s">
        <v>1357</v>
      </c>
      <c r="F41" s="254">
        <f>'Rashodi po izvorima fin.'!F41+'Rashodi po izvorima fin.'!F155+'Rashodi po izvorima fin.'!F222+'Rashodi po izvorima fin.'!F387+'Rashodi po izvorima fin.'!F315+'Rashodi po izvorima fin.'!F498</f>
        <v>8477</v>
      </c>
      <c r="G41" s="257">
        <f>'Rashodi po izvorima fin.'!G41+'Rashodi po izvorima fin.'!G155+'Rashodi po izvorima fin.'!G222+'Rashodi po izvorima fin.'!G387+'Rashodi po izvorima fin.'!G315+'Rashodi po izvorima fin.'!G498</f>
        <v>12597</v>
      </c>
      <c r="H41" s="257">
        <f>'Rashodi po izvorima fin.'!H41+'Rashodi po izvorima fin.'!H155+'Rashodi po izvorima fin.'!H222+'Rashodi po izvorima fin.'!H387+'Rashodi po izvorima fin.'!H315+'Rashodi po izvorima fin.'!H498</f>
        <v>0</v>
      </c>
      <c r="I41" s="254">
        <f>'Rashodi po izvorima fin.'!I41+'Rashodi po izvorima fin.'!I155+'Rashodi po izvorima fin.'!I222+'Rashodi po izvorima fin.'!I387+'Rashodi po izvorima fin.'!I315+'Rashodi po izvorima fin.'!I498</f>
        <v>1912.35</v>
      </c>
      <c r="J41" s="62">
        <f t="shared" si="0"/>
        <v>22.559278046478706</v>
      </c>
      <c r="K41" s="62">
        <f t="shared" si="1"/>
        <v>15.180995475113122</v>
      </c>
    </row>
    <row r="42" spans="1:11" s="92" customFormat="1" ht="13.2">
      <c r="A42" s="84"/>
      <c r="B42" s="84"/>
      <c r="C42" s="114">
        <v>329</v>
      </c>
      <c r="D42" s="55"/>
      <c r="E42" s="55" t="s">
        <v>1285</v>
      </c>
      <c r="F42" s="62">
        <f>SUM(F43:F48)</f>
        <v>60058.289999999994</v>
      </c>
      <c r="G42" s="257">
        <f>SUM(G43:G48)</f>
        <v>94405</v>
      </c>
      <c r="H42" s="257">
        <f>SUM(H43:H48)</f>
        <v>0</v>
      </c>
      <c r="I42" s="62">
        <f>SUM(I43:I48)</f>
        <v>66133.56</v>
      </c>
      <c r="J42" s="62">
        <f t="shared" si="0"/>
        <v>110.11562267257359</v>
      </c>
      <c r="K42" s="62">
        <f t="shared" si="1"/>
        <v>70.053026852391284</v>
      </c>
    </row>
    <row r="43" spans="1:11" s="92" customFormat="1" ht="13.2">
      <c r="A43" s="84"/>
      <c r="B43" s="84"/>
      <c r="C43" s="84"/>
      <c r="D43" s="93">
        <v>3292</v>
      </c>
      <c r="E43" s="93" t="s">
        <v>1281</v>
      </c>
      <c r="F43" s="254">
        <f>'Rashodi po izvorima fin.'!F43+'Rashodi po izvorima fin.'!F157+'Rashodi po izvorima fin.'!F224+'Rashodi po izvorima fin.'!F317</f>
        <v>2649</v>
      </c>
      <c r="G43" s="257">
        <f>'Rashodi po izvorima fin.'!G43+'Rashodi po izvorima fin.'!G157+'Rashodi po izvorima fin.'!G224+'Rashodi po izvorima fin.'!G317</f>
        <v>9000</v>
      </c>
      <c r="H43" s="257">
        <f>'Rashodi po izvorima fin.'!H43+'Rashodi po izvorima fin.'!H157+'Rashodi po izvorima fin.'!H224+'Rashodi po izvorima fin.'!H317</f>
        <v>0</v>
      </c>
      <c r="I43" s="254">
        <f>'Rashodi po izvorima fin.'!I43+'Rashodi po izvorima fin.'!I157+'Rashodi po izvorima fin.'!I224+'Rashodi po izvorima fin.'!I317</f>
        <v>2693.13</v>
      </c>
      <c r="J43" s="62">
        <f t="shared" si="0"/>
        <v>101.66591166477916</v>
      </c>
      <c r="K43" s="62">
        <f t="shared" si="1"/>
        <v>29.923666666666669</v>
      </c>
    </row>
    <row r="44" spans="1:11" s="92" customFormat="1" ht="13.2">
      <c r="A44" s="84"/>
      <c r="B44" s="84"/>
      <c r="C44" s="84"/>
      <c r="D44" s="93">
        <v>3293</v>
      </c>
      <c r="E44" s="93" t="s">
        <v>1305</v>
      </c>
      <c r="F44" s="254">
        <f>'Rashodi po izvorima fin.'!F44+'Rashodi po izvorima fin.'!F158+'Rashodi po izvorima fin.'!F225+'Rashodi po izvorima fin.'!F318+'Rashodi po izvorima fin.'!F389+'Rashodi po izvorima fin.'!F452+'Rashodi po izvorima fin.'!F500+'Rashodi po izvorima fin.'!F104</f>
        <v>36655.199999999997</v>
      </c>
      <c r="G44" s="257">
        <f>'Rashodi po izvorima fin.'!G44+'Rashodi po izvorima fin.'!G158+'Rashodi po izvorima fin.'!G225+'Rashodi po izvorima fin.'!G318+'Rashodi po izvorima fin.'!G389+'Rashodi po izvorima fin.'!G452+'Rashodi po izvorima fin.'!G500+'Rashodi po izvorima fin.'!G104</f>
        <v>32019</v>
      </c>
      <c r="H44" s="257">
        <f>'Rashodi po izvorima fin.'!H44+'Rashodi po izvorima fin.'!H158+'Rashodi po izvorima fin.'!H225+'Rashodi po izvorima fin.'!H318+'Rashodi po izvorima fin.'!H389+'Rashodi po izvorima fin.'!H452+'Rashodi po izvorima fin.'!H500+'Rashodi po izvorima fin.'!H104</f>
        <v>0</v>
      </c>
      <c r="I44" s="254">
        <f>'Rashodi po izvorima fin.'!I44+'Rashodi po izvorima fin.'!I158+'Rashodi po izvorima fin.'!I225+'Rashodi po izvorima fin.'!I318+'Rashodi po izvorima fin.'!I389+'Rashodi po izvorima fin.'!I452+'Rashodi po izvorima fin.'!I500+'Rashodi po izvorima fin.'!I104</f>
        <v>47828.66</v>
      </c>
      <c r="J44" s="62">
        <f t="shared" si="0"/>
        <v>130.48260546934679</v>
      </c>
      <c r="K44" s="62">
        <f t="shared" si="1"/>
        <v>149.37587057684502</v>
      </c>
    </row>
    <row r="45" spans="1:11" s="92" customFormat="1" ht="13.2">
      <c r="A45" s="84"/>
      <c r="B45" s="84"/>
      <c r="C45" s="84"/>
      <c r="D45" s="93">
        <v>3294</v>
      </c>
      <c r="E45" s="93" t="s">
        <v>1283</v>
      </c>
      <c r="F45" s="254">
        <f>'Rashodi po izvorima fin.'!F45+'Rashodi po izvorima fin.'!F159+'Rashodi po izvorima fin.'!F226+'Rashodi po izvorima fin.'!F390+'Rashodi po izvorima fin.'!F501+'Rashodi po izvorima fin.'!F319</f>
        <v>2819.09</v>
      </c>
      <c r="G45" s="257">
        <f>'Rashodi po izvorima fin.'!G45+'Rashodi po izvorima fin.'!G159+'Rashodi po izvorima fin.'!G226+'Rashodi po izvorima fin.'!G390+'Rashodi po izvorima fin.'!G501+'Rashodi po izvorima fin.'!G319</f>
        <v>7000</v>
      </c>
      <c r="H45" s="257">
        <f>'Rashodi po izvorima fin.'!H45+'Rashodi po izvorima fin.'!H159+'Rashodi po izvorima fin.'!H226+'Rashodi po izvorima fin.'!H390+'Rashodi po izvorima fin.'!H501+'Rashodi po izvorima fin.'!H319</f>
        <v>0</v>
      </c>
      <c r="I45" s="254">
        <f>'Rashodi po izvorima fin.'!I45+'Rashodi po izvorima fin.'!I159+'Rashodi po izvorima fin.'!I226+'Rashodi po izvorima fin.'!I390+'Rashodi po izvorima fin.'!I501+'Rashodi po izvorima fin.'!I319</f>
        <v>2260.62</v>
      </c>
      <c r="J45" s="62">
        <f t="shared" si="0"/>
        <v>80.189706607451328</v>
      </c>
      <c r="K45" s="62">
        <f t="shared" si="1"/>
        <v>32.29457142857143</v>
      </c>
    </row>
    <row r="46" spans="1:11" s="92" customFormat="1" ht="13.2">
      <c r="A46" s="84"/>
      <c r="B46" s="84"/>
      <c r="C46" s="84"/>
      <c r="D46" s="93">
        <v>3295</v>
      </c>
      <c r="E46" s="93" t="s">
        <v>1284</v>
      </c>
      <c r="F46" s="254">
        <f>'Rashodi po izvorima fin.'!F46+'Rashodi po izvorima fin.'!F160+'Rashodi po izvorima fin.'!F227+'Rashodi po izvorima fin.'!F320+'Rashodi po izvorima fin.'!F391+'Rashodi po izvorima fin.'!F502</f>
        <v>4702</v>
      </c>
      <c r="G46" s="257">
        <f>'Rashodi po izvorima fin.'!G46+'Rashodi po izvorima fin.'!G160+'Rashodi po izvorima fin.'!G227+'Rashodi po izvorima fin.'!G320+'Rashodi po izvorima fin.'!G391+'Rashodi po izvorima fin.'!G502</f>
        <v>11598</v>
      </c>
      <c r="H46" s="257">
        <f>'Rashodi po izvorima fin.'!H46+'Rashodi po izvorima fin.'!H160+'Rashodi po izvorima fin.'!H227+'Rashodi po izvorima fin.'!H320+'Rashodi po izvorima fin.'!H391+'Rashodi po izvorima fin.'!H502</f>
        <v>0</v>
      </c>
      <c r="I46" s="254">
        <f>'Rashodi po izvorima fin.'!I46+'Rashodi po izvorima fin.'!I160+'Rashodi po izvorima fin.'!I227+'Rashodi po izvorima fin.'!I320+'Rashodi po izvorima fin.'!I391+'Rashodi po izvorima fin.'!I502</f>
        <v>4888.47</v>
      </c>
      <c r="J46" s="62">
        <f t="shared" si="0"/>
        <v>103.96575925138241</v>
      </c>
      <c r="K46" s="62">
        <f t="shared" si="1"/>
        <v>42.149249870667362</v>
      </c>
    </row>
    <row r="47" spans="1:11" s="92" customFormat="1" ht="13.2">
      <c r="A47" s="84"/>
      <c r="B47" s="84"/>
      <c r="C47" s="84"/>
      <c r="D47" s="93">
        <v>3296</v>
      </c>
      <c r="E47" s="93" t="s">
        <v>1435</v>
      </c>
      <c r="F47" s="254">
        <f>'Rashodi po izvorima fin.'!F228+'Rashodi po izvorima fin.'!F47+'Rashodi po izvorima fin.'!F321</f>
        <v>718</v>
      </c>
      <c r="G47" s="257">
        <f>'Rashodi po izvorima fin.'!G228+'Rashodi po izvorima fin.'!G47+'Rashodi po izvorima fin.'!G321</f>
        <v>1400</v>
      </c>
      <c r="H47" s="257">
        <f>'Rashodi po izvorima fin.'!H228+'Rashodi po izvorima fin.'!H47+'Rashodi po izvorima fin.'!H321</f>
        <v>0</v>
      </c>
      <c r="I47" s="254">
        <f>'Rashodi po izvorima fin.'!I228+'Rashodi po izvorima fin.'!I47+'Rashodi po izvorima fin.'!I321</f>
        <v>697.63</v>
      </c>
      <c r="J47" s="62">
        <f t="shared" si="0"/>
        <v>97.162952646239546</v>
      </c>
      <c r="K47" s="62">
        <f t="shared" si="1"/>
        <v>49.830714285714286</v>
      </c>
    </row>
    <row r="48" spans="1:11" s="92" customFormat="1" ht="13.2">
      <c r="A48" s="84"/>
      <c r="B48" s="84"/>
      <c r="C48" s="84"/>
      <c r="D48" s="93">
        <v>3299</v>
      </c>
      <c r="E48" s="93" t="s">
        <v>1285</v>
      </c>
      <c r="F48" s="254">
        <f>'Rashodi po izvorima fin.'!F48+'Rashodi po izvorima fin.'!F161+'Rashodi po izvorima fin.'!F229+'Rashodi po izvorima fin.'!F392+'Rashodi po izvorima fin.'!F503+'Rashodi po izvorima fin.'!F322</f>
        <v>12515</v>
      </c>
      <c r="G48" s="257">
        <f>'Rashodi po izvorima fin.'!G48+'Rashodi po izvorima fin.'!G161+'Rashodi po izvorima fin.'!G229+'Rashodi po izvorima fin.'!G392+'Rashodi po izvorima fin.'!G503+'Rashodi po izvorima fin.'!G322</f>
        <v>33388</v>
      </c>
      <c r="H48" s="257">
        <f>'Rashodi po izvorima fin.'!H48+'Rashodi po izvorima fin.'!H161+'Rashodi po izvorima fin.'!H229+'Rashodi po izvorima fin.'!H392+'Rashodi po izvorima fin.'!H503+'Rashodi po izvorima fin.'!H322</f>
        <v>0</v>
      </c>
      <c r="I48" s="254">
        <f>'Rashodi po izvorima fin.'!I48+'Rashodi po izvorima fin.'!I161+'Rashodi po izvorima fin.'!I229+'Rashodi po izvorima fin.'!I392+'Rashodi po izvorima fin.'!I503+'Rashodi po izvorima fin.'!I322</f>
        <v>7765.05</v>
      </c>
      <c r="J48" s="62">
        <f t="shared" si="0"/>
        <v>62.04594486616061</v>
      </c>
      <c r="K48" s="62">
        <f t="shared" si="1"/>
        <v>23.257008506050077</v>
      </c>
    </row>
    <row r="49" spans="1:11" s="92" customFormat="1" ht="13.2">
      <c r="A49" s="84"/>
      <c r="B49" s="114">
        <v>34</v>
      </c>
      <c r="C49" s="84"/>
      <c r="D49" s="55"/>
      <c r="E49" s="55" t="s">
        <v>1350</v>
      </c>
      <c r="F49" s="62">
        <f>F50</f>
        <v>3656.35</v>
      </c>
      <c r="G49" s="112">
        <f>G50</f>
        <v>7640</v>
      </c>
      <c r="H49" s="62">
        <f>H50</f>
        <v>0</v>
      </c>
      <c r="I49" s="62">
        <f>I50</f>
        <v>3857.3300000000004</v>
      </c>
      <c r="J49" s="62">
        <f t="shared" si="0"/>
        <v>105.4967385507405</v>
      </c>
      <c r="K49" s="62">
        <f t="shared" si="1"/>
        <v>50.488612565445038</v>
      </c>
    </row>
    <row r="50" spans="1:11" s="92" customFormat="1" ht="13.2">
      <c r="A50" s="84"/>
      <c r="B50" s="84"/>
      <c r="C50" s="114">
        <v>343</v>
      </c>
      <c r="D50" s="55"/>
      <c r="E50" s="55" t="s">
        <v>1351</v>
      </c>
      <c r="F50" s="62">
        <f>SUM(F51:F54)</f>
        <v>3656.35</v>
      </c>
      <c r="G50" s="257">
        <f>SUM(G51:G54)</f>
        <v>7640</v>
      </c>
      <c r="H50" s="257">
        <f>SUM(H51:H54)</f>
        <v>0</v>
      </c>
      <c r="I50" s="62">
        <f>SUM(I51:I54)</f>
        <v>3857.3300000000004</v>
      </c>
      <c r="J50" s="62">
        <f t="shared" si="0"/>
        <v>105.4967385507405</v>
      </c>
      <c r="K50" s="62">
        <f t="shared" si="1"/>
        <v>50.488612565445038</v>
      </c>
    </row>
    <row r="51" spans="1:11" s="92" customFormat="1" ht="13.2">
      <c r="A51" s="84"/>
      <c r="B51" s="84"/>
      <c r="C51" s="84"/>
      <c r="D51" s="93">
        <v>3431</v>
      </c>
      <c r="E51" s="93" t="s">
        <v>1286</v>
      </c>
      <c r="F51" s="254">
        <f>'Rashodi po izvorima fin.'!F51+'Rashodi po izvorima fin.'!F164+'Rashodi po izvorima fin.'!F232+'Rashodi po izvorima fin.'!F395+'Rashodi po izvorima fin.'!F325</f>
        <v>2361</v>
      </c>
      <c r="G51" s="257">
        <f>'Rashodi po izvorima fin.'!G51+'Rashodi po izvorima fin.'!G164+'Rashodi po izvorima fin.'!G232+'Rashodi po izvorima fin.'!G395+'Rashodi po izvorima fin.'!G325</f>
        <v>5700</v>
      </c>
      <c r="H51" s="257">
        <f>'Rashodi po izvorima fin.'!H51+'Rashodi po izvorima fin.'!H164+'Rashodi po izvorima fin.'!H232+'Rashodi po izvorima fin.'!H395+'Rashodi po izvorima fin.'!H325</f>
        <v>0</v>
      </c>
      <c r="I51" s="254">
        <f>'Rashodi po izvorima fin.'!I51+'Rashodi po izvorima fin.'!I164+'Rashodi po izvorima fin.'!I232+'Rashodi po izvorima fin.'!I395+'Rashodi po izvorima fin.'!I325</f>
        <v>2740.4800000000005</v>
      </c>
      <c r="J51" s="62">
        <f t="shared" si="0"/>
        <v>116.07285048708175</v>
      </c>
      <c r="K51" s="62">
        <f t="shared" si="1"/>
        <v>48.078596491228076</v>
      </c>
    </row>
    <row r="52" spans="1:11" s="92" customFormat="1" ht="17.25" customHeight="1">
      <c r="A52" s="84"/>
      <c r="B52" s="84"/>
      <c r="C52" s="84"/>
      <c r="D52" s="93">
        <v>3432</v>
      </c>
      <c r="E52" s="93" t="s">
        <v>1306</v>
      </c>
      <c r="F52" s="254">
        <f>'Rashodi po izvorima fin.'!F52+'Rashodi po izvorima fin.'!F165+'Rashodi po izvorima fin.'!F233+'Rashodi po izvorima fin.'!F326+'Rashodi po izvorima fin.'!F396</f>
        <v>417</v>
      </c>
      <c r="G52" s="257">
        <f>'Rashodi po izvorima fin.'!G52+'Rashodi po izvorima fin.'!G165+'Rashodi po izvorima fin.'!G233+'Rashodi po izvorima fin.'!G326+'Rashodi po izvorima fin.'!G396</f>
        <v>0</v>
      </c>
      <c r="H52" s="257">
        <f>'Rashodi po izvorima fin.'!H52+'Rashodi po izvorima fin.'!H165+'Rashodi po izvorima fin.'!H233+'Rashodi po izvorima fin.'!H326+'Rashodi po izvorima fin.'!H396</f>
        <v>0</v>
      </c>
      <c r="I52" s="254">
        <f>'Rashodi po izvorima fin.'!I52+'Rashodi po izvorima fin.'!I165+'Rashodi po izvorima fin.'!I233+'Rashodi po izvorima fin.'!I326+'Rashodi po izvorima fin.'!I396</f>
        <v>780.42000000000007</v>
      </c>
      <c r="J52" s="62">
        <f t="shared" si="0"/>
        <v>187.15107913669067</v>
      </c>
      <c r="K52" s="62" t="e">
        <f t="shared" si="1"/>
        <v>#DIV/0!</v>
      </c>
    </row>
    <row r="53" spans="1:11" s="92" customFormat="1" ht="13.2">
      <c r="A53" s="84"/>
      <c r="B53" s="84"/>
      <c r="C53" s="84"/>
      <c r="D53" s="93">
        <v>3433</v>
      </c>
      <c r="E53" s="93" t="s">
        <v>1418</v>
      </c>
      <c r="F53" s="254">
        <f>'Rashodi po izvorima fin.'!F53+'Rashodi po izvorima fin.'!F166+'Rashodi po izvorima fin.'!F234+'Rashodi po izvorima fin.'!F327</f>
        <v>878.35</v>
      </c>
      <c r="G53" s="257">
        <f>'Rashodi po izvorima fin.'!G53+'Rashodi po izvorima fin.'!G166+'Rashodi po izvorima fin.'!G234+'Rashodi po izvorima fin.'!G327</f>
        <v>1940</v>
      </c>
      <c r="H53" s="257">
        <f>'Rashodi po izvorima fin.'!H53+'Rashodi po izvorima fin.'!H166+'Rashodi po izvorima fin.'!H234+'Rashodi po izvorima fin.'!H327</f>
        <v>0</v>
      </c>
      <c r="I53" s="254">
        <f>'Rashodi po izvorima fin.'!I53+'Rashodi po izvorima fin.'!I166+'Rashodi po izvorima fin.'!I234+'Rashodi po izvorima fin.'!I327</f>
        <v>336.43</v>
      </c>
      <c r="J53" s="62">
        <f t="shared" si="0"/>
        <v>38.302499003813963</v>
      </c>
      <c r="K53" s="62">
        <f t="shared" si="1"/>
        <v>17.341752577319589</v>
      </c>
    </row>
    <row r="54" spans="1:11" s="92" customFormat="1" ht="13.2" hidden="1">
      <c r="A54" s="84"/>
      <c r="B54" s="84"/>
      <c r="C54" s="84"/>
      <c r="D54" s="93">
        <v>3434</v>
      </c>
      <c r="E54" s="93" t="s">
        <v>1307</v>
      </c>
      <c r="F54" s="254">
        <f>'Rashodi po izvorima fin.'!F167+'Rashodi po izvorima fin.'!F235</f>
        <v>0</v>
      </c>
      <c r="G54" s="207">
        <f>'Rashodi po izvorima fin.'!G167+'Rashodi po izvorima fin.'!G235</f>
        <v>0</v>
      </c>
      <c r="H54" s="254">
        <f>'Rashodi po izvorima fin.'!H167+'Rashodi po izvorima fin.'!H235</f>
        <v>0</v>
      </c>
      <c r="I54" s="254">
        <f>'Rashodi po izvorima fin.'!I167+'Rashodi po izvorima fin.'!I235</f>
        <v>0</v>
      </c>
      <c r="J54" s="62" t="e">
        <f t="shared" si="0"/>
        <v>#DIV/0!</v>
      </c>
      <c r="K54" s="62" t="e">
        <f t="shared" si="1"/>
        <v>#DIV/0!</v>
      </c>
    </row>
    <row r="55" spans="1:11" s="94" customFormat="1" ht="13.2">
      <c r="A55" s="114"/>
      <c r="B55" s="114">
        <v>35</v>
      </c>
      <c r="C55" s="114"/>
      <c r="D55" s="55"/>
      <c r="E55" s="55" t="s">
        <v>1541</v>
      </c>
      <c r="F55" s="62">
        <f t="shared" ref="F55:I56" si="2">F56</f>
        <v>2625.45</v>
      </c>
      <c r="G55" s="112">
        <f t="shared" si="2"/>
        <v>0</v>
      </c>
      <c r="H55" s="62">
        <f t="shared" si="2"/>
        <v>0</v>
      </c>
      <c r="I55" s="62">
        <f t="shared" si="2"/>
        <v>0</v>
      </c>
      <c r="J55" s="62">
        <f t="shared" si="0"/>
        <v>0</v>
      </c>
      <c r="K55" s="62" t="e">
        <f t="shared" si="1"/>
        <v>#DIV/0!</v>
      </c>
    </row>
    <row r="56" spans="1:11" s="94" customFormat="1" ht="13.2">
      <c r="A56" s="114"/>
      <c r="B56" s="114"/>
      <c r="C56" s="114">
        <v>353</v>
      </c>
      <c r="D56" s="55"/>
      <c r="E56" s="55" t="s">
        <v>1541</v>
      </c>
      <c r="F56" s="62">
        <f t="shared" si="2"/>
        <v>2625.45</v>
      </c>
      <c r="G56" s="257">
        <f t="shared" si="2"/>
        <v>0</v>
      </c>
      <c r="H56" s="257">
        <f t="shared" si="2"/>
        <v>0</v>
      </c>
      <c r="I56" s="62">
        <f t="shared" si="2"/>
        <v>0</v>
      </c>
      <c r="J56" s="62">
        <f t="shared" si="0"/>
        <v>0</v>
      </c>
      <c r="K56" s="62" t="e">
        <f t="shared" si="1"/>
        <v>#DIV/0!</v>
      </c>
    </row>
    <row r="57" spans="1:11" s="116" customFormat="1" ht="15" customHeight="1">
      <c r="A57" s="111"/>
      <c r="B57" s="111"/>
      <c r="C57" s="111"/>
      <c r="D57" s="115">
        <v>3531</v>
      </c>
      <c r="E57" s="85" t="s">
        <v>1541</v>
      </c>
      <c r="F57" s="134">
        <f>'Rashodi po izvorima fin.'!F238+'Rashodi po izvorima fin.'!F455+'Rashodi po izvorima fin.'!F107+'Rashodi po izvorima fin.'!F330</f>
        <v>2625.45</v>
      </c>
      <c r="G57" s="257">
        <f>'Rashodi po izvorima fin.'!G238+'Rashodi po izvorima fin.'!G455+'Rashodi po izvorima fin.'!G107+'Rashodi po izvorima fin.'!G330</f>
        <v>0</v>
      </c>
      <c r="H57" s="257">
        <f>'Rashodi po izvorima fin.'!H238+'Rashodi po izvorima fin.'!H455+'Rashodi po izvorima fin.'!H107+'Rashodi po izvorima fin.'!H330</f>
        <v>0</v>
      </c>
      <c r="I57" s="134">
        <f>'Rashodi po izvorima fin.'!I238+'Rashodi po izvorima fin.'!I455+'Rashodi po izvorima fin.'!I107+'Rashodi po izvorima fin.'!I330</f>
        <v>0</v>
      </c>
      <c r="J57" s="62">
        <f t="shared" si="0"/>
        <v>0</v>
      </c>
      <c r="K57" s="62" t="e">
        <f t="shared" si="1"/>
        <v>#DIV/0!</v>
      </c>
    </row>
    <row r="58" spans="1:11" s="92" customFormat="1" ht="13.2">
      <c r="A58" s="84"/>
      <c r="B58" s="114">
        <v>36</v>
      </c>
      <c r="C58" s="84"/>
      <c r="D58" s="55"/>
      <c r="E58" s="55" t="s">
        <v>1399</v>
      </c>
      <c r="F58" s="62">
        <f>F59+F61</f>
        <v>30355</v>
      </c>
      <c r="G58" s="112">
        <f>G59+G61</f>
        <v>60000</v>
      </c>
      <c r="H58" s="62">
        <f>H59+H61</f>
        <v>0</v>
      </c>
      <c r="I58" s="62">
        <f>I59+I61</f>
        <v>37388.35</v>
      </c>
      <c r="J58" s="62">
        <f t="shared" si="0"/>
        <v>123.17031790479327</v>
      </c>
      <c r="K58" s="62">
        <f t="shared" si="1"/>
        <v>62.313916666666671</v>
      </c>
    </row>
    <row r="59" spans="1:11" s="92" customFormat="1" ht="13.2">
      <c r="A59" s="84"/>
      <c r="B59" s="84"/>
      <c r="C59" s="114">
        <v>361</v>
      </c>
      <c r="D59" s="55"/>
      <c r="E59" s="55" t="s">
        <v>1399</v>
      </c>
      <c r="F59" s="62">
        <f>F60</f>
        <v>0</v>
      </c>
      <c r="G59" s="257">
        <f>G60</f>
        <v>0</v>
      </c>
      <c r="H59" s="257">
        <f>H60</f>
        <v>0</v>
      </c>
      <c r="I59" s="62">
        <f>I60</f>
        <v>0</v>
      </c>
      <c r="J59" s="62" t="e">
        <f t="shared" si="0"/>
        <v>#DIV/0!</v>
      </c>
      <c r="K59" s="62" t="e">
        <f t="shared" si="1"/>
        <v>#DIV/0!</v>
      </c>
    </row>
    <row r="60" spans="1:11" s="116" customFormat="1" ht="15" customHeight="1">
      <c r="A60" s="111"/>
      <c r="B60" s="111"/>
      <c r="C60" s="111"/>
      <c r="D60" s="115">
        <v>3611</v>
      </c>
      <c r="E60" s="85" t="s">
        <v>1605</v>
      </c>
      <c r="F60" s="134">
        <f>'Rashodi po izvorima fin.'!F241+'Rashodi po izvorima fin.'!F333+'Rashodi po izvorima fin.'!F399</f>
        <v>0</v>
      </c>
      <c r="G60" s="257">
        <f>'Rashodi po izvorima fin.'!G241+'Rashodi po izvorima fin.'!G333+'Rashodi po izvorima fin.'!G399</f>
        <v>0</v>
      </c>
      <c r="H60" s="257">
        <f>'Rashodi po izvorima fin.'!H241+'Rashodi po izvorima fin.'!H333+'Rashodi po izvorima fin.'!H399</f>
        <v>0</v>
      </c>
      <c r="I60" s="134">
        <f>'Rashodi po izvorima fin.'!I241+'Rashodi po izvorima fin.'!I333+'Rashodi po izvorima fin.'!I399</f>
        <v>0</v>
      </c>
      <c r="J60" s="62" t="e">
        <f t="shared" si="0"/>
        <v>#DIV/0!</v>
      </c>
      <c r="K60" s="62" t="e">
        <f t="shared" si="1"/>
        <v>#DIV/0!</v>
      </c>
    </row>
    <row r="61" spans="1:11" s="92" customFormat="1" ht="13.2">
      <c r="A61" s="84"/>
      <c r="B61" s="84"/>
      <c r="C61" s="114">
        <v>369</v>
      </c>
      <c r="D61" s="114"/>
      <c r="E61" s="55" t="s">
        <v>1308</v>
      </c>
      <c r="F61" s="62">
        <f>F62+F63+F64</f>
        <v>30355</v>
      </c>
      <c r="G61" s="257">
        <f>G62+G63+G64</f>
        <v>60000</v>
      </c>
      <c r="H61" s="257">
        <f>H62+H63+H64</f>
        <v>0</v>
      </c>
      <c r="I61" s="62">
        <f>I62+I63+I64</f>
        <v>37388.35</v>
      </c>
      <c r="J61" s="62">
        <f t="shared" si="0"/>
        <v>123.17031790479327</v>
      </c>
      <c r="K61" s="62">
        <f t="shared" si="1"/>
        <v>62.313916666666671</v>
      </c>
    </row>
    <row r="62" spans="1:11" s="92" customFormat="1" ht="13.2">
      <c r="A62" s="84"/>
      <c r="B62" s="84"/>
      <c r="C62" s="84"/>
      <c r="D62" s="93">
        <v>3691</v>
      </c>
      <c r="E62" s="93" t="s">
        <v>1606</v>
      </c>
      <c r="F62" s="254">
        <f>'Rashodi po izvorima fin.'!F170+'Rashodi po izvorima fin.'!F243+'Rashodi po izvorima fin.'!F110+'Rashodi po izvorima fin.'!F401+'Rashodi po izvorima fin.'!F335</f>
        <v>30355</v>
      </c>
      <c r="G62" s="257">
        <f>'Rashodi po izvorima fin.'!G170+'Rashodi po izvorima fin.'!G243+'Rashodi po izvorima fin.'!G110+'Rashodi po izvorima fin.'!G401+'Rashodi po izvorima fin.'!G335</f>
        <v>60000</v>
      </c>
      <c r="H62" s="257">
        <f>'Rashodi po izvorima fin.'!H170+'Rashodi po izvorima fin.'!H243+'Rashodi po izvorima fin.'!H110+'Rashodi po izvorima fin.'!H401+'Rashodi po izvorima fin.'!H335</f>
        <v>0</v>
      </c>
      <c r="I62" s="254">
        <f>'Rashodi po izvorima fin.'!I170+'Rashodi po izvorima fin.'!I243+'Rashodi po izvorima fin.'!I110+'Rashodi po izvorima fin.'!I401+'Rashodi po izvorima fin.'!I335</f>
        <v>37388.35</v>
      </c>
      <c r="J62" s="62">
        <f t="shared" si="0"/>
        <v>123.17031790479327</v>
      </c>
      <c r="K62" s="62">
        <f t="shared" si="1"/>
        <v>62.313916666666671</v>
      </c>
    </row>
    <row r="63" spans="1:11" s="92" customFormat="1" ht="13.2">
      <c r="A63" s="84"/>
      <c r="B63" s="84"/>
      <c r="C63" s="84"/>
      <c r="D63" s="93">
        <v>3693</v>
      </c>
      <c r="E63" s="93" t="s">
        <v>1512</v>
      </c>
      <c r="F63" s="254">
        <f>'Rashodi po izvorima fin.'!F458+'Rashodi po izvorima fin.'!F336</f>
        <v>0</v>
      </c>
      <c r="G63" s="257">
        <f>'Rashodi po izvorima fin.'!G458+'Rashodi po izvorima fin.'!G336</f>
        <v>0</v>
      </c>
      <c r="H63" s="257">
        <f>'Rashodi po izvorima fin.'!H458+'Rashodi po izvorima fin.'!H336</f>
        <v>0</v>
      </c>
      <c r="I63" s="254">
        <f>'Rashodi po izvorima fin.'!I458+'Rashodi po izvorima fin.'!I336</f>
        <v>0</v>
      </c>
      <c r="J63" s="62" t="e">
        <f t="shared" si="0"/>
        <v>#DIV/0!</v>
      </c>
      <c r="K63" s="62" t="e">
        <f t="shared" si="1"/>
        <v>#DIV/0!</v>
      </c>
    </row>
    <row r="64" spans="1:11" s="92" customFormat="1" ht="13.2" hidden="1">
      <c r="A64" s="84"/>
      <c r="B64" s="84"/>
      <c r="C64" s="84"/>
      <c r="D64" s="93">
        <v>3694</v>
      </c>
      <c r="E64" s="93" t="s">
        <v>1602</v>
      </c>
      <c r="F64" s="254">
        <f>'Rashodi po izvorima fin.'!F337</f>
        <v>0</v>
      </c>
      <c r="G64" s="207">
        <f>'Rashodi po izvorima fin.'!G337</f>
        <v>0</v>
      </c>
      <c r="H64" s="254">
        <f>'Rashodi po izvorima fin.'!H337</f>
        <v>0</v>
      </c>
      <c r="I64" s="254">
        <f>'Rashodi po izvorima fin.'!I337</f>
        <v>0</v>
      </c>
      <c r="J64" s="62" t="e">
        <f t="shared" si="0"/>
        <v>#DIV/0!</v>
      </c>
      <c r="K64" s="62" t="e">
        <f t="shared" si="1"/>
        <v>#DIV/0!</v>
      </c>
    </row>
    <row r="65" spans="1:11" s="92" customFormat="1" ht="14.25" customHeight="1">
      <c r="A65" s="84"/>
      <c r="B65" s="114">
        <v>37</v>
      </c>
      <c r="C65" s="84"/>
      <c r="D65" s="55"/>
      <c r="E65" s="55" t="s">
        <v>1360</v>
      </c>
      <c r="F65" s="62">
        <f>F66</f>
        <v>0</v>
      </c>
      <c r="G65" s="112">
        <f>G66</f>
        <v>4300</v>
      </c>
      <c r="H65" s="62">
        <f>H66</f>
        <v>0</v>
      </c>
      <c r="I65" s="62">
        <f>I66</f>
        <v>3431.93</v>
      </c>
      <c r="J65" s="62" t="e">
        <f t="shared" si="0"/>
        <v>#DIV/0!</v>
      </c>
      <c r="K65" s="62">
        <f t="shared" si="1"/>
        <v>79.812325581395356</v>
      </c>
    </row>
    <row r="66" spans="1:11" s="92" customFormat="1" ht="17.25" customHeight="1">
      <c r="A66" s="84"/>
      <c r="B66" s="84"/>
      <c r="C66" s="114">
        <v>372</v>
      </c>
      <c r="D66" s="55"/>
      <c r="E66" s="55" t="s">
        <v>1360</v>
      </c>
      <c r="F66" s="62">
        <f>SUM(F67:F68)</f>
        <v>0</v>
      </c>
      <c r="G66" s="257">
        <f>SUM(G67:G68)</f>
        <v>4300</v>
      </c>
      <c r="H66" s="257">
        <f>SUM(H67:H68)</f>
        <v>0</v>
      </c>
      <c r="I66" s="62">
        <f>SUM(I67:I68)</f>
        <v>3431.93</v>
      </c>
      <c r="J66" s="62" t="e">
        <f t="shared" si="0"/>
        <v>#DIV/0!</v>
      </c>
      <c r="K66" s="62">
        <f t="shared" si="1"/>
        <v>79.812325581395356</v>
      </c>
    </row>
    <row r="67" spans="1:11" s="92" customFormat="1" ht="13.2">
      <c r="A67" s="84"/>
      <c r="B67" s="84"/>
      <c r="C67" s="84"/>
      <c r="D67" s="93">
        <v>3721</v>
      </c>
      <c r="E67" s="93" t="s">
        <v>1397</v>
      </c>
      <c r="F67" s="254">
        <f>'Rashodi po izvorima fin.'!F246+'Rashodi po izvorima fin.'!F404+'Rashodi po izvorima fin.'!F56</f>
        <v>0</v>
      </c>
      <c r="G67" s="257">
        <f>'Rashodi po izvorima fin.'!G246+'Rashodi po izvorima fin.'!G404+'Rashodi po izvorima fin.'!G56</f>
        <v>4300</v>
      </c>
      <c r="H67" s="257">
        <f>'Rashodi po izvorima fin.'!H246+'Rashodi po izvorima fin.'!H404+'Rashodi po izvorima fin.'!H56</f>
        <v>0</v>
      </c>
      <c r="I67" s="254">
        <f>'Rashodi po izvorima fin.'!I246+'Rashodi po izvorima fin.'!I404+'Rashodi po izvorima fin.'!I56</f>
        <v>3431.93</v>
      </c>
      <c r="J67" s="62" t="e">
        <f t="shared" si="0"/>
        <v>#DIV/0!</v>
      </c>
      <c r="K67" s="62">
        <f t="shared" si="1"/>
        <v>79.812325581395356</v>
      </c>
    </row>
    <row r="68" spans="1:11" s="92" customFormat="1" ht="13.2" hidden="1">
      <c r="A68" s="84"/>
      <c r="B68" s="84"/>
      <c r="C68" s="84"/>
      <c r="D68" s="93">
        <v>3722</v>
      </c>
      <c r="E68" s="93" t="s">
        <v>1315</v>
      </c>
      <c r="F68" s="254">
        <f>'Rashodi po izvorima fin.'!F247</f>
        <v>0</v>
      </c>
      <c r="G68" s="207">
        <f>'Rashodi po izvorima fin.'!G247</f>
        <v>0</v>
      </c>
      <c r="H68" s="254">
        <f>'Rashodi po izvorima fin.'!H247</f>
        <v>0</v>
      </c>
      <c r="I68" s="254">
        <f>'Rashodi po izvorima fin.'!I247</f>
        <v>0</v>
      </c>
      <c r="J68" s="62" t="e">
        <f t="shared" si="0"/>
        <v>#DIV/0!</v>
      </c>
      <c r="K68" s="62" t="e">
        <f t="shared" si="1"/>
        <v>#DIV/0!</v>
      </c>
    </row>
    <row r="69" spans="1:11" s="92" customFormat="1" ht="13.2">
      <c r="A69" s="84"/>
      <c r="B69" s="114">
        <v>38</v>
      </c>
      <c r="C69" s="84"/>
      <c r="D69" s="55"/>
      <c r="E69" s="55" t="s">
        <v>1359</v>
      </c>
      <c r="F69" s="62">
        <f>F70+F74</f>
        <v>3725</v>
      </c>
      <c r="G69" s="112">
        <f>G70+G74</f>
        <v>12500</v>
      </c>
      <c r="H69" s="62">
        <f>H70+H74</f>
        <v>0</v>
      </c>
      <c r="I69" s="62">
        <f>I70+I74</f>
        <v>4150</v>
      </c>
      <c r="J69" s="62">
        <f t="shared" si="0"/>
        <v>111.40939597315436</v>
      </c>
      <c r="K69" s="62">
        <f t="shared" si="1"/>
        <v>33.200000000000003</v>
      </c>
    </row>
    <row r="70" spans="1:11" s="92" customFormat="1" ht="13.2">
      <c r="A70" s="84"/>
      <c r="B70" s="84"/>
      <c r="C70" s="114">
        <v>381</v>
      </c>
      <c r="D70" s="55"/>
      <c r="E70" s="55" t="s">
        <v>1347</v>
      </c>
      <c r="F70" s="62">
        <f>F71+F72+F73</f>
        <v>3725</v>
      </c>
      <c r="G70" s="257">
        <f>G71+G72+G73</f>
        <v>12500</v>
      </c>
      <c r="H70" s="257">
        <f>H71+H72+H73</f>
        <v>0</v>
      </c>
      <c r="I70" s="62">
        <f>I71+I72+I73</f>
        <v>4150</v>
      </c>
      <c r="J70" s="62">
        <f t="shared" ref="J70:J103" si="3">I70/F70*100</f>
        <v>111.40939597315436</v>
      </c>
      <c r="K70" s="62">
        <f t="shared" ref="K70:K102" si="4">I70/G70*100</f>
        <v>33.200000000000003</v>
      </c>
    </row>
    <row r="71" spans="1:11" s="92" customFormat="1" ht="13.2">
      <c r="A71" s="84"/>
      <c r="B71" s="84"/>
      <c r="C71" s="84"/>
      <c r="D71" s="93">
        <v>3811</v>
      </c>
      <c r="E71" s="93" t="s">
        <v>1316</v>
      </c>
      <c r="F71" s="254">
        <f>'Rashodi po izvorima fin.'!F173+'Rashodi po izvorima fin.'!F250+'Rashodi po izvorima fin.'!F407</f>
        <v>3725</v>
      </c>
      <c r="G71" s="257">
        <f>'Rashodi po izvorima fin.'!G173+'Rashodi po izvorima fin.'!G250+'Rashodi po izvorima fin.'!G407</f>
        <v>5500</v>
      </c>
      <c r="H71" s="257">
        <f>'Rashodi po izvorima fin.'!H173+'Rashodi po izvorima fin.'!H250+'Rashodi po izvorima fin.'!H407</f>
        <v>0</v>
      </c>
      <c r="I71" s="254">
        <f>'Rashodi po izvorima fin.'!I173+'Rashodi po izvorima fin.'!I250+'Rashodi po izvorima fin.'!I407</f>
        <v>4150</v>
      </c>
      <c r="J71" s="62">
        <f t="shared" si="3"/>
        <v>111.40939597315436</v>
      </c>
      <c r="K71" s="62">
        <f t="shared" si="4"/>
        <v>75.454545454545453</v>
      </c>
    </row>
    <row r="72" spans="1:11" s="92" customFormat="1" ht="13.2">
      <c r="A72" s="84"/>
      <c r="B72" s="84"/>
      <c r="C72" s="84"/>
      <c r="D72" s="93">
        <v>3812</v>
      </c>
      <c r="E72" s="93" t="s">
        <v>1412</v>
      </c>
      <c r="F72" s="254">
        <f>'Rashodi po izvorima fin.'!F174+'Rashodi po izvorima fin.'!F251+'Rashodi po izvorima fin.'!F59+'Rashodi po izvorima fin.'!F506</f>
        <v>0</v>
      </c>
      <c r="G72" s="257">
        <f>'Rashodi po izvorima fin.'!G174+'Rashodi po izvorima fin.'!G251+'Rashodi po izvorima fin.'!G59+'Rashodi po izvorima fin.'!G506</f>
        <v>7000</v>
      </c>
      <c r="H72" s="257">
        <f>'Rashodi po izvorima fin.'!H174+'Rashodi po izvorima fin.'!H251+'Rashodi po izvorima fin.'!H59+'Rashodi po izvorima fin.'!H506</f>
        <v>0</v>
      </c>
      <c r="I72" s="254">
        <f>'Rashodi po izvorima fin.'!I174+'Rashodi po izvorima fin.'!I251+'Rashodi po izvorima fin.'!I59+'Rashodi po izvorima fin.'!I506</f>
        <v>0</v>
      </c>
      <c r="J72" s="62" t="e">
        <f t="shared" si="3"/>
        <v>#DIV/0!</v>
      </c>
      <c r="K72" s="62">
        <f t="shared" si="4"/>
        <v>0</v>
      </c>
    </row>
    <row r="73" spans="1:11" s="92" customFormat="1" ht="13.2">
      <c r="A73" s="84"/>
      <c r="B73" s="84"/>
      <c r="C73" s="84"/>
      <c r="D73" s="93">
        <v>3813</v>
      </c>
      <c r="E73" s="93" t="s">
        <v>1543</v>
      </c>
      <c r="F73" s="254">
        <f>'Rashodi po izvorima fin.'!F252+'Rashodi po izvorima fin.'!F113+'Rashodi po izvorima fin.'!F461+'Rashodi po izvorima fin.'!F340</f>
        <v>0</v>
      </c>
      <c r="G73" s="257">
        <f>'Rashodi po izvorima fin.'!G252+'Rashodi po izvorima fin.'!G113+'Rashodi po izvorima fin.'!G461+'Rashodi po izvorima fin.'!G340</f>
        <v>0</v>
      </c>
      <c r="H73" s="257">
        <f>'Rashodi po izvorima fin.'!H252+'Rashodi po izvorima fin.'!H113+'Rashodi po izvorima fin.'!H461+'Rashodi po izvorima fin.'!H340</f>
        <v>0</v>
      </c>
      <c r="I73" s="254">
        <f>'Rashodi po izvorima fin.'!I252+'Rashodi po izvorima fin.'!I113+'Rashodi po izvorima fin.'!I461+'Rashodi po izvorima fin.'!I340</f>
        <v>0</v>
      </c>
      <c r="J73" s="62" t="e">
        <f t="shared" si="3"/>
        <v>#DIV/0!</v>
      </c>
      <c r="K73" s="62" t="e">
        <f t="shared" si="4"/>
        <v>#DIV/0!</v>
      </c>
    </row>
    <row r="74" spans="1:11" s="94" customFormat="1" ht="13.2" hidden="1">
      <c r="A74" s="114"/>
      <c r="B74" s="114"/>
      <c r="C74" s="114"/>
      <c r="D74" s="55">
        <v>383</v>
      </c>
      <c r="E74" s="55" t="s">
        <v>1419</v>
      </c>
      <c r="F74" s="62">
        <f>F75</f>
        <v>0</v>
      </c>
      <c r="G74" s="112">
        <f>G75</f>
        <v>0</v>
      </c>
      <c r="H74" s="62">
        <f>H75</f>
        <v>0</v>
      </c>
      <c r="I74" s="62">
        <f>I75</f>
        <v>0</v>
      </c>
      <c r="J74" s="62" t="e">
        <f t="shared" si="3"/>
        <v>#DIV/0!</v>
      </c>
      <c r="K74" s="62" t="e">
        <f t="shared" si="4"/>
        <v>#DIV/0!</v>
      </c>
    </row>
    <row r="75" spans="1:11" s="92" customFormat="1" ht="13.2" hidden="1">
      <c r="A75" s="84"/>
      <c r="B75" s="84"/>
      <c r="C75" s="84"/>
      <c r="D75" s="93">
        <v>3831</v>
      </c>
      <c r="E75" s="93" t="s">
        <v>1420</v>
      </c>
      <c r="F75" s="254"/>
      <c r="G75" s="207"/>
      <c r="H75" s="254"/>
      <c r="I75" s="254"/>
      <c r="J75" s="62" t="e">
        <f t="shared" si="3"/>
        <v>#DIV/0!</v>
      </c>
      <c r="K75" s="62" t="e">
        <f t="shared" si="4"/>
        <v>#DIV/0!</v>
      </c>
    </row>
    <row r="76" spans="1:11" s="92" customFormat="1" ht="13.2">
      <c r="A76" s="256">
        <v>4</v>
      </c>
      <c r="B76" s="119"/>
      <c r="C76" s="119"/>
      <c r="D76" s="56"/>
      <c r="E76" s="56" t="s">
        <v>1352</v>
      </c>
      <c r="F76" s="64">
        <f>F77+F81+F99</f>
        <v>123452.63999999998</v>
      </c>
      <c r="G76" s="118">
        <f>G77+G81+G99</f>
        <v>362430</v>
      </c>
      <c r="H76" s="64">
        <f>H77+H81+H99</f>
        <v>0</v>
      </c>
      <c r="I76" s="64">
        <f>I77+I81+I99</f>
        <v>144578.84000000003</v>
      </c>
      <c r="J76" s="64">
        <f t="shared" si="3"/>
        <v>117.11279726379284</v>
      </c>
      <c r="K76" s="64">
        <f t="shared" si="4"/>
        <v>39.891521121319983</v>
      </c>
    </row>
    <row r="77" spans="1:11" s="92" customFormat="1" ht="13.2">
      <c r="A77" s="84"/>
      <c r="B77" s="114">
        <v>41</v>
      </c>
      <c r="C77" s="84"/>
      <c r="D77" s="55"/>
      <c r="E77" s="55" t="s">
        <v>1400</v>
      </c>
      <c r="F77" s="62">
        <f>F78</f>
        <v>7388.5</v>
      </c>
      <c r="G77" s="112">
        <f>G78</f>
        <v>30000</v>
      </c>
      <c r="H77" s="62">
        <f>H78</f>
        <v>0</v>
      </c>
      <c r="I77" s="62">
        <f>I78</f>
        <v>11351.78</v>
      </c>
      <c r="J77" s="62">
        <f t="shared" si="3"/>
        <v>153.64119916085809</v>
      </c>
      <c r="K77" s="62">
        <f t="shared" si="4"/>
        <v>37.839266666666674</v>
      </c>
    </row>
    <row r="78" spans="1:11" s="92" customFormat="1" ht="13.2">
      <c r="A78" s="84"/>
      <c r="B78" s="84"/>
      <c r="C78" s="114">
        <v>412</v>
      </c>
      <c r="D78" s="55"/>
      <c r="E78" s="55" t="s">
        <v>1401</v>
      </c>
      <c r="F78" s="62">
        <f>F79+F80</f>
        <v>7388.5</v>
      </c>
      <c r="G78" s="257">
        <f>G79+G80</f>
        <v>30000</v>
      </c>
      <c r="H78" s="257">
        <f>H79+H80</f>
        <v>0</v>
      </c>
      <c r="I78" s="62">
        <f>I79+I80</f>
        <v>11351.78</v>
      </c>
      <c r="J78" s="62">
        <f t="shared" si="3"/>
        <v>153.64119916085809</v>
      </c>
      <c r="K78" s="62">
        <f t="shared" si="4"/>
        <v>37.839266666666674</v>
      </c>
    </row>
    <row r="79" spans="1:11" s="92" customFormat="1" ht="13.2">
      <c r="A79" s="84"/>
      <c r="B79" s="84"/>
      <c r="C79" s="84"/>
      <c r="D79" s="93">
        <v>4123</v>
      </c>
      <c r="E79" s="93" t="s">
        <v>1317</v>
      </c>
      <c r="F79" s="254">
        <f>'Rashodi po izvorima fin.'!F256+'Rashodi po izvorima fin.'!F411+'Rashodi po izvorima fin.'!F63+'Rashodi po izvorima fin.'!F344</f>
        <v>7388.5</v>
      </c>
      <c r="G79" s="257">
        <f>'Rashodi po izvorima fin.'!G256+'Rashodi po izvorima fin.'!G411+'Rashodi po izvorima fin.'!G63+'Rashodi po izvorima fin.'!G344</f>
        <v>5000</v>
      </c>
      <c r="H79" s="257">
        <f>'Rashodi po izvorima fin.'!H256+'Rashodi po izvorima fin.'!H411+'Rashodi po izvorima fin.'!H63+'Rashodi po izvorima fin.'!H344</f>
        <v>0</v>
      </c>
      <c r="I79" s="254">
        <f>'Rashodi po izvorima fin.'!I256+'Rashodi po izvorima fin.'!I411+'Rashodi po izvorima fin.'!I63+'Rashodi po izvorima fin.'!I344</f>
        <v>1358.75</v>
      </c>
      <c r="J79" s="62">
        <f t="shared" si="3"/>
        <v>18.390065642552617</v>
      </c>
      <c r="K79" s="62">
        <f t="shared" si="4"/>
        <v>27.175000000000001</v>
      </c>
    </row>
    <row r="80" spans="1:11" s="92" customFormat="1" ht="13.2">
      <c r="A80" s="84"/>
      <c r="B80" s="84"/>
      <c r="C80" s="84"/>
      <c r="D80" s="93">
        <v>4124</v>
      </c>
      <c r="E80" s="93" t="s">
        <v>1523</v>
      </c>
      <c r="F80" s="254">
        <f>'Rashodi po izvorima fin.'!F257+'Rashodi po izvorima fin.'!F345</f>
        <v>0</v>
      </c>
      <c r="G80" s="257">
        <f>'Rashodi po izvorima fin.'!G257+'Rashodi po izvorima fin.'!G345</f>
        <v>25000</v>
      </c>
      <c r="H80" s="257">
        <f>'Rashodi po izvorima fin.'!H257+'Rashodi po izvorima fin.'!H345</f>
        <v>0</v>
      </c>
      <c r="I80" s="254">
        <f>'Rashodi po izvorima fin.'!I257+'Rashodi po izvorima fin.'!I345</f>
        <v>9993.0300000000007</v>
      </c>
      <c r="J80" s="62" t="e">
        <f t="shared" si="3"/>
        <v>#DIV/0!</v>
      </c>
      <c r="K80" s="62">
        <f t="shared" si="4"/>
        <v>39.972119999999997</v>
      </c>
    </row>
    <row r="81" spans="1:11" s="92" customFormat="1" ht="13.2">
      <c r="A81" s="84"/>
      <c r="B81" s="114">
        <v>42</v>
      </c>
      <c r="C81" s="84"/>
      <c r="D81" s="55"/>
      <c r="E81" s="55" t="s">
        <v>1353</v>
      </c>
      <c r="F81" s="62">
        <f>F82+F89+F92+F95</f>
        <v>109532.13999999998</v>
      </c>
      <c r="G81" s="112">
        <f>G82+G89+G92+G95</f>
        <v>282430</v>
      </c>
      <c r="H81" s="62">
        <f>H82+H89+H92+H95</f>
        <v>0</v>
      </c>
      <c r="I81" s="62">
        <f>I82+I89+I92+I95</f>
        <v>107658.31000000001</v>
      </c>
      <c r="J81" s="62">
        <f t="shared" si="3"/>
        <v>98.289241860882143</v>
      </c>
      <c r="K81" s="62">
        <f t="shared" si="4"/>
        <v>38.118581595439579</v>
      </c>
    </row>
    <row r="82" spans="1:11" s="92" customFormat="1" ht="13.2">
      <c r="A82" s="84"/>
      <c r="B82" s="84"/>
      <c r="C82" s="114">
        <v>422</v>
      </c>
      <c r="D82" s="55"/>
      <c r="E82" s="55" t="s">
        <v>1354</v>
      </c>
      <c r="F82" s="62">
        <f>SUM(F83:F88)</f>
        <v>86513.739999999991</v>
      </c>
      <c r="G82" s="257">
        <f>SUM(G83:G88)</f>
        <v>245930</v>
      </c>
      <c r="H82" s="257">
        <f>SUM(H83:H88)</f>
        <v>0</v>
      </c>
      <c r="I82" s="62">
        <f>SUM(I83:I88)</f>
        <v>107658.31000000001</v>
      </c>
      <c r="J82" s="62">
        <f t="shared" si="3"/>
        <v>124.44070733735477</v>
      </c>
      <c r="K82" s="62">
        <f t="shared" si="4"/>
        <v>43.775997234985567</v>
      </c>
    </row>
    <row r="83" spans="1:11" s="92" customFormat="1" ht="13.2">
      <c r="A83" s="84"/>
      <c r="B83" s="84"/>
      <c r="C83" s="84"/>
      <c r="D83" s="93">
        <v>4221</v>
      </c>
      <c r="E83" s="93" t="s">
        <v>1287</v>
      </c>
      <c r="F83" s="254">
        <f>'Rashodi po izvorima fin.'!F66+'Rashodi po izvorima fin.'!F117+'Rashodi po izvorima fin.'!F178+'Rashodi po izvorima fin.'!F260+'Rashodi po izvorima fin.'!F348+'Rashodi po izvorima fin.'!F414+'Rashodi po izvorima fin.'!F465+'Rashodi po izvorima fin.'!F510+'Rashodi po izvorima fin.'!F521</f>
        <v>6062</v>
      </c>
      <c r="G83" s="257">
        <f>'Rashodi po izvorima fin.'!G66+'Rashodi po izvorima fin.'!G117+'Rashodi po izvorima fin.'!G178+'Rashodi po izvorima fin.'!G260+'Rashodi po izvorima fin.'!G348+'Rashodi po izvorima fin.'!G414+'Rashodi po izvorima fin.'!G465+'Rashodi po izvorima fin.'!G510+'Rashodi po izvorima fin.'!G521</f>
        <v>193776</v>
      </c>
      <c r="H83" s="257">
        <f>'Rashodi po izvorima fin.'!H66+'Rashodi po izvorima fin.'!H117+'Rashodi po izvorima fin.'!H178+'Rashodi po izvorima fin.'!H260+'Rashodi po izvorima fin.'!H348+'Rashodi po izvorima fin.'!H414+'Rashodi po izvorima fin.'!H465+'Rashodi po izvorima fin.'!H510+'Rashodi po izvorima fin.'!H521</f>
        <v>0</v>
      </c>
      <c r="I83" s="254">
        <f>'Rashodi po izvorima fin.'!I66+'Rashodi po izvorima fin.'!I117+'Rashodi po izvorima fin.'!I178+'Rashodi po izvorima fin.'!I260+'Rashodi po izvorima fin.'!I348+'Rashodi po izvorima fin.'!I414+'Rashodi po izvorima fin.'!I465+'Rashodi po izvorima fin.'!I510+'Rashodi po izvorima fin.'!I521</f>
        <v>44773.94</v>
      </c>
      <c r="J83" s="62">
        <f t="shared" si="3"/>
        <v>738.60013196964701</v>
      </c>
      <c r="K83" s="62">
        <f t="shared" si="4"/>
        <v>23.106029642473786</v>
      </c>
    </row>
    <row r="84" spans="1:11" s="92" customFormat="1" ht="13.2">
      <c r="A84" s="84"/>
      <c r="B84" s="84"/>
      <c r="C84" s="84"/>
      <c r="D84" s="93">
        <v>4222</v>
      </c>
      <c r="E84" s="93" t="s">
        <v>1310</v>
      </c>
      <c r="F84" s="254">
        <f>'Rashodi po izvorima fin.'!F179+'Rashodi po izvorima fin.'!F261+'Rashodi po izvorima fin.'!F415+'Rashodi po izvorima fin.'!F349</f>
        <v>0</v>
      </c>
      <c r="G84" s="257">
        <f>'Rashodi po izvorima fin.'!G179+'Rashodi po izvorima fin.'!G261+'Rashodi po izvorima fin.'!G415+'Rashodi po izvorima fin.'!G349</f>
        <v>0</v>
      </c>
      <c r="H84" s="257">
        <f>'Rashodi po izvorima fin.'!H179+'Rashodi po izvorima fin.'!H261+'Rashodi po izvorima fin.'!H415+'Rashodi po izvorima fin.'!H349</f>
        <v>0</v>
      </c>
      <c r="I84" s="254">
        <f>'Rashodi po izvorima fin.'!I179+'Rashodi po izvorima fin.'!I261+'Rashodi po izvorima fin.'!I415+'Rashodi po izvorima fin.'!I349</f>
        <v>149.05000000000001</v>
      </c>
      <c r="J84" s="62" t="e">
        <f t="shared" si="3"/>
        <v>#DIV/0!</v>
      </c>
      <c r="K84" s="62" t="e">
        <f t="shared" si="4"/>
        <v>#DIV/0!</v>
      </c>
    </row>
    <row r="85" spans="1:11" s="92" customFormat="1" ht="13.2">
      <c r="A85" s="84"/>
      <c r="B85" s="84"/>
      <c r="C85" s="84"/>
      <c r="D85" s="93">
        <v>4223</v>
      </c>
      <c r="E85" s="93" t="s">
        <v>1318</v>
      </c>
      <c r="F85" s="254">
        <f>'Rashodi po izvorima fin.'!F67+'Rashodi po izvorima fin.'!F180+'Rashodi po izvorima fin.'!F262+'Rashodi po izvorima fin.'!F350</f>
        <v>0</v>
      </c>
      <c r="G85" s="257">
        <f>'Rashodi po izvorima fin.'!G67+'Rashodi po izvorima fin.'!G180+'Rashodi po izvorima fin.'!G262+'Rashodi po izvorima fin.'!G350</f>
        <v>1750</v>
      </c>
      <c r="H85" s="257">
        <f>'Rashodi po izvorima fin.'!H67+'Rashodi po izvorima fin.'!H180+'Rashodi po izvorima fin.'!H262+'Rashodi po izvorima fin.'!H350</f>
        <v>0</v>
      </c>
      <c r="I85" s="254">
        <f>'Rashodi po izvorima fin.'!I67+'Rashodi po izvorima fin.'!I180+'Rashodi po izvorima fin.'!I262+'Rashodi po izvorima fin.'!I350</f>
        <v>0</v>
      </c>
      <c r="J85" s="62" t="e">
        <f t="shared" si="3"/>
        <v>#DIV/0!</v>
      </c>
      <c r="K85" s="62">
        <f t="shared" si="4"/>
        <v>0</v>
      </c>
    </row>
    <row r="86" spans="1:11" s="92" customFormat="1" ht="13.2">
      <c r="A86" s="84"/>
      <c r="B86" s="84"/>
      <c r="C86" s="84"/>
      <c r="D86" s="93">
        <v>4224</v>
      </c>
      <c r="E86" s="93" t="s">
        <v>1319</v>
      </c>
      <c r="F86" s="254">
        <f>'Rashodi po izvorima fin.'!F181+'Rashodi po izvorima fin.'!F263+'Rashodi po izvorima fin.'!F416+'Rashodi po izvorima fin.'!F466+'Rashodi po izvorima fin.'!F118+'Rashodi po izvorima fin.'!F68</f>
        <v>48722.74</v>
      </c>
      <c r="G86" s="257">
        <f>'Rashodi po izvorima fin.'!G181+'Rashodi po izvorima fin.'!G263+'Rashodi po izvorima fin.'!G416+'Rashodi po izvorima fin.'!G466+'Rashodi po izvorima fin.'!G118+'Rashodi po izvorima fin.'!G68+'Rashodi po izvorima fin.'!G351</f>
        <v>42804</v>
      </c>
      <c r="H86" s="257">
        <f>'Rashodi po izvorima fin.'!H181+'Rashodi po izvorima fin.'!H263+'Rashodi po izvorima fin.'!H416+'Rashodi po izvorima fin.'!H466+'Rashodi po izvorima fin.'!H118+'Rashodi po izvorima fin.'!H68+'Rashodi po izvorima fin.'!H351</f>
        <v>0</v>
      </c>
      <c r="I86" s="254">
        <f>'Rashodi po izvorima fin.'!I181+'Rashodi po izvorima fin.'!I263+'Rashodi po izvorima fin.'!I416+'Rashodi po izvorima fin.'!I466+'Rashodi po izvorima fin.'!I118+'Rashodi po izvorima fin.'!I68+'Rashodi po izvorima fin.'!I351</f>
        <v>55199.97</v>
      </c>
      <c r="J86" s="62">
        <f t="shared" si="3"/>
        <v>113.29405940634703</v>
      </c>
      <c r="K86" s="62">
        <f t="shared" si="4"/>
        <v>128.95984020185028</v>
      </c>
    </row>
    <row r="87" spans="1:11" s="92" customFormat="1" ht="13.2">
      <c r="A87" s="84"/>
      <c r="B87" s="84"/>
      <c r="C87" s="84"/>
      <c r="D87" s="93">
        <v>4225</v>
      </c>
      <c r="E87" s="93" t="s">
        <v>1320</v>
      </c>
      <c r="F87" s="254">
        <f>'Rashodi po izvorima fin.'!F264+'Rashodi po izvorima fin.'!F417+'Rashodi po izvorima fin.'!F352+'Rashodi po izvorima fin.'!F69</f>
        <v>31130</v>
      </c>
      <c r="G87" s="257">
        <f>'Rashodi po izvorima fin.'!G264+'Rashodi po izvorima fin.'!G417+'Rashodi po izvorima fin.'!G352+'Rashodi po izvorima fin.'!G69</f>
        <v>2000</v>
      </c>
      <c r="H87" s="257">
        <f>'Rashodi po izvorima fin.'!H264+'Rashodi po izvorima fin.'!H417+'Rashodi po izvorima fin.'!H352+'Rashodi po izvorima fin.'!H69</f>
        <v>0</v>
      </c>
      <c r="I87" s="254">
        <f>'Rashodi po izvorima fin.'!I264+'Rashodi po izvorima fin.'!I417+'Rashodi po izvorima fin.'!I352+'Rashodi po izvorima fin.'!I69</f>
        <v>5256.25</v>
      </c>
      <c r="J87" s="62">
        <f t="shared" si="3"/>
        <v>16.884837777063925</v>
      </c>
      <c r="K87" s="62">
        <f t="shared" si="4"/>
        <v>262.8125</v>
      </c>
    </row>
    <row r="88" spans="1:11" s="92" customFormat="1" ht="13.2">
      <c r="A88" s="84"/>
      <c r="B88" s="84"/>
      <c r="C88" s="84"/>
      <c r="D88" s="93">
        <v>4227</v>
      </c>
      <c r="E88" s="93" t="s">
        <v>1288</v>
      </c>
      <c r="F88" s="254">
        <f>'Rashodi po izvorima fin.'!F265+'Rashodi po izvorima fin.'!F353+'Rashodi po izvorima fin.'!F522+'Rashodi po izvorima fin.'!F511+'Rashodi po izvorima fin.'!F418+'Rashodi po izvorima fin.'!F182+'Rashodi po izvorima fin.'!F70</f>
        <v>599</v>
      </c>
      <c r="G88" s="257">
        <f>'Rashodi po izvorima fin.'!G265+'Rashodi po izvorima fin.'!G353+'Rashodi po izvorima fin.'!G522+'Rashodi po izvorima fin.'!G511+'Rashodi po izvorima fin.'!G418+'Rashodi po izvorima fin.'!G182+'Rashodi po izvorima fin.'!G70</f>
        <v>5600</v>
      </c>
      <c r="H88" s="257">
        <f>'Rashodi po izvorima fin.'!H265+'Rashodi po izvorima fin.'!H353+'Rashodi po izvorima fin.'!H522+'Rashodi po izvorima fin.'!H511+'Rashodi po izvorima fin.'!H418+'Rashodi po izvorima fin.'!H182+'Rashodi po izvorima fin.'!H70</f>
        <v>0</v>
      </c>
      <c r="I88" s="254">
        <f>'Rashodi po izvorima fin.'!I265+'Rashodi po izvorima fin.'!I353+'Rashodi po izvorima fin.'!I522+'Rashodi po izvorima fin.'!I511+'Rashodi po izvorima fin.'!I418+'Rashodi po izvorima fin.'!I182+'Rashodi po izvorima fin.'!I70</f>
        <v>2279.1</v>
      </c>
      <c r="J88" s="62">
        <f t="shared" si="3"/>
        <v>380.48414023372288</v>
      </c>
      <c r="K88" s="62">
        <f t="shared" si="4"/>
        <v>40.698214285714286</v>
      </c>
    </row>
    <row r="89" spans="1:11" s="92" customFormat="1" ht="13.2">
      <c r="A89" s="84"/>
      <c r="B89" s="84"/>
      <c r="C89" s="114">
        <v>423</v>
      </c>
      <c r="D89" s="55"/>
      <c r="E89" s="55" t="s">
        <v>1402</v>
      </c>
      <c r="F89" s="62">
        <f>F91+F90</f>
        <v>0</v>
      </c>
      <c r="G89" s="257">
        <f>G91+G90</f>
        <v>0</v>
      </c>
      <c r="H89" s="257">
        <f>H91+H90</f>
        <v>0</v>
      </c>
      <c r="I89" s="62">
        <f>I91+I90</f>
        <v>0</v>
      </c>
      <c r="J89" s="62" t="e">
        <f t="shared" si="3"/>
        <v>#DIV/0!</v>
      </c>
      <c r="K89" s="62" t="e">
        <f t="shared" si="4"/>
        <v>#DIV/0!</v>
      </c>
    </row>
    <row r="90" spans="1:11" s="92" customFormat="1" ht="13.2">
      <c r="A90" s="84"/>
      <c r="B90" s="84"/>
      <c r="C90" s="84"/>
      <c r="D90" s="93">
        <v>4231</v>
      </c>
      <c r="E90" s="93" t="s">
        <v>1572</v>
      </c>
      <c r="F90" s="254">
        <f>'Rashodi po izvorima fin.'!F267</f>
        <v>0</v>
      </c>
      <c r="G90" s="257">
        <f>'Rashodi po izvorima fin.'!G267</f>
        <v>0</v>
      </c>
      <c r="H90" s="257">
        <f>'Rashodi po izvorima fin.'!H267</f>
        <v>0</v>
      </c>
      <c r="I90" s="254">
        <f>'Rashodi po izvorima fin.'!I267</f>
        <v>0</v>
      </c>
      <c r="J90" s="62" t="e">
        <f t="shared" si="3"/>
        <v>#DIV/0!</v>
      </c>
      <c r="K90" s="62" t="e">
        <f t="shared" si="4"/>
        <v>#DIV/0!</v>
      </c>
    </row>
    <row r="91" spans="1:11" s="92" customFormat="1" ht="13.2" hidden="1">
      <c r="A91" s="84"/>
      <c r="B91" s="84"/>
      <c r="C91" s="84"/>
      <c r="D91" s="93">
        <v>4233</v>
      </c>
      <c r="E91" s="93" t="s">
        <v>1366</v>
      </c>
      <c r="F91" s="254">
        <f>'Rashodi po izvorima fin.'!F268</f>
        <v>0</v>
      </c>
      <c r="G91" s="257">
        <f>'Rashodi po izvorima fin.'!G268</f>
        <v>0</v>
      </c>
      <c r="H91" s="257">
        <f>'Rashodi po izvorima fin.'!H268</f>
        <v>0</v>
      </c>
      <c r="I91" s="254">
        <f>'Rashodi po izvorima fin.'!I268</f>
        <v>0</v>
      </c>
      <c r="J91" s="62" t="e">
        <f t="shared" si="3"/>
        <v>#DIV/0!</v>
      </c>
      <c r="K91" s="62" t="e">
        <f t="shared" si="4"/>
        <v>#DIV/0!</v>
      </c>
    </row>
    <row r="92" spans="1:11" s="92" customFormat="1" ht="13.2">
      <c r="A92" s="84"/>
      <c r="B92" s="84"/>
      <c r="C92" s="114">
        <v>424</v>
      </c>
      <c r="D92" s="55"/>
      <c r="E92" s="55" t="s">
        <v>1356</v>
      </c>
      <c r="F92" s="62">
        <f>F93+F94</f>
        <v>4440</v>
      </c>
      <c r="G92" s="257">
        <f>G93+G94</f>
        <v>6500</v>
      </c>
      <c r="H92" s="257">
        <f>H93+H94</f>
        <v>0</v>
      </c>
      <c r="I92" s="62">
        <f>I93+I94</f>
        <v>0</v>
      </c>
      <c r="J92" s="62">
        <f t="shared" si="3"/>
        <v>0</v>
      </c>
      <c r="K92" s="62">
        <f t="shared" si="4"/>
        <v>0</v>
      </c>
    </row>
    <row r="93" spans="1:11" s="92" customFormat="1" ht="13.2">
      <c r="A93" s="84"/>
      <c r="B93" s="84"/>
      <c r="C93" s="84"/>
      <c r="D93" s="93">
        <v>4241</v>
      </c>
      <c r="E93" s="93" t="s">
        <v>1311</v>
      </c>
      <c r="F93" s="254">
        <f>'Rashodi po izvorima fin.'!F184+'Rashodi po izvorima fin.'!F270+'Rashodi po izvorima fin.'!F420+'Rashodi po izvorima fin.'!F513+'Rashodi po izvorima fin.'!F355+'Rashodi po izvorima fin.'!F72</f>
        <v>4440</v>
      </c>
      <c r="G93" s="257">
        <f>'Rashodi po izvorima fin.'!G184+'Rashodi po izvorima fin.'!G270+'Rashodi po izvorima fin.'!G420+'Rashodi po izvorima fin.'!G513+'Rashodi po izvorima fin.'!G355+'Rashodi po izvorima fin.'!G72</f>
        <v>6500</v>
      </c>
      <c r="H93" s="257">
        <f>'Rashodi po izvorima fin.'!H184+'Rashodi po izvorima fin.'!H270+'Rashodi po izvorima fin.'!H420+'Rashodi po izvorima fin.'!H513+'Rashodi po izvorima fin.'!H355+'Rashodi po izvorima fin.'!H72</f>
        <v>0</v>
      </c>
      <c r="I93" s="254">
        <f>'Rashodi po izvorima fin.'!I184+'Rashodi po izvorima fin.'!I270+'Rashodi po izvorima fin.'!I420+'Rashodi po izvorima fin.'!I513+'Rashodi po izvorima fin.'!I355+'Rashodi po izvorima fin.'!I72</f>
        <v>0</v>
      </c>
      <c r="J93" s="62">
        <f t="shared" si="3"/>
        <v>0</v>
      </c>
      <c r="K93" s="62">
        <f t="shared" si="4"/>
        <v>0</v>
      </c>
    </row>
    <row r="94" spans="1:11" s="92" customFormat="1" ht="13.2" hidden="1">
      <c r="A94" s="84"/>
      <c r="B94" s="84"/>
      <c r="C94" s="84"/>
      <c r="D94" s="93">
        <v>4244</v>
      </c>
      <c r="E94" s="93" t="s">
        <v>1596</v>
      </c>
      <c r="F94" s="254">
        <f>'Rashodi po izvorima fin.'!F514</f>
        <v>0</v>
      </c>
      <c r="G94" s="257">
        <f>'Rashodi po izvorima fin.'!G514</f>
        <v>0</v>
      </c>
      <c r="H94" s="257">
        <f>'Rashodi po izvorima fin.'!H514</f>
        <v>0</v>
      </c>
      <c r="I94" s="254">
        <f>'Rashodi po izvorima fin.'!I514</f>
        <v>0</v>
      </c>
      <c r="J94" s="62" t="e">
        <f t="shared" si="3"/>
        <v>#DIV/0!</v>
      </c>
      <c r="K94" s="62" t="e">
        <f t="shared" si="4"/>
        <v>#DIV/0!</v>
      </c>
    </row>
    <row r="95" spans="1:11" s="92" customFormat="1" ht="13.2">
      <c r="A95" s="84"/>
      <c r="B95" s="84"/>
      <c r="C95" s="114">
        <v>426</v>
      </c>
      <c r="D95" s="55"/>
      <c r="E95" s="55" t="s">
        <v>1403</v>
      </c>
      <c r="F95" s="62">
        <f>F97+F96+F98</f>
        <v>18578.400000000001</v>
      </c>
      <c r="G95" s="257">
        <f>G97+G96+G98</f>
        <v>30000</v>
      </c>
      <c r="H95" s="257">
        <f>H97+H96+H98</f>
        <v>0</v>
      </c>
      <c r="I95" s="62">
        <f>I97+I96+I98</f>
        <v>0</v>
      </c>
      <c r="J95" s="62">
        <f t="shared" si="3"/>
        <v>0</v>
      </c>
      <c r="K95" s="62">
        <f t="shared" si="4"/>
        <v>0</v>
      </c>
    </row>
    <row r="96" spans="1:11" s="92" customFormat="1" ht="13.2">
      <c r="A96" s="84"/>
      <c r="B96" s="84"/>
      <c r="C96" s="84"/>
      <c r="D96" s="93">
        <v>4262</v>
      </c>
      <c r="E96" s="93" t="s">
        <v>1421</v>
      </c>
      <c r="F96" s="254">
        <f>'Rashodi po izvorima fin.'!F186+'Rashodi po izvorima fin.'!F272+'Rashodi po izvorima fin.'!F422+'Rashodi po izvorima fin.'!F74+'Rashodi po izvorima fin.'!F468+'Rashodi po izvorima fin.'!F120+'Rashodi po izvorima fin.'!F516+'Rashodi po izvorima fin.'!F357</f>
        <v>18578.400000000001</v>
      </c>
      <c r="G96" s="257">
        <f>'Rashodi po izvorima fin.'!G186+'Rashodi po izvorima fin.'!G272+'Rashodi po izvorima fin.'!G422+'Rashodi po izvorima fin.'!G74+'Rashodi po izvorima fin.'!G468+'Rashodi po izvorima fin.'!G120+'Rashodi po izvorima fin.'!G516+'Rashodi po izvorima fin.'!G357</f>
        <v>30000</v>
      </c>
      <c r="H96" s="257">
        <f>'Rashodi po izvorima fin.'!H186+'Rashodi po izvorima fin.'!H272+'Rashodi po izvorima fin.'!H422+'Rashodi po izvorima fin.'!H74+'Rashodi po izvorima fin.'!H468+'Rashodi po izvorima fin.'!H120+'Rashodi po izvorima fin.'!H516+'Rashodi po izvorima fin.'!H357</f>
        <v>0</v>
      </c>
      <c r="I96" s="254">
        <f>'Rashodi po izvorima fin.'!I186+'Rashodi po izvorima fin.'!I272+'Rashodi po izvorima fin.'!I422+'Rashodi po izvorima fin.'!I74+'Rashodi po izvorima fin.'!I468+'Rashodi po izvorima fin.'!I120+'Rashodi po izvorima fin.'!I516+'Rashodi po izvorima fin.'!I357</f>
        <v>0</v>
      </c>
      <c r="J96" s="62">
        <f t="shared" si="3"/>
        <v>0</v>
      </c>
      <c r="K96" s="62">
        <f t="shared" si="4"/>
        <v>0</v>
      </c>
    </row>
    <row r="97" spans="1:11" s="92" customFormat="1" ht="16.5" hidden="1" customHeight="1">
      <c r="A97" s="84"/>
      <c r="B97" s="84"/>
      <c r="C97" s="84"/>
      <c r="D97" s="93">
        <v>4263</v>
      </c>
      <c r="E97" s="93" t="s">
        <v>1524</v>
      </c>
      <c r="F97" s="254">
        <f>'Rashodi po izvorima fin.'!F273+'Rashodi po izvorima fin.'!F524</f>
        <v>0</v>
      </c>
      <c r="G97" s="207">
        <f>'Rashodi po izvorima fin.'!G273+'Rashodi po izvorima fin.'!G524</f>
        <v>0</v>
      </c>
      <c r="H97" s="254">
        <f>'Rashodi po izvorima fin.'!H273+'Rashodi po izvorima fin.'!H524</f>
        <v>0</v>
      </c>
      <c r="I97" s="254">
        <f>'Rashodi po izvorima fin.'!I273+'Rashodi po izvorima fin.'!I524</f>
        <v>0</v>
      </c>
      <c r="J97" s="62" t="e">
        <f t="shared" si="3"/>
        <v>#DIV/0!</v>
      </c>
      <c r="K97" s="62" t="e">
        <f t="shared" si="4"/>
        <v>#DIV/0!</v>
      </c>
    </row>
    <row r="98" spans="1:11" s="92" customFormat="1" ht="16.5" hidden="1" customHeight="1">
      <c r="A98" s="84"/>
      <c r="B98" s="84"/>
      <c r="C98" s="84"/>
      <c r="D98" s="93">
        <v>4264</v>
      </c>
      <c r="E98" s="93" t="s">
        <v>1312</v>
      </c>
      <c r="F98" s="254">
        <f>'Rashodi po izvorima fin.'!F187++'Rashodi po izvorima fin.'!F274</f>
        <v>0</v>
      </c>
      <c r="G98" s="207">
        <f>'Rashodi po izvorima fin.'!G187++'Rashodi po izvorima fin.'!G274</f>
        <v>0</v>
      </c>
      <c r="H98" s="254">
        <f>'Rashodi po izvorima fin.'!H187++'Rashodi po izvorima fin.'!H274</f>
        <v>0</v>
      </c>
      <c r="I98" s="254">
        <f>'Rashodi po izvorima fin.'!I187++'Rashodi po izvorima fin.'!I274</f>
        <v>0</v>
      </c>
      <c r="J98" s="62" t="e">
        <f t="shared" si="3"/>
        <v>#DIV/0!</v>
      </c>
      <c r="K98" s="62" t="e">
        <f t="shared" si="4"/>
        <v>#DIV/0!</v>
      </c>
    </row>
    <row r="99" spans="1:11" s="94" customFormat="1" ht="16.5" customHeight="1">
      <c r="A99" s="114"/>
      <c r="B99" s="114">
        <v>45</v>
      </c>
      <c r="C99" s="114"/>
      <c r="D99" s="55"/>
      <c r="E99" s="55" t="s">
        <v>1525</v>
      </c>
      <c r="F99" s="62">
        <f>F100+F102</f>
        <v>6532</v>
      </c>
      <c r="G99" s="62">
        <f t="shared" ref="G99:I99" si="5">G100+G102</f>
        <v>50000</v>
      </c>
      <c r="H99" s="62">
        <f t="shared" si="5"/>
        <v>0</v>
      </c>
      <c r="I99" s="62">
        <f t="shared" si="5"/>
        <v>25568.75</v>
      </c>
      <c r="J99" s="62">
        <f t="shared" si="3"/>
        <v>391.4383037354562</v>
      </c>
      <c r="K99" s="62">
        <f t="shared" si="4"/>
        <v>51.137500000000003</v>
      </c>
    </row>
    <row r="100" spans="1:11" s="94" customFormat="1" ht="16.5" customHeight="1">
      <c r="A100" s="114"/>
      <c r="B100" s="114"/>
      <c r="C100" s="114">
        <v>451</v>
      </c>
      <c r="D100" s="55"/>
      <c r="E100" s="55" t="s">
        <v>1591</v>
      </c>
      <c r="F100" s="62">
        <f t="shared" ref="F100:I100" si="6">F101</f>
        <v>6532</v>
      </c>
      <c r="G100" s="257">
        <f t="shared" si="6"/>
        <v>50000</v>
      </c>
      <c r="H100" s="257">
        <f t="shared" si="6"/>
        <v>0</v>
      </c>
      <c r="I100" s="62">
        <f t="shared" si="6"/>
        <v>0</v>
      </c>
      <c r="J100" s="62">
        <f t="shared" si="3"/>
        <v>0</v>
      </c>
      <c r="K100" s="62">
        <f t="shared" si="4"/>
        <v>0</v>
      </c>
    </row>
    <row r="101" spans="1:11" s="92" customFormat="1" ht="16.5" customHeight="1">
      <c r="A101" s="84"/>
      <c r="B101" s="84"/>
      <c r="C101" s="84"/>
      <c r="D101" s="93">
        <v>4511</v>
      </c>
      <c r="E101" s="93" t="s">
        <v>1591</v>
      </c>
      <c r="F101" s="254">
        <f>'Rashodi po izvorima fin.'!F277</f>
        <v>6532</v>
      </c>
      <c r="G101" s="257">
        <f>'Rashodi po izvorima fin.'!G277</f>
        <v>50000</v>
      </c>
      <c r="H101" s="257">
        <f>'Rashodi po izvorima fin.'!H277</f>
        <v>0</v>
      </c>
      <c r="I101" s="254">
        <f>'Rashodi po izvorima fin.'!I277</f>
        <v>0</v>
      </c>
      <c r="J101" s="62">
        <f t="shared" si="3"/>
        <v>0</v>
      </c>
      <c r="K101" s="62">
        <f t="shared" si="4"/>
        <v>0</v>
      </c>
    </row>
    <row r="102" spans="1:11" s="94" customFormat="1" ht="16.5" customHeight="1">
      <c r="A102" s="114"/>
      <c r="B102" s="114"/>
      <c r="C102" s="114">
        <v>452</v>
      </c>
      <c r="D102" s="55"/>
      <c r="E102" s="55" t="s">
        <v>1437</v>
      </c>
      <c r="F102" s="62">
        <f>F103</f>
        <v>0</v>
      </c>
      <c r="G102" s="257">
        <f t="shared" ref="G102:I102" si="7">G103</f>
        <v>0</v>
      </c>
      <c r="H102" s="257">
        <f t="shared" si="7"/>
        <v>0</v>
      </c>
      <c r="I102" s="62">
        <f t="shared" si="7"/>
        <v>25568.75</v>
      </c>
      <c r="J102" s="62" t="e">
        <f t="shared" si="3"/>
        <v>#DIV/0!</v>
      </c>
      <c r="K102" s="64" t="e">
        <f t="shared" si="4"/>
        <v>#DIV/0!</v>
      </c>
    </row>
    <row r="103" spans="1:11" s="92" customFormat="1" ht="16.5" customHeight="1">
      <c r="A103" s="84"/>
      <c r="B103" s="84"/>
      <c r="C103" s="84"/>
      <c r="D103" s="93">
        <v>4521</v>
      </c>
      <c r="E103" s="93" t="s">
        <v>1437</v>
      </c>
      <c r="F103" s="254">
        <f>'Rashodi po izvorima fin.'!F279</f>
        <v>0</v>
      </c>
      <c r="G103" s="257">
        <f>'Rashodi po izvorima fin.'!G279</f>
        <v>0</v>
      </c>
      <c r="H103" s="257">
        <f>'Rashodi po izvorima fin.'!H279</f>
        <v>0</v>
      </c>
      <c r="I103" s="254">
        <f>'Rashodi po izvorima fin.'!I279</f>
        <v>25568.75</v>
      </c>
      <c r="J103" s="62" t="e">
        <f t="shared" si="3"/>
        <v>#DIV/0!</v>
      </c>
      <c r="K103" s="62" t="e">
        <f t="shared" ref="K103" si="8">H103/F103*100</f>
        <v>#DIV/0!</v>
      </c>
    </row>
    <row r="104" spans="1:11">
      <c r="F104" s="105"/>
      <c r="H104" s="106"/>
      <c r="I104" s="105"/>
      <c r="J104" s="105"/>
      <c r="K104" s="105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5"/>
  <sheetViews>
    <sheetView topLeftCell="A52" zoomScale="90" zoomScaleNormal="90" workbookViewId="0">
      <selection activeCell="M20" sqref="M20"/>
    </sheetView>
  </sheetViews>
  <sheetFormatPr defaultColWidth="9.109375" defaultRowHeight="13.2"/>
  <cols>
    <col min="1" max="1" width="4.6640625" style="113" customWidth="1"/>
    <col min="2" max="3" width="4.109375" style="113" customWidth="1"/>
    <col min="4" max="4" width="6.33203125" style="146" customWidth="1"/>
    <col min="5" max="5" width="46.88671875" style="113" customWidth="1"/>
    <col min="6" max="6" width="24.33203125" style="113" customWidth="1"/>
    <col min="7" max="7" width="18" style="113" customWidth="1"/>
    <col min="8" max="8" width="15.5546875" style="113" customWidth="1"/>
    <col min="9" max="9" width="24.5546875" style="144" customWidth="1"/>
    <col min="10" max="11" width="10.44140625" style="113" customWidth="1"/>
    <col min="12" max="12" width="16.6640625" style="113" customWidth="1"/>
    <col min="13" max="16384" width="9.109375" style="113"/>
  </cols>
  <sheetData>
    <row r="1" spans="1:11">
      <c r="A1" s="129" t="s">
        <v>1678</v>
      </c>
      <c r="D1" s="129"/>
      <c r="F1" s="129"/>
      <c r="G1" s="129"/>
      <c r="H1" s="129"/>
      <c r="I1" s="214"/>
      <c r="J1" s="129"/>
      <c r="K1" s="129"/>
    </row>
    <row r="2" spans="1:11" ht="39.75" customHeight="1">
      <c r="A2" s="289" t="s">
        <v>1638</v>
      </c>
      <c r="B2" s="290"/>
      <c r="C2" s="290"/>
      <c r="D2" s="291"/>
      <c r="E2" s="96" t="s">
        <v>1640</v>
      </c>
      <c r="F2" s="109" t="str">
        <f>'Opći dio'!C15</f>
        <v xml:space="preserve">OSTVARENJE/IZVRŠENJE 
I - VI 2023. </v>
      </c>
      <c r="G2" s="109" t="str">
        <f>'Opći dio'!D15</f>
        <v>IZVORNI PLAN  2024.</v>
      </c>
      <c r="H2" s="109" t="str">
        <f>'Opći dio'!E15</f>
        <v>REBALANS 2024.</v>
      </c>
      <c r="I2" s="213" t="str">
        <f>'Opći dio'!F15</f>
        <v xml:space="preserve">OSTVARENJE/IZVRŠENJE 
I - VI 2024. </v>
      </c>
      <c r="J2" s="109" t="str">
        <f>'Prihodi po ekonom. klas.'!J3</f>
        <v>INDEKS</v>
      </c>
      <c r="K2" s="109" t="str">
        <f>'Prihodi po ekonom. klas.'!K3</f>
        <v>INDEKS</v>
      </c>
    </row>
    <row r="3" spans="1:11" ht="14.4" customHeight="1">
      <c r="A3" s="111"/>
      <c r="B3" s="111"/>
      <c r="C3" s="111"/>
      <c r="D3" s="91"/>
      <c r="E3" s="101">
        <v>1</v>
      </c>
      <c r="F3" s="101">
        <v>2</v>
      </c>
      <c r="G3" s="101">
        <v>3</v>
      </c>
      <c r="H3" s="101">
        <v>4</v>
      </c>
      <c r="I3" s="101">
        <v>5</v>
      </c>
      <c r="J3" s="102" t="s">
        <v>1630</v>
      </c>
      <c r="K3" s="102" t="s">
        <v>1724</v>
      </c>
    </row>
    <row r="4" spans="1:11">
      <c r="A4" s="130"/>
      <c r="B4" s="130"/>
      <c r="C4" s="130"/>
      <c r="D4" s="93"/>
      <c r="E4" s="55" t="s">
        <v>1651</v>
      </c>
      <c r="F4" s="112">
        <f>F5+F121+F188+F280+F358+F469+F517+F423+F75</f>
        <v>3178483.92</v>
      </c>
      <c r="G4" s="112">
        <f>G5+G121+G188+G280+G358+G469+G517+G423+G75</f>
        <v>6363971</v>
      </c>
      <c r="H4" s="112">
        <f>H5+H121+H188+H280+H358+H469+H517+H423+H75</f>
        <v>0</v>
      </c>
      <c r="I4" s="112">
        <f>I5+I121+I188+I280+I358+I469+I517+I423+I75</f>
        <v>3477124.82</v>
      </c>
      <c r="J4" s="112">
        <f>I4/F4*100</f>
        <v>109.39570271602948</v>
      </c>
      <c r="K4" s="112">
        <f>I4/G4*100</f>
        <v>54.63765972535073</v>
      </c>
    </row>
    <row r="5" spans="1:11">
      <c r="A5" s="117"/>
      <c r="B5" s="117"/>
      <c r="C5" s="117"/>
      <c r="D5" s="56"/>
      <c r="E5" s="56" t="s">
        <v>1261</v>
      </c>
      <c r="F5" s="118">
        <f>F6+F60</f>
        <v>1903379.7000000002</v>
      </c>
      <c r="G5" s="118">
        <f>G6+G60</f>
        <v>4098387</v>
      </c>
      <c r="H5" s="118">
        <f>H6+H60</f>
        <v>0</v>
      </c>
      <c r="I5" s="118">
        <f>I6+I60</f>
        <v>2233501.21</v>
      </c>
      <c r="J5" s="118">
        <f t="shared" ref="J5:J68" si="0">H5/G5*100</f>
        <v>0</v>
      </c>
      <c r="K5" s="118">
        <f t="shared" ref="K5:K68" si="1">I5/G5*100</f>
        <v>54.497079216774793</v>
      </c>
    </row>
    <row r="6" spans="1:11">
      <c r="A6" s="130">
        <v>3</v>
      </c>
      <c r="B6" s="130"/>
      <c r="C6" s="130"/>
      <c r="D6" s="133"/>
      <c r="E6" s="130" t="s">
        <v>1326</v>
      </c>
      <c r="F6" s="132">
        <f>F7+F17+F49+F54+F57</f>
        <v>1896351.7000000002</v>
      </c>
      <c r="G6" s="132">
        <f>G7+G17+G49+G54+G57</f>
        <v>4017257</v>
      </c>
      <c r="H6" s="132">
        <f>H7+H17+H49+H54+H57</f>
        <v>0</v>
      </c>
      <c r="I6" s="132">
        <f>I7+I17+I49+I54+I57</f>
        <v>2225621.92</v>
      </c>
      <c r="J6" s="132">
        <f t="shared" si="0"/>
        <v>0</v>
      </c>
      <c r="K6" s="132">
        <f t="shared" si="1"/>
        <v>55.401531940824299</v>
      </c>
    </row>
    <row r="7" spans="1:11">
      <c r="A7" s="130"/>
      <c r="B7" s="130">
        <v>31</v>
      </c>
      <c r="C7" s="130"/>
      <c r="D7" s="133"/>
      <c r="E7" s="130" t="s">
        <v>1327</v>
      </c>
      <c r="F7" s="132">
        <f>F8+F12+F14</f>
        <v>1604691.35</v>
      </c>
      <c r="G7" s="132">
        <f>G8+G12+G14</f>
        <v>3457689</v>
      </c>
      <c r="H7" s="132">
        <f>H8+H12+H14</f>
        <v>0</v>
      </c>
      <c r="I7" s="132">
        <f>I8+I12+I14</f>
        <v>1901401.2799999998</v>
      </c>
      <c r="J7" s="132">
        <f t="shared" si="0"/>
        <v>0</v>
      </c>
      <c r="K7" s="132">
        <f t="shared" si="1"/>
        <v>54.990523439210406</v>
      </c>
    </row>
    <row r="8" spans="1:11">
      <c r="A8" s="130"/>
      <c r="B8" s="130"/>
      <c r="C8" s="130">
        <v>311</v>
      </c>
      <c r="D8" s="133"/>
      <c r="E8" s="130" t="s">
        <v>1328</v>
      </c>
      <c r="F8" s="132">
        <f>F9+F10+F11</f>
        <v>1339950</v>
      </c>
      <c r="G8" s="257">
        <f>G9+G10+G11</f>
        <v>2906069</v>
      </c>
      <c r="H8" s="257">
        <f>H9+H10+H11</f>
        <v>0</v>
      </c>
      <c r="I8" s="132">
        <f>I9+I10+I11</f>
        <v>1587202.14</v>
      </c>
      <c r="J8" s="132">
        <f t="shared" si="0"/>
        <v>0</v>
      </c>
      <c r="K8" s="132">
        <f t="shared" si="1"/>
        <v>54.616808479082913</v>
      </c>
    </row>
    <row r="9" spans="1:11">
      <c r="A9" s="130"/>
      <c r="B9" s="130"/>
      <c r="C9" s="130"/>
      <c r="D9" s="133">
        <v>3111</v>
      </c>
      <c r="E9" s="111" t="s">
        <v>1300</v>
      </c>
      <c r="F9" s="134">
        <f>'Posebni dio izvršenja'!E9+'Posebni dio izvršenja'!E22+'Posebni dio izvršenja'!E76</f>
        <v>1338960</v>
      </c>
      <c r="G9" s="257">
        <f>'Posebni dio izvršenja'!F9+'Posebni dio izvršenja'!F22+'Posebni dio izvršenja'!F76</f>
        <v>2903700</v>
      </c>
      <c r="H9" s="257">
        <f>'Posebni dio izvršenja'!G9+'Posebni dio izvršenja'!G22+'Posebni dio izvršenja'!G76</f>
        <v>0</v>
      </c>
      <c r="I9" s="134">
        <f>'Posebni dio izvršenja'!H9+'Posebni dio izvršenja'!H22+'Posebni dio izvršenja'!H76</f>
        <v>1586150.25</v>
      </c>
      <c r="J9" s="134">
        <f t="shared" si="0"/>
        <v>0</v>
      </c>
      <c r="K9" s="134">
        <f t="shared" si="1"/>
        <v>54.62514206013018</v>
      </c>
    </row>
    <row r="10" spans="1:11">
      <c r="A10" s="130"/>
      <c r="B10" s="130"/>
      <c r="C10" s="130"/>
      <c r="D10" s="133">
        <v>3112</v>
      </c>
      <c r="E10" s="111" t="s">
        <v>1417</v>
      </c>
      <c r="F10" s="134">
        <f>'Posebni dio izvršenja'!E23</f>
        <v>0</v>
      </c>
      <c r="G10" s="257">
        <f>'Posebni dio izvršenja'!F23</f>
        <v>0</v>
      </c>
      <c r="H10" s="257">
        <f>'Posebni dio izvršenja'!G23</f>
        <v>0</v>
      </c>
      <c r="I10" s="134">
        <f>'Posebni dio izvršenja'!H23</f>
        <v>0</v>
      </c>
      <c r="J10" s="134" t="e">
        <f t="shared" si="0"/>
        <v>#DIV/0!</v>
      </c>
      <c r="K10" s="134" t="e">
        <f t="shared" si="1"/>
        <v>#DIV/0!</v>
      </c>
    </row>
    <row r="11" spans="1:11">
      <c r="A11" s="130"/>
      <c r="B11" s="130"/>
      <c r="C11" s="130"/>
      <c r="D11" s="133">
        <v>3114</v>
      </c>
      <c r="E11" s="111" t="s">
        <v>1576</v>
      </c>
      <c r="F11" s="134">
        <f>'Posebni dio izvršenja'!E10</f>
        <v>990</v>
      </c>
      <c r="G11" s="257">
        <f>'Posebni dio izvršenja'!F10</f>
        <v>2369</v>
      </c>
      <c r="H11" s="257">
        <f>'Posebni dio izvršenja'!G10</f>
        <v>0</v>
      </c>
      <c r="I11" s="134">
        <f>'Posebni dio izvršenja'!H10</f>
        <v>1051.8900000000001</v>
      </c>
      <c r="J11" s="134">
        <f t="shared" si="0"/>
        <v>0</v>
      </c>
      <c r="K11" s="134">
        <f t="shared" si="1"/>
        <v>44.402279442802872</v>
      </c>
    </row>
    <row r="12" spans="1:11">
      <c r="A12" s="130"/>
      <c r="B12" s="130"/>
      <c r="C12" s="130">
        <v>312</v>
      </c>
      <c r="D12" s="133"/>
      <c r="E12" s="130" t="s">
        <v>1301</v>
      </c>
      <c r="F12" s="132">
        <f>F13</f>
        <v>43633</v>
      </c>
      <c r="G12" s="257">
        <f>G13</f>
        <v>68315</v>
      </c>
      <c r="H12" s="257">
        <f>H13</f>
        <v>0</v>
      </c>
      <c r="I12" s="132">
        <f>I13</f>
        <v>52305.63</v>
      </c>
      <c r="J12" s="132">
        <f t="shared" si="0"/>
        <v>0</v>
      </c>
      <c r="K12" s="132">
        <f t="shared" si="1"/>
        <v>76.565366317792567</v>
      </c>
    </row>
    <row r="13" spans="1:11">
      <c r="A13" s="130"/>
      <c r="B13" s="130"/>
      <c r="C13" s="130"/>
      <c r="D13" s="133">
        <v>3121</v>
      </c>
      <c r="E13" s="111" t="s">
        <v>1301</v>
      </c>
      <c r="F13" s="134">
        <f>'Posebni dio izvršenja'!E11</f>
        <v>43633</v>
      </c>
      <c r="G13" s="257">
        <f>'Posebni dio izvršenja'!F11</f>
        <v>68315</v>
      </c>
      <c r="H13" s="257">
        <f>'Posebni dio izvršenja'!G11</f>
        <v>0</v>
      </c>
      <c r="I13" s="134">
        <f>'Posebni dio izvršenja'!H11</f>
        <v>52305.63</v>
      </c>
      <c r="J13" s="134">
        <f t="shared" si="0"/>
        <v>0</v>
      </c>
      <c r="K13" s="134">
        <f t="shared" si="1"/>
        <v>76.565366317792567</v>
      </c>
    </row>
    <row r="14" spans="1:11">
      <c r="A14" s="130"/>
      <c r="B14" s="130"/>
      <c r="C14" s="130">
        <v>313</v>
      </c>
      <c r="D14" s="133"/>
      <c r="E14" s="135" t="s">
        <v>1329</v>
      </c>
      <c r="F14" s="132">
        <f>F15+F16</f>
        <v>221108.35</v>
      </c>
      <c r="G14" s="257">
        <f>G15+G16</f>
        <v>483305</v>
      </c>
      <c r="H14" s="257">
        <f>H15+H16</f>
        <v>0</v>
      </c>
      <c r="I14" s="132">
        <f>I15+I16</f>
        <v>261893.51</v>
      </c>
      <c r="J14" s="132">
        <f t="shared" si="0"/>
        <v>0</v>
      </c>
      <c r="K14" s="132">
        <f t="shared" si="1"/>
        <v>54.188040678246665</v>
      </c>
    </row>
    <row r="15" spans="1:11">
      <c r="A15" s="130"/>
      <c r="B15" s="130"/>
      <c r="C15" s="130"/>
      <c r="D15" s="133">
        <v>3132</v>
      </c>
      <c r="E15" s="111" t="s">
        <v>1363</v>
      </c>
      <c r="F15" s="134">
        <f>'Posebni dio izvršenja'!E12+'Posebni dio izvršenja'!E25+'Posebni dio izvršenja'!E77</f>
        <v>221069</v>
      </c>
      <c r="G15" s="257">
        <f>'Posebni dio izvršenja'!F12+'Posebni dio izvršenja'!F25+'Posebni dio izvršenja'!F77</f>
        <v>483225</v>
      </c>
      <c r="H15" s="257">
        <f>'Posebni dio izvršenja'!G12+'Posebni dio izvršenja'!G25+'Posebni dio izvršenja'!G77</f>
        <v>0</v>
      </c>
      <c r="I15" s="134">
        <f>'Posebni dio izvršenja'!H12+'Posebni dio izvršenja'!H25+'Posebni dio izvršenja'!H77</f>
        <v>261881.58000000002</v>
      </c>
      <c r="J15" s="134">
        <f t="shared" si="0"/>
        <v>0</v>
      </c>
      <c r="K15" s="134">
        <f t="shared" si="1"/>
        <v>54.194542914791256</v>
      </c>
    </row>
    <row r="16" spans="1:11">
      <c r="A16" s="130"/>
      <c r="B16" s="130"/>
      <c r="C16" s="130"/>
      <c r="D16" s="133">
        <v>3133</v>
      </c>
      <c r="E16" s="111" t="s">
        <v>1364</v>
      </c>
      <c r="F16" s="134">
        <f>'Posebni dio izvršenja'!E13+'Posebni dio izvršenja'!E26+'Posebni dio izvršenja'!E78</f>
        <v>39.35</v>
      </c>
      <c r="G16" s="257">
        <f>'Posebni dio izvršenja'!F13+'Posebni dio izvršenja'!F26+'Posebni dio izvršenja'!F78</f>
        <v>80</v>
      </c>
      <c r="H16" s="257">
        <f>'Posebni dio izvršenja'!G13+'Posebni dio izvršenja'!G26+'Posebni dio izvršenja'!G78</f>
        <v>0</v>
      </c>
      <c r="I16" s="134">
        <f>'Posebni dio izvršenja'!H13+'Posebni dio izvršenja'!H26+'Posebni dio izvršenja'!H78</f>
        <v>11.93</v>
      </c>
      <c r="J16" s="134">
        <f t="shared" si="0"/>
        <v>0</v>
      </c>
      <c r="K16" s="134">
        <f t="shared" si="1"/>
        <v>14.912500000000001</v>
      </c>
    </row>
    <row r="17" spans="1:11">
      <c r="A17" s="130"/>
      <c r="B17" s="130">
        <v>32</v>
      </c>
      <c r="C17" s="130"/>
      <c r="D17" s="133"/>
      <c r="E17" s="130" t="s">
        <v>1330</v>
      </c>
      <c r="F17" s="132">
        <f>F18+F23+F30+F42+F40</f>
        <v>288871</v>
      </c>
      <c r="G17" s="132">
        <f>G18+G23+G30+G42+G40</f>
        <v>552528</v>
      </c>
      <c r="H17" s="132">
        <f>H18+H23+H30+H42+H40</f>
        <v>0</v>
      </c>
      <c r="I17" s="132">
        <f>I18+I23+I30+I42+I40</f>
        <v>318422.67999999993</v>
      </c>
      <c r="J17" s="132">
        <f t="shared" si="0"/>
        <v>0</v>
      </c>
      <c r="K17" s="132">
        <f t="shared" si="1"/>
        <v>57.630143630730011</v>
      </c>
    </row>
    <row r="18" spans="1:11">
      <c r="A18" s="130"/>
      <c r="B18" s="130"/>
      <c r="C18" s="130">
        <v>321</v>
      </c>
      <c r="D18" s="133"/>
      <c r="E18" s="130" t="s">
        <v>1331</v>
      </c>
      <c r="F18" s="132">
        <f>SUM(F19:F22)</f>
        <v>44449</v>
      </c>
      <c r="G18" s="257">
        <f>SUM(G19:G22)</f>
        <v>93281</v>
      </c>
      <c r="H18" s="257">
        <f>SUM(H19:H22)</f>
        <v>0</v>
      </c>
      <c r="I18" s="132">
        <f>SUM(I19:I22)</f>
        <v>53147.6</v>
      </c>
      <c r="J18" s="132">
        <f t="shared" si="0"/>
        <v>0</v>
      </c>
      <c r="K18" s="132">
        <f t="shared" si="1"/>
        <v>56.975804290262758</v>
      </c>
    </row>
    <row r="19" spans="1:11">
      <c r="A19" s="130"/>
      <c r="B19" s="130"/>
      <c r="C19" s="130"/>
      <c r="D19" s="133">
        <v>3211</v>
      </c>
      <c r="E19" s="111" t="s">
        <v>1264</v>
      </c>
      <c r="F19" s="134">
        <f>'Posebni dio izvršenja'!E28</f>
        <v>9001</v>
      </c>
      <c r="G19" s="257">
        <f>'Posebni dio izvršenja'!F28</f>
        <v>17745</v>
      </c>
      <c r="H19" s="257">
        <f>'Posebni dio izvršenja'!G28</f>
        <v>0</v>
      </c>
      <c r="I19" s="134">
        <f>'Posebni dio izvršenja'!H28</f>
        <v>17744.8</v>
      </c>
      <c r="J19" s="134">
        <f t="shared" si="0"/>
        <v>0</v>
      </c>
      <c r="K19" s="134">
        <f t="shared" si="1"/>
        <v>99.99887292194984</v>
      </c>
    </row>
    <row r="20" spans="1:11" ht="14.25" customHeight="1">
      <c r="A20" s="130"/>
      <c r="B20" s="130"/>
      <c r="C20" s="130"/>
      <c r="D20" s="133">
        <v>3212</v>
      </c>
      <c r="E20" s="136" t="s">
        <v>1265</v>
      </c>
      <c r="F20" s="134">
        <f>'Posebni dio izvršenja'!E15</f>
        <v>33755</v>
      </c>
      <c r="G20" s="257">
        <f>'Posebni dio izvršenja'!F15</f>
        <v>71845</v>
      </c>
      <c r="H20" s="257">
        <f>'Posebni dio izvršenja'!G15</f>
        <v>0</v>
      </c>
      <c r="I20" s="134">
        <f>'Posebni dio izvršenja'!H15</f>
        <v>31584.77</v>
      </c>
      <c r="J20" s="134">
        <f t="shared" si="0"/>
        <v>0</v>
      </c>
      <c r="K20" s="134">
        <f t="shared" si="1"/>
        <v>43.962377340107182</v>
      </c>
    </row>
    <row r="21" spans="1:11">
      <c r="A21" s="130"/>
      <c r="B21" s="130"/>
      <c r="C21" s="130"/>
      <c r="D21" s="133">
        <v>3213</v>
      </c>
      <c r="E21" s="111" t="s">
        <v>1266</v>
      </c>
      <c r="F21" s="134">
        <f>'Posebni dio izvršenja'!E29</f>
        <v>1693</v>
      </c>
      <c r="G21" s="257">
        <f>'Posebni dio izvršenja'!F29</f>
        <v>3691</v>
      </c>
      <c r="H21" s="257">
        <f>'Posebni dio izvršenja'!G29</f>
        <v>0</v>
      </c>
      <c r="I21" s="134">
        <f>'Posebni dio izvršenja'!H29</f>
        <v>3818.0299999999997</v>
      </c>
      <c r="J21" s="134">
        <f t="shared" si="0"/>
        <v>0</v>
      </c>
      <c r="K21" s="134">
        <f t="shared" si="1"/>
        <v>103.44161473855323</v>
      </c>
    </row>
    <row r="22" spans="1:11">
      <c r="A22" s="130"/>
      <c r="B22" s="130"/>
      <c r="C22" s="130"/>
      <c r="D22" s="133">
        <v>3214</v>
      </c>
      <c r="E22" s="111" t="s">
        <v>1552</v>
      </c>
      <c r="F22" s="134">
        <f>'Posebni dio izvršenja'!E30</f>
        <v>0</v>
      </c>
      <c r="G22" s="257">
        <f>'Posebni dio izvršenja'!F30</f>
        <v>0</v>
      </c>
      <c r="H22" s="257">
        <f>'Posebni dio izvršenja'!G30</f>
        <v>0</v>
      </c>
      <c r="I22" s="134">
        <f>'Posebni dio izvršenja'!H30</f>
        <v>0</v>
      </c>
      <c r="J22" s="134" t="e">
        <f t="shared" si="0"/>
        <v>#DIV/0!</v>
      </c>
      <c r="K22" s="134" t="e">
        <f t="shared" si="1"/>
        <v>#DIV/0!</v>
      </c>
    </row>
    <row r="23" spans="1:11">
      <c r="A23" s="130"/>
      <c r="B23" s="130"/>
      <c r="C23" s="130">
        <v>322</v>
      </c>
      <c r="D23" s="133"/>
      <c r="E23" s="130" t="s">
        <v>1348</v>
      </c>
      <c r="F23" s="132">
        <f>SUM(F24:F29)</f>
        <v>57131</v>
      </c>
      <c r="G23" s="257">
        <f>SUM(G24:G29)</f>
        <v>125139</v>
      </c>
      <c r="H23" s="257">
        <f>SUM(H24:H29)</f>
        <v>0</v>
      </c>
      <c r="I23" s="132">
        <f>SUM(I24:I29)</f>
        <v>51769.77</v>
      </c>
      <c r="J23" s="132">
        <f t="shared" si="0"/>
        <v>0</v>
      </c>
      <c r="K23" s="132">
        <f t="shared" si="1"/>
        <v>41.369812768201761</v>
      </c>
    </row>
    <row r="24" spans="1:11">
      <c r="A24" s="130"/>
      <c r="B24" s="130"/>
      <c r="C24" s="130"/>
      <c r="D24" s="133">
        <v>3221</v>
      </c>
      <c r="E24" s="111" t="s">
        <v>1267</v>
      </c>
      <c r="F24" s="134">
        <f>'Posebni dio izvršenja'!E31</f>
        <v>15631</v>
      </c>
      <c r="G24" s="257">
        <f>'Posebni dio izvršenja'!F31</f>
        <v>18439</v>
      </c>
      <c r="H24" s="257">
        <f>'Posebni dio izvršenja'!G31</f>
        <v>0</v>
      </c>
      <c r="I24" s="134">
        <f>'Posebni dio izvršenja'!H31</f>
        <v>15422.31</v>
      </c>
      <c r="J24" s="134">
        <f t="shared" si="0"/>
        <v>0</v>
      </c>
      <c r="K24" s="134">
        <f t="shared" si="1"/>
        <v>83.63962253918325</v>
      </c>
    </row>
    <row r="25" spans="1:11">
      <c r="A25" s="130"/>
      <c r="B25" s="130"/>
      <c r="C25" s="130"/>
      <c r="D25" s="133">
        <v>3222</v>
      </c>
      <c r="E25" s="111" t="s">
        <v>1268</v>
      </c>
      <c r="F25" s="134">
        <f>'Posebni dio izvršenja'!E32</f>
        <v>650</v>
      </c>
      <c r="G25" s="257">
        <f>'Posebni dio izvršenja'!F32</f>
        <v>1200</v>
      </c>
      <c r="H25" s="257">
        <f>'Posebni dio izvršenja'!G32</f>
        <v>0</v>
      </c>
      <c r="I25" s="134">
        <f>'Posebni dio izvršenja'!H32</f>
        <v>1363.5</v>
      </c>
      <c r="J25" s="134">
        <f t="shared" si="0"/>
        <v>0</v>
      </c>
      <c r="K25" s="134">
        <f t="shared" si="1"/>
        <v>113.625</v>
      </c>
    </row>
    <row r="26" spans="1:11">
      <c r="A26" s="130"/>
      <c r="B26" s="130"/>
      <c r="C26" s="130"/>
      <c r="D26" s="133">
        <v>3223</v>
      </c>
      <c r="E26" s="111" t="s">
        <v>1269</v>
      </c>
      <c r="F26" s="134">
        <f>'Posebni dio izvršenja'!E33</f>
        <v>36225</v>
      </c>
      <c r="G26" s="257">
        <f>'Posebni dio izvršenja'!F33</f>
        <v>95000</v>
      </c>
      <c r="H26" s="257">
        <f>'Posebni dio izvršenja'!G33</f>
        <v>0</v>
      </c>
      <c r="I26" s="134">
        <f>'Posebni dio izvršenja'!H33</f>
        <v>26036.29</v>
      </c>
      <c r="J26" s="134">
        <f t="shared" si="0"/>
        <v>0</v>
      </c>
      <c r="K26" s="134">
        <f t="shared" si="1"/>
        <v>27.406621052631579</v>
      </c>
    </row>
    <row r="27" spans="1:11" ht="15" customHeight="1">
      <c r="A27" s="130"/>
      <c r="B27" s="130"/>
      <c r="C27" s="130"/>
      <c r="D27" s="133">
        <v>3224</v>
      </c>
      <c r="E27" s="136" t="s">
        <v>1270</v>
      </c>
      <c r="F27" s="134">
        <f>'Posebni dio izvršenja'!E34</f>
        <v>4083</v>
      </c>
      <c r="G27" s="257">
        <f>'Posebni dio izvršenja'!F34</f>
        <v>10000</v>
      </c>
      <c r="H27" s="257">
        <f>'Posebni dio izvršenja'!G34</f>
        <v>0</v>
      </c>
      <c r="I27" s="134">
        <f>'Posebni dio izvršenja'!H34</f>
        <v>8376.8799999999992</v>
      </c>
      <c r="J27" s="134">
        <f t="shared" si="0"/>
        <v>0</v>
      </c>
      <c r="K27" s="134">
        <f t="shared" si="1"/>
        <v>83.768799999999985</v>
      </c>
    </row>
    <row r="28" spans="1:11" ht="15" customHeight="1">
      <c r="A28" s="130"/>
      <c r="B28" s="130"/>
      <c r="C28" s="130"/>
      <c r="D28" s="133">
        <v>3225</v>
      </c>
      <c r="E28" s="136" t="s">
        <v>1579</v>
      </c>
      <c r="F28" s="134">
        <f>'Posebni dio izvršenja'!E35</f>
        <v>0</v>
      </c>
      <c r="G28" s="257">
        <f>'Posebni dio izvršenja'!F35</f>
        <v>0</v>
      </c>
      <c r="H28" s="257">
        <f>'Posebni dio izvršenja'!G35</f>
        <v>0</v>
      </c>
      <c r="I28" s="134">
        <f>'Posebni dio izvršenja'!H35</f>
        <v>570.79</v>
      </c>
      <c r="J28" s="134" t="e">
        <f t="shared" si="0"/>
        <v>#DIV/0!</v>
      </c>
      <c r="K28" s="134" t="e">
        <f t="shared" si="1"/>
        <v>#DIV/0!</v>
      </c>
    </row>
    <row r="29" spans="1:11">
      <c r="A29" s="130"/>
      <c r="B29" s="130"/>
      <c r="C29" s="130"/>
      <c r="D29" s="133">
        <v>3227</v>
      </c>
      <c r="E29" s="111" t="s">
        <v>1271</v>
      </c>
      <c r="F29" s="134">
        <f>'Posebni dio izvršenja'!E36</f>
        <v>542</v>
      </c>
      <c r="G29" s="257">
        <f>'Posebni dio izvršenja'!F36</f>
        <v>500</v>
      </c>
      <c r="H29" s="257">
        <f>'Posebni dio izvršenja'!G36</f>
        <v>0</v>
      </c>
      <c r="I29" s="134">
        <f>'Posebni dio izvršenja'!H36</f>
        <v>0</v>
      </c>
      <c r="J29" s="134">
        <f t="shared" si="0"/>
        <v>0</v>
      </c>
      <c r="K29" s="134">
        <f t="shared" si="1"/>
        <v>0</v>
      </c>
    </row>
    <row r="30" spans="1:11" s="138" customFormat="1">
      <c r="A30" s="135"/>
      <c r="B30" s="135"/>
      <c r="C30" s="135">
        <v>323</v>
      </c>
      <c r="D30" s="133"/>
      <c r="E30" s="135" t="s">
        <v>1349</v>
      </c>
      <c r="F30" s="137">
        <f>SUM(F31:F39)</f>
        <v>165281</v>
      </c>
      <c r="G30" s="257">
        <f>SUM(G31:G39)</f>
        <v>303612</v>
      </c>
      <c r="H30" s="257">
        <f>SUM(H31:H39)</f>
        <v>0</v>
      </c>
      <c r="I30" s="137">
        <f>SUM(I31:I39)</f>
        <v>163435.34</v>
      </c>
      <c r="J30" s="137">
        <f t="shared" si="0"/>
        <v>0</v>
      </c>
      <c r="K30" s="137">
        <f t="shared" si="1"/>
        <v>53.83032949949277</v>
      </c>
    </row>
    <row r="31" spans="1:11">
      <c r="A31" s="130"/>
      <c r="B31" s="130"/>
      <c r="C31" s="130"/>
      <c r="D31" s="133">
        <v>3231</v>
      </c>
      <c r="E31" s="111" t="s">
        <v>1272</v>
      </c>
      <c r="F31" s="134">
        <f>'Posebni dio izvršenja'!E37</f>
        <v>1846</v>
      </c>
      <c r="G31" s="257">
        <f>'Posebni dio izvršenja'!F37</f>
        <v>3000</v>
      </c>
      <c r="H31" s="257">
        <f>'Posebni dio izvršenja'!G37</f>
        <v>0</v>
      </c>
      <c r="I31" s="134">
        <f>'Posebni dio izvršenja'!H37</f>
        <v>5038.91</v>
      </c>
      <c r="J31" s="134">
        <f t="shared" si="0"/>
        <v>0</v>
      </c>
      <c r="K31" s="134">
        <f t="shared" si="1"/>
        <v>167.96366666666665</v>
      </c>
    </row>
    <row r="32" spans="1:11">
      <c r="A32" s="130"/>
      <c r="B32" s="130"/>
      <c r="C32" s="130"/>
      <c r="D32" s="133">
        <v>3232</v>
      </c>
      <c r="E32" s="111" t="s">
        <v>1273</v>
      </c>
      <c r="F32" s="134">
        <f>'Posebni dio izvršenja'!E38</f>
        <v>13965</v>
      </c>
      <c r="G32" s="257">
        <f>'Posebni dio izvršenja'!F38</f>
        <v>115000</v>
      </c>
      <c r="H32" s="257">
        <f>'Posebni dio izvršenja'!G38</f>
        <v>0</v>
      </c>
      <c r="I32" s="134">
        <f>'Posebni dio izvršenja'!H38</f>
        <v>18974.88</v>
      </c>
      <c r="J32" s="134">
        <f t="shared" si="0"/>
        <v>0</v>
      </c>
      <c r="K32" s="134">
        <f t="shared" si="1"/>
        <v>16.499895652173912</v>
      </c>
    </row>
    <row r="33" spans="1:11">
      <c r="A33" s="130"/>
      <c r="B33" s="130"/>
      <c r="C33" s="130"/>
      <c r="D33" s="133">
        <v>3233</v>
      </c>
      <c r="E33" s="111" t="s">
        <v>1274</v>
      </c>
      <c r="F33" s="134">
        <f>'Posebni dio izvršenja'!E39</f>
        <v>6735</v>
      </c>
      <c r="G33" s="257">
        <f>'Posebni dio izvršenja'!F39</f>
        <v>7500</v>
      </c>
      <c r="H33" s="257">
        <f>'Posebni dio izvršenja'!G39</f>
        <v>0</v>
      </c>
      <c r="I33" s="134">
        <f>'Posebni dio izvršenja'!H39</f>
        <v>9004.8700000000008</v>
      </c>
      <c r="J33" s="134">
        <f t="shared" si="0"/>
        <v>0</v>
      </c>
      <c r="K33" s="134">
        <f t="shared" si="1"/>
        <v>120.06493333333334</v>
      </c>
    </row>
    <row r="34" spans="1:11">
      <c r="A34" s="130"/>
      <c r="B34" s="130"/>
      <c r="C34" s="130"/>
      <c r="D34" s="133">
        <v>3234</v>
      </c>
      <c r="E34" s="111" t="s">
        <v>1275</v>
      </c>
      <c r="F34" s="134">
        <f>'Posebni dio izvršenja'!E40</f>
        <v>15513</v>
      </c>
      <c r="G34" s="257">
        <f>'Posebni dio izvršenja'!F40</f>
        <v>22000</v>
      </c>
      <c r="H34" s="257">
        <f>'Posebni dio izvršenja'!G40</f>
        <v>0</v>
      </c>
      <c r="I34" s="134">
        <f>'Posebni dio izvršenja'!H40</f>
        <v>11659.35</v>
      </c>
      <c r="J34" s="134">
        <f t="shared" si="0"/>
        <v>0</v>
      </c>
      <c r="K34" s="134">
        <f t="shared" si="1"/>
        <v>52.997045454545457</v>
      </c>
    </row>
    <row r="35" spans="1:11">
      <c r="A35" s="130"/>
      <c r="B35" s="130"/>
      <c r="C35" s="130"/>
      <c r="D35" s="133">
        <v>3235</v>
      </c>
      <c r="E35" s="111" t="s">
        <v>1276</v>
      </c>
      <c r="F35" s="134">
        <f>'Posebni dio izvršenja'!E41</f>
        <v>48871</v>
      </c>
      <c r="G35" s="257">
        <f>'Posebni dio izvršenja'!F41</f>
        <v>30108</v>
      </c>
      <c r="H35" s="257">
        <f>'Posebni dio izvršenja'!G41</f>
        <v>0</v>
      </c>
      <c r="I35" s="134">
        <f>'Posebni dio izvršenja'!H41</f>
        <v>51421.270000000004</v>
      </c>
      <c r="J35" s="134">
        <f t="shared" si="0"/>
        <v>0</v>
      </c>
      <c r="K35" s="134">
        <f t="shared" si="1"/>
        <v>170.78939152384748</v>
      </c>
    </row>
    <row r="36" spans="1:11">
      <c r="A36" s="130"/>
      <c r="B36" s="130"/>
      <c r="C36" s="130"/>
      <c r="D36" s="133">
        <v>3236</v>
      </c>
      <c r="E36" s="111" t="s">
        <v>1277</v>
      </c>
      <c r="F36" s="134">
        <f>'Posebni dio izvršenja'!E16+'Posebni dio izvršenja'!E42</f>
        <v>280</v>
      </c>
      <c r="G36" s="257">
        <f>'Posebni dio izvršenja'!F16+'Posebni dio izvršenja'!F42</f>
        <v>10004</v>
      </c>
      <c r="H36" s="257">
        <f>'Posebni dio izvršenja'!G16+'Posebni dio izvršenja'!G42</f>
        <v>0</v>
      </c>
      <c r="I36" s="134">
        <f>'Posebni dio izvršenja'!H16+'Posebni dio izvršenja'!H42</f>
        <v>4778.1000000000004</v>
      </c>
      <c r="J36" s="134">
        <f t="shared" si="0"/>
        <v>0</v>
      </c>
      <c r="K36" s="134">
        <f t="shared" si="1"/>
        <v>47.76189524190324</v>
      </c>
    </row>
    <row r="37" spans="1:11">
      <c r="A37" s="130"/>
      <c r="B37" s="130"/>
      <c r="C37" s="130"/>
      <c r="D37" s="133">
        <v>3237</v>
      </c>
      <c r="E37" s="111" t="s">
        <v>1278</v>
      </c>
      <c r="F37" s="134">
        <f>'Posebni dio izvršenja'!E43</f>
        <v>66510</v>
      </c>
      <c r="G37" s="257">
        <f>'Posebni dio izvršenja'!F43</f>
        <v>101000</v>
      </c>
      <c r="H37" s="257">
        <f>'Posebni dio izvršenja'!G43</f>
        <v>0</v>
      </c>
      <c r="I37" s="134">
        <f>'Posebni dio izvršenja'!H43</f>
        <v>17464.190000000002</v>
      </c>
      <c r="J37" s="134">
        <f t="shared" si="0"/>
        <v>0</v>
      </c>
      <c r="K37" s="134">
        <f t="shared" si="1"/>
        <v>17.291277227722773</v>
      </c>
    </row>
    <row r="38" spans="1:11">
      <c r="A38" s="130"/>
      <c r="B38" s="130"/>
      <c r="C38" s="130"/>
      <c r="D38" s="133">
        <v>3238</v>
      </c>
      <c r="E38" s="111" t="s">
        <v>1279</v>
      </c>
      <c r="F38" s="134">
        <f>'Posebni dio izvršenja'!E44</f>
        <v>7790</v>
      </c>
      <c r="G38" s="257">
        <f>'Posebni dio izvršenja'!F44</f>
        <v>10000</v>
      </c>
      <c r="H38" s="257">
        <f>'Posebni dio izvršenja'!G44</f>
        <v>0</v>
      </c>
      <c r="I38" s="134">
        <f>'Posebni dio izvršenja'!H44</f>
        <v>8430.64</v>
      </c>
      <c r="J38" s="134">
        <f t="shared" si="0"/>
        <v>0</v>
      </c>
      <c r="K38" s="134">
        <f t="shared" si="1"/>
        <v>84.306399999999996</v>
      </c>
    </row>
    <row r="39" spans="1:11">
      <c r="A39" s="130"/>
      <c r="B39" s="130"/>
      <c r="C39" s="130"/>
      <c r="D39" s="133">
        <v>3239</v>
      </c>
      <c r="E39" s="111" t="s">
        <v>1280</v>
      </c>
      <c r="F39" s="134">
        <f>'Posebni dio izvršenja'!E45</f>
        <v>3771</v>
      </c>
      <c r="G39" s="257">
        <f>'Posebni dio izvršenja'!F45</f>
        <v>5000</v>
      </c>
      <c r="H39" s="257">
        <f>'Posebni dio izvršenja'!G45</f>
        <v>0</v>
      </c>
      <c r="I39" s="134">
        <f>'Posebni dio izvršenja'!H45</f>
        <v>36663.129999999997</v>
      </c>
      <c r="J39" s="134">
        <f t="shared" si="0"/>
        <v>0</v>
      </c>
      <c r="K39" s="134">
        <f t="shared" si="1"/>
        <v>733.26259999999991</v>
      </c>
    </row>
    <row r="40" spans="1:11" s="139" customFormat="1">
      <c r="A40" s="130"/>
      <c r="B40" s="130"/>
      <c r="C40" s="130">
        <v>324</v>
      </c>
      <c r="D40" s="133"/>
      <c r="E40" s="130" t="s">
        <v>1357</v>
      </c>
      <c r="F40" s="132">
        <f>F41</f>
        <v>1338</v>
      </c>
      <c r="G40" s="257">
        <f>G41</f>
        <v>2000</v>
      </c>
      <c r="H40" s="257">
        <f>H41</f>
        <v>0</v>
      </c>
      <c r="I40" s="132">
        <f>I41</f>
        <v>1842</v>
      </c>
      <c r="J40" s="132">
        <f t="shared" si="0"/>
        <v>0</v>
      </c>
      <c r="K40" s="132">
        <f t="shared" si="1"/>
        <v>92.100000000000009</v>
      </c>
    </row>
    <row r="41" spans="1:11">
      <c r="A41" s="130"/>
      <c r="B41" s="130"/>
      <c r="C41" s="130"/>
      <c r="D41" s="133">
        <v>3241</v>
      </c>
      <c r="E41" s="111" t="s">
        <v>1357</v>
      </c>
      <c r="F41" s="134">
        <f>'Posebni dio izvršenja'!E46</f>
        <v>1338</v>
      </c>
      <c r="G41" s="257">
        <f>'Posebni dio izvršenja'!F46</f>
        <v>2000</v>
      </c>
      <c r="H41" s="257">
        <f>'Posebni dio izvršenja'!G46</f>
        <v>0</v>
      </c>
      <c r="I41" s="134">
        <f>'Posebni dio izvršenja'!H46</f>
        <v>1842</v>
      </c>
      <c r="J41" s="134">
        <f t="shared" si="0"/>
        <v>0</v>
      </c>
      <c r="K41" s="134">
        <f t="shared" si="1"/>
        <v>92.100000000000009</v>
      </c>
    </row>
    <row r="42" spans="1:11">
      <c r="A42" s="130"/>
      <c r="B42" s="130"/>
      <c r="C42" s="130">
        <v>329</v>
      </c>
      <c r="D42" s="133"/>
      <c r="E42" s="130" t="s">
        <v>1285</v>
      </c>
      <c r="F42" s="132">
        <f>SUM(F43:F48)</f>
        <v>20672</v>
      </c>
      <c r="G42" s="257">
        <f>SUM(G43:G48)</f>
        <v>28496</v>
      </c>
      <c r="H42" s="257">
        <f>SUM(H43:H48)</f>
        <v>0</v>
      </c>
      <c r="I42" s="132">
        <f>SUM(I43:I48)</f>
        <v>48227.97</v>
      </c>
      <c r="J42" s="132">
        <f t="shared" si="0"/>
        <v>0</v>
      </c>
      <c r="K42" s="132">
        <f t="shared" si="1"/>
        <v>169.24470101066817</v>
      </c>
    </row>
    <row r="43" spans="1:11">
      <c r="A43" s="130"/>
      <c r="B43" s="130"/>
      <c r="C43" s="130"/>
      <c r="D43" s="133">
        <v>3292</v>
      </c>
      <c r="E43" s="111" t="s">
        <v>1281</v>
      </c>
      <c r="F43" s="134">
        <f>'Posebni dio izvršenja'!E47</f>
        <v>2649</v>
      </c>
      <c r="G43" s="257">
        <f>'Posebni dio izvršenja'!F47</f>
        <v>4000</v>
      </c>
      <c r="H43" s="257">
        <f>'Posebni dio izvršenja'!G47</f>
        <v>0</v>
      </c>
      <c r="I43" s="134">
        <f>'Posebni dio izvršenja'!H47</f>
        <v>2693.13</v>
      </c>
      <c r="J43" s="134">
        <f t="shared" si="0"/>
        <v>0</v>
      </c>
      <c r="K43" s="134">
        <f t="shared" si="1"/>
        <v>67.328249999999997</v>
      </c>
    </row>
    <row r="44" spans="1:11">
      <c r="A44" s="130"/>
      <c r="B44" s="130"/>
      <c r="C44" s="130"/>
      <c r="D44" s="133">
        <v>3293</v>
      </c>
      <c r="E44" s="111" t="s">
        <v>1305</v>
      </c>
      <c r="F44" s="134">
        <f>'Posebni dio izvršenja'!E48</f>
        <v>3847</v>
      </c>
      <c r="G44" s="257">
        <f>'Posebni dio izvršenja'!F48</f>
        <v>4000</v>
      </c>
      <c r="H44" s="257">
        <f>'Posebni dio izvršenja'!G48</f>
        <v>0</v>
      </c>
      <c r="I44" s="134">
        <f>'Posebni dio izvršenja'!H48</f>
        <v>32246.3</v>
      </c>
      <c r="J44" s="134">
        <f t="shared" si="0"/>
        <v>0</v>
      </c>
      <c r="K44" s="134">
        <f t="shared" si="1"/>
        <v>806.15749999999991</v>
      </c>
    </row>
    <row r="45" spans="1:11">
      <c r="A45" s="130"/>
      <c r="B45" s="130"/>
      <c r="C45" s="130"/>
      <c r="D45" s="133">
        <v>3294</v>
      </c>
      <c r="E45" s="111" t="s">
        <v>1283</v>
      </c>
      <c r="F45" s="134">
        <f>'Posebni dio izvršenja'!E49</f>
        <v>2037</v>
      </c>
      <c r="G45" s="257">
        <f>'Posebni dio izvršenja'!F49</f>
        <v>4000</v>
      </c>
      <c r="H45" s="257">
        <f>'Posebni dio izvršenja'!G49</f>
        <v>0</v>
      </c>
      <c r="I45" s="134">
        <f>'Posebni dio izvršenja'!H49</f>
        <v>1746.62</v>
      </c>
      <c r="J45" s="134">
        <f t="shared" si="0"/>
        <v>0</v>
      </c>
      <c r="K45" s="134">
        <f t="shared" si="1"/>
        <v>43.665499999999994</v>
      </c>
    </row>
    <row r="46" spans="1:11">
      <c r="A46" s="130"/>
      <c r="B46" s="130"/>
      <c r="C46" s="130"/>
      <c r="D46" s="133">
        <v>3295</v>
      </c>
      <c r="E46" s="111" t="s">
        <v>1284</v>
      </c>
      <c r="F46" s="134">
        <f>'Posebni dio izvršenja'!E50+'Posebni dio izvršenja'!E17+'Posebni dio izvršenja'!E80</f>
        <v>3522</v>
      </c>
      <c r="G46" s="257">
        <f>'Posebni dio izvršenja'!F50+'Posebni dio izvršenja'!F17+'Posebni dio izvršenja'!F80</f>
        <v>7048</v>
      </c>
      <c r="H46" s="257">
        <f>'Posebni dio izvršenja'!G50+'Posebni dio izvršenja'!G17+'Posebni dio izvršenja'!G80</f>
        <v>0</v>
      </c>
      <c r="I46" s="134">
        <f>'Posebni dio izvršenja'!H50+'Posebni dio izvršenja'!H17+'Posebni dio izvršenja'!H80</f>
        <v>3425.75</v>
      </c>
      <c r="J46" s="134">
        <f t="shared" si="0"/>
        <v>0</v>
      </c>
      <c r="K46" s="134">
        <f t="shared" si="1"/>
        <v>48.605987514188421</v>
      </c>
    </row>
    <row r="47" spans="1:11">
      <c r="A47" s="130"/>
      <c r="B47" s="130"/>
      <c r="C47" s="130"/>
      <c r="D47" s="133">
        <v>3296</v>
      </c>
      <c r="E47" s="111" t="s">
        <v>1435</v>
      </c>
      <c r="F47" s="134">
        <f>'Posebni dio izvršenja'!E51+'Posebni dio izvršenja'!E81</f>
        <v>718</v>
      </c>
      <c r="G47" s="257">
        <f>'Posebni dio izvršenja'!F51+'Posebni dio izvršenja'!F81</f>
        <v>1400</v>
      </c>
      <c r="H47" s="257">
        <f>'Posebni dio izvršenja'!G51+'Posebni dio izvršenja'!G81</f>
        <v>0</v>
      </c>
      <c r="I47" s="134">
        <f>'Posebni dio izvršenja'!H51+'Posebni dio izvršenja'!H81</f>
        <v>697.63</v>
      </c>
      <c r="J47" s="134">
        <f t="shared" si="0"/>
        <v>0</v>
      </c>
      <c r="K47" s="134">
        <f t="shared" si="1"/>
        <v>49.830714285714286</v>
      </c>
    </row>
    <row r="48" spans="1:11">
      <c r="A48" s="130"/>
      <c r="B48" s="130"/>
      <c r="C48" s="130"/>
      <c r="D48" s="133">
        <v>3299</v>
      </c>
      <c r="E48" s="111" t="s">
        <v>1285</v>
      </c>
      <c r="F48" s="134">
        <f>'Posebni dio izvršenja'!E52</f>
        <v>7899</v>
      </c>
      <c r="G48" s="257">
        <f>'Posebni dio izvršenja'!F52</f>
        <v>8048</v>
      </c>
      <c r="H48" s="257">
        <f>'Posebni dio izvršenja'!G52</f>
        <v>0</v>
      </c>
      <c r="I48" s="134">
        <f>'Posebni dio izvršenja'!H52</f>
        <v>7418.54</v>
      </c>
      <c r="J48" s="134">
        <f t="shared" si="0"/>
        <v>0</v>
      </c>
      <c r="K48" s="134">
        <f t="shared" si="1"/>
        <v>92.178677932405563</v>
      </c>
    </row>
    <row r="49" spans="1:11">
      <c r="A49" s="130"/>
      <c r="B49" s="130">
        <v>34</v>
      </c>
      <c r="C49" s="130"/>
      <c r="D49" s="133"/>
      <c r="E49" s="130" t="s">
        <v>1350</v>
      </c>
      <c r="F49" s="132">
        <f>F50</f>
        <v>2789.35</v>
      </c>
      <c r="G49" s="132">
        <f>G50</f>
        <v>4540</v>
      </c>
      <c r="H49" s="132">
        <f>H50</f>
        <v>0</v>
      </c>
      <c r="I49" s="132">
        <f>I50</f>
        <v>2366.0299999999997</v>
      </c>
      <c r="J49" s="132">
        <f t="shared" si="0"/>
        <v>0</v>
      </c>
      <c r="K49" s="132">
        <f t="shared" si="1"/>
        <v>52.115198237885451</v>
      </c>
    </row>
    <row r="50" spans="1:11">
      <c r="A50" s="130"/>
      <c r="B50" s="130"/>
      <c r="C50" s="130">
        <v>343</v>
      </c>
      <c r="D50" s="133"/>
      <c r="E50" s="130" t="s">
        <v>1351</v>
      </c>
      <c r="F50" s="132">
        <f>SUM(F51:F53)</f>
        <v>2789.35</v>
      </c>
      <c r="G50" s="257">
        <f>SUM(G51:G53)</f>
        <v>4540</v>
      </c>
      <c r="H50" s="257">
        <f>SUM(H51:H53)</f>
        <v>0</v>
      </c>
      <c r="I50" s="132">
        <f>SUM(I51:I53)</f>
        <v>2366.0299999999997</v>
      </c>
      <c r="J50" s="132">
        <f t="shared" si="0"/>
        <v>0</v>
      </c>
      <c r="K50" s="132">
        <f t="shared" si="1"/>
        <v>52.115198237885451</v>
      </c>
    </row>
    <row r="51" spans="1:11">
      <c r="A51" s="130"/>
      <c r="B51" s="130"/>
      <c r="C51" s="130"/>
      <c r="D51" s="133">
        <v>3431</v>
      </c>
      <c r="E51" s="111" t="s">
        <v>1286</v>
      </c>
      <c r="F51" s="134">
        <f>'Posebni dio izvršenja'!E54</f>
        <v>1911</v>
      </c>
      <c r="G51" s="257">
        <f>'Posebni dio izvršenja'!F54</f>
        <v>2600</v>
      </c>
      <c r="H51" s="257">
        <f>'Posebni dio izvršenja'!G54</f>
        <v>0</v>
      </c>
      <c r="I51" s="134">
        <f>'Posebni dio izvršenja'!H54</f>
        <v>2018.53</v>
      </c>
      <c r="J51" s="134">
        <f t="shared" si="0"/>
        <v>0</v>
      </c>
      <c r="K51" s="134">
        <f t="shared" si="1"/>
        <v>77.635769230769228</v>
      </c>
    </row>
    <row r="52" spans="1:11">
      <c r="A52" s="130"/>
      <c r="B52" s="130"/>
      <c r="C52" s="130"/>
      <c r="D52" s="133">
        <v>3432</v>
      </c>
      <c r="E52" s="111" t="s">
        <v>1306</v>
      </c>
      <c r="F52" s="134">
        <f>'Posebni dio izvršenja'!E55</f>
        <v>0</v>
      </c>
      <c r="G52" s="257">
        <f>'Posebni dio izvršenja'!F55</f>
        <v>0</v>
      </c>
      <c r="H52" s="257">
        <f>'Posebni dio izvršenja'!G55</f>
        <v>0</v>
      </c>
      <c r="I52" s="134">
        <f>'Posebni dio izvršenja'!H55</f>
        <v>11.07</v>
      </c>
      <c r="J52" s="134" t="e">
        <f t="shared" si="0"/>
        <v>#DIV/0!</v>
      </c>
      <c r="K52" s="134" t="e">
        <f t="shared" si="1"/>
        <v>#DIV/0!</v>
      </c>
    </row>
    <row r="53" spans="1:11">
      <c r="A53" s="130"/>
      <c r="B53" s="130"/>
      <c r="C53" s="130"/>
      <c r="D53" s="133">
        <v>3433</v>
      </c>
      <c r="E53" s="111" t="s">
        <v>1418</v>
      </c>
      <c r="F53" s="134">
        <f>'Posebni dio izvršenja'!E56+'Posebni dio izvršenja'!E83</f>
        <v>878.35</v>
      </c>
      <c r="G53" s="257">
        <f>'Posebni dio izvršenja'!F56+'Posebni dio izvršenja'!F83</f>
        <v>1940</v>
      </c>
      <c r="H53" s="257">
        <f>'Posebni dio izvršenja'!G56+'Posebni dio izvršenja'!G83</f>
        <v>0</v>
      </c>
      <c r="I53" s="134">
        <f>'Posebni dio izvršenja'!H56+'Posebni dio izvršenja'!H83</f>
        <v>336.43</v>
      </c>
      <c r="J53" s="134">
        <f t="shared" si="0"/>
        <v>0</v>
      </c>
      <c r="K53" s="134">
        <f t="shared" si="1"/>
        <v>17.341752577319589</v>
      </c>
    </row>
    <row r="54" spans="1:11">
      <c r="A54" s="130"/>
      <c r="B54" s="130">
        <v>37</v>
      </c>
      <c r="C54" s="130"/>
      <c r="D54" s="133"/>
      <c r="E54" s="130" t="s">
        <v>1550</v>
      </c>
      <c r="F54" s="132">
        <f t="shared" ref="F54:I55" si="2">F55</f>
        <v>0</v>
      </c>
      <c r="G54" s="132">
        <f t="shared" si="2"/>
        <v>2500</v>
      </c>
      <c r="H54" s="132">
        <f t="shared" si="2"/>
        <v>0</v>
      </c>
      <c r="I54" s="132">
        <f t="shared" si="2"/>
        <v>3431.93</v>
      </c>
      <c r="J54" s="132">
        <f t="shared" si="0"/>
        <v>0</v>
      </c>
      <c r="K54" s="132">
        <f t="shared" si="1"/>
        <v>137.27719999999999</v>
      </c>
    </row>
    <row r="55" spans="1:11">
      <c r="A55" s="130"/>
      <c r="B55" s="130"/>
      <c r="C55" s="130">
        <v>372</v>
      </c>
      <c r="D55" s="133"/>
      <c r="E55" s="130" t="s">
        <v>1560</v>
      </c>
      <c r="F55" s="132">
        <f t="shared" si="2"/>
        <v>0</v>
      </c>
      <c r="G55" s="257">
        <f t="shared" si="2"/>
        <v>2500</v>
      </c>
      <c r="H55" s="257">
        <f t="shared" si="2"/>
        <v>0</v>
      </c>
      <c r="I55" s="132">
        <f t="shared" si="2"/>
        <v>3431.93</v>
      </c>
      <c r="J55" s="132">
        <f t="shared" si="0"/>
        <v>0</v>
      </c>
      <c r="K55" s="132">
        <f t="shared" si="1"/>
        <v>137.27719999999999</v>
      </c>
    </row>
    <row r="56" spans="1:11">
      <c r="A56" s="130"/>
      <c r="B56" s="130"/>
      <c r="C56" s="130"/>
      <c r="D56" s="133">
        <v>3721</v>
      </c>
      <c r="E56" s="111" t="s">
        <v>1607</v>
      </c>
      <c r="F56" s="134">
        <f>'Posebni dio izvršenja'!E58</f>
        <v>0</v>
      </c>
      <c r="G56" s="257">
        <f>'Posebni dio izvršenja'!F58</f>
        <v>2500</v>
      </c>
      <c r="H56" s="257">
        <f>'Posebni dio izvršenja'!G58</f>
        <v>0</v>
      </c>
      <c r="I56" s="134">
        <f>'Posebni dio izvršenja'!H58</f>
        <v>3431.93</v>
      </c>
      <c r="J56" s="134">
        <f t="shared" si="0"/>
        <v>0</v>
      </c>
      <c r="K56" s="134">
        <f t="shared" si="1"/>
        <v>137.27719999999999</v>
      </c>
    </row>
    <row r="57" spans="1:11">
      <c r="A57" s="130"/>
      <c r="B57" s="130">
        <v>38</v>
      </c>
      <c r="C57" s="130"/>
      <c r="D57" s="133"/>
      <c r="E57" s="130" t="s">
        <v>1359</v>
      </c>
      <c r="F57" s="132">
        <f t="shared" ref="F57:I58" si="3">F58</f>
        <v>0</v>
      </c>
      <c r="G57" s="132">
        <f t="shared" si="3"/>
        <v>0</v>
      </c>
      <c r="H57" s="132">
        <f t="shared" si="3"/>
        <v>0</v>
      </c>
      <c r="I57" s="132">
        <f t="shared" si="3"/>
        <v>0</v>
      </c>
      <c r="J57" s="132" t="e">
        <f t="shared" si="0"/>
        <v>#DIV/0!</v>
      </c>
      <c r="K57" s="132" t="e">
        <f t="shared" si="1"/>
        <v>#DIV/0!</v>
      </c>
    </row>
    <row r="58" spans="1:11">
      <c r="A58" s="130"/>
      <c r="B58" s="130"/>
      <c r="C58" s="130">
        <v>381</v>
      </c>
      <c r="D58" s="133"/>
      <c r="E58" s="130" t="s">
        <v>1347</v>
      </c>
      <c r="F58" s="132">
        <f t="shared" si="3"/>
        <v>0</v>
      </c>
      <c r="G58" s="257">
        <f t="shared" si="3"/>
        <v>0</v>
      </c>
      <c r="H58" s="257">
        <f t="shared" si="3"/>
        <v>0</v>
      </c>
      <c r="I58" s="132">
        <f t="shared" si="3"/>
        <v>0</v>
      </c>
      <c r="J58" s="132" t="e">
        <f t="shared" si="0"/>
        <v>#DIV/0!</v>
      </c>
      <c r="K58" s="132" t="e">
        <f t="shared" si="1"/>
        <v>#DIV/0!</v>
      </c>
    </row>
    <row r="59" spans="1:11">
      <c r="A59" s="130"/>
      <c r="B59" s="130"/>
      <c r="C59" s="130"/>
      <c r="D59" s="133">
        <v>3812</v>
      </c>
      <c r="E59" s="111" t="s">
        <v>1412</v>
      </c>
      <c r="F59" s="134">
        <f>'Posebni dio izvršenja'!E60</f>
        <v>0</v>
      </c>
      <c r="G59" s="257">
        <f>'Posebni dio izvršenja'!F60</f>
        <v>0</v>
      </c>
      <c r="H59" s="257">
        <f>'Posebni dio izvršenja'!G60</f>
        <v>0</v>
      </c>
      <c r="I59" s="134">
        <f>'Posebni dio izvršenja'!H60</f>
        <v>0</v>
      </c>
      <c r="J59" s="134" t="e">
        <f t="shared" si="0"/>
        <v>#DIV/0!</v>
      </c>
      <c r="K59" s="134" t="e">
        <f t="shared" si="1"/>
        <v>#DIV/0!</v>
      </c>
    </row>
    <row r="60" spans="1:11">
      <c r="A60" s="130">
        <v>4</v>
      </c>
      <c r="B60" s="130"/>
      <c r="C60" s="130"/>
      <c r="D60" s="133"/>
      <c r="E60" s="130" t="s">
        <v>1352</v>
      </c>
      <c r="F60" s="132">
        <f>F64+F61</f>
        <v>7028</v>
      </c>
      <c r="G60" s="132">
        <f>G64+G61</f>
        <v>81130</v>
      </c>
      <c r="H60" s="132">
        <f>H64+H61</f>
        <v>0</v>
      </c>
      <c r="I60" s="132">
        <f>I64+I61</f>
        <v>7879.2900000000009</v>
      </c>
      <c r="J60" s="132">
        <f t="shared" si="0"/>
        <v>0</v>
      </c>
      <c r="K60" s="132">
        <f t="shared" si="1"/>
        <v>9.7119314680142992</v>
      </c>
    </row>
    <row r="61" spans="1:11" ht="12.75" customHeight="1">
      <c r="A61" s="130"/>
      <c r="B61" s="130">
        <v>41</v>
      </c>
      <c r="C61" s="130"/>
      <c r="D61" s="133"/>
      <c r="E61" s="130" t="s">
        <v>1362</v>
      </c>
      <c r="F61" s="132">
        <f t="shared" ref="F61:I62" si="4">F62</f>
        <v>5000</v>
      </c>
      <c r="G61" s="132">
        <f t="shared" si="4"/>
        <v>5000</v>
      </c>
      <c r="H61" s="132">
        <f t="shared" si="4"/>
        <v>0</v>
      </c>
      <c r="I61" s="132">
        <f t="shared" si="4"/>
        <v>0</v>
      </c>
      <c r="J61" s="132">
        <f t="shared" si="0"/>
        <v>0</v>
      </c>
      <c r="K61" s="132">
        <f t="shared" si="1"/>
        <v>0</v>
      </c>
    </row>
    <row r="62" spans="1:11">
      <c r="A62" s="130"/>
      <c r="B62" s="130"/>
      <c r="C62" s="130">
        <v>412</v>
      </c>
      <c r="D62" s="133"/>
      <c r="E62" s="130" t="s">
        <v>1401</v>
      </c>
      <c r="F62" s="132">
        <f t="shared" si="4"/>
        <v>5000</v>
      </c>
      <c r="G62" s="257">
        <f t="shared" si="4"/>
        <v>5000</v>
      </c>
      <c r="H62" s="257">
        <f t="shared" si="4"/>
        <v>0</v>
      </c>
      <c r="I62" s="132">
        <f t="shared" si="4"/>
        <v>0</v>
      </c>
      <c r="J62" s="132">
        <f t="shared" si="0"/>
        <v>0</v>
      </c>
      <c r="K62" s="132">
        <f t="shared" si="1"/>
        <v>0</v>
      </c>
    </row>
    <row r="63" spans="1:11">
      <c r="A63" s="130"/>
      <c r="B63" s="130"/>
      <c r="C63" s="130"/>
      <c r="D63" s="133">
        <v>4123</v>
      </c>
      <c r="E63" s="111" t="s">
        <v>1317</v>
      </c>
      <c r="F63" s="134">
        <f>'Posebni dio izvršenja'!E63</f>
        <v>5000</v>
      </c>
      <c r="G63" s="257">
        <f>'Posebni dio izvršenja'!F63</f>
        <v>5000</v>
      </c>
      <c r="H63" s="257">
        <f>'Posebni dio izvršenja'!G63</f>
        <v>0</v>
      </c>
      <c r="I63" s="134">
        <f>'Posebni dio izvršenja'!H63</f>
        <v>0</v>
      </c>
      <c r="J63" s="134">
        <f t="shared" si="0"/>
        <v>0</v>
      </c>
      <c r="K63" s="134">
        <f t="shared" si="1"/>
        <v>0</v>
      </c>
    </row>
    <row r="64" spans="1:11" ht="12.75" customHeight="1">
      <c r="A64" s="130"/>
      <c r="B64" s="130">
        <v>42</v>
      </c>
      <c r="C64" s="130"/>
      <c r="D64" s="133"/>
      <c r="E64" s="130" t="s">
        <v>1353</v>
      </c>
      <c r="F64" s="132">
        <f>F65+F73+F71</f>
        <v>2028</v>
      </c>
      <c r="G64" s="132">
        <f t="shared" ref="G64:H64" si="5">G65+G73+G71</f>
        <v>76130</v>
      </c>
      <c r="H64" s="132">
        <f t="shared" si="5"/>
        <v>0</v>
      </c>
      <c r="I64" s="132">
        <f>I65+I73+I71</f>
        <v>7879.2900000000009</v>
      </c>
      <c r="J64" s="132">
        <f t="shared" si="0"/>
        <v>0</v>
      </c>
      <c r="K64" s="132">
        <f t="shared" si="1"/>
        <v>10.349783265466964</v>
      </c>
    </row>
    <row r="65" spans="1:14">
      <c r="A65" s="130"/>
      <c r="B65" s="130"/>
      <c r="C65" s="130">
        <v>422</v>
      </c>
      <c r="D65" s="133"/>
      <c r="E65" s="130" t="s">
        <v>1354</v>
      </c>
      <c r="F65" s="132">
        <f>F66+F67+F68+F69+F70</f>
        <v>2028</v>
      </c>
      <c r="G65" s="257">
        <f t="shared" ref="G65:I65" si="6">G66+G67+G68+G69+G70</f>
        <v>76130</v>
      </c>
      <c r="H65" s="257">
        <f t="shared" si="6"/>
        <v>0</v>
      </c>
      <c r="I65" s="132">
        <f t="shared" si="6"/>
        <v>7879.2900000000009</v>
      </c>
      <c r="J65" s="132">
        <f t="shared" si="0"/>
        <v>0</v>
      </c>
      <c r="K65" s="132">
        <f t="shared" si="1"/>
        <v>10.349783265466964</v>
      </c>
    </row>
    <row r="66" spans="1:14">
      <c r="A66" s="130"/>
      <c r="B66" s="130"/>
      <c r="C66" s="130"/>
      <c r="D66" s="133">
        <v>4221</v>
      </c>
      <c r="E66" s="111" t="s">
        <v>1287</v>
      </c>
      <c r="F66" s="134">
        <f>'Posebni dio izvršenja'!E65</f>
        <v>724</v>
      </c>
      <c r="G66" s="257">
        <f>'Posebni dio izvršenja'!F65</f>
        <v>74576</v>
      </c>
      <c r="H66" s="257">
        <f>'Posebni dio izvršenja'!G65</f>
        <v>0</v>
      </c>
      <c r="I66" s="134">
        <f>'Posebni dio izvršenja'!H65</f>
        <v>3166.44</v>
      </c>
      <c r="J66" s="134">
        <f t="shared" si="0"/>
        <v>0</v>
      </c>
      <c r="K66" s="134">
        <f t="shared" si="1"/>
        <v>4.2459236215404417</v>
      </c>
    </row>
    <row r="67" spans="1:14">
      <c r="A67" s="130"/>
      <c r="B67" s="130"/>
      <c r="C67" s="130"/>
      <c r="D67" s="133">
        <v>4223</v>
      </c>
      <c r="E67" s="111" t="s">
        <v>1318</v>
      </c>
      <c r="F67" s="134">
        <f>'Posebni dio izvršenja'!E66</f>
        <v>0</v>
      </c>
      <c r="G67" s="257">
        <f>'Posebni dio izvršenja'!F66</f>
        <v>250</v>
      </c>
      <c r="H67" s="257">
        <f>'Posebni dio izvršenja'!G66</f>
        <v>0</v>
      </c>
      <c r="I67" s="134">
        <f>'Posebni dio izvršenja'!H66</f>
        <v>0</v>
      </c>
      <c r="J67" s="134">
        <f t="shared" si="0"/>
        <v>0</v>
      </c>
      <c r="K67" s="134">
        <f t="shared" si="1"/>
        <v>0</v>
      </c>
    </row>
    <row r="68" spans="1:14">
      <c r="A68" s="130"/>
      <c r="B68" s="130"/>
      <c r="C68" s="130"/>
      <c r="D68" s="133">
        <v>4224</v>
      </c>
      <c r="E68" s="111" t="s">
        <v>1551</v>
      </c>
      <c r="F68" s="134">
        <f>'Posebni dio izvršenja'!E67</f>
        <v>1304</v>
      </c>
      <c r="G68" s="257">
        <f>'Posebni dio izvršenja'!F67</f>
        <v>1304</v>
      </c>
      <c r="H68" s="257">
        <f>'Posebni dio izvršenja'!G67</f>
        <v>0</v>
      </c>
      <c r="I68" s="134">
        <f>'Posebni dio izvršenja'!H67</f>
        <v>0</v>
      </c>
      <c r="J68" s="134">
        <f t="shared" si="0"/>
        <v>0</v>
      </c>
      <c r="K68" s="134">
        <f t="shared" si="1"/>
        <v>0</v>
      </c>
    </row>
    <row r="69" spans="1:14">
      <c r="A69" s="130"/>
      <c r="B69" s="130"/>
      <c r="C69" s="130"/>
      <c r="D69" s="133">
        <v>4225</v>
      </c>
      <c r="E69" s="111" t="s">
        <v>1320</v>
      </c>
      <c r="F69" s="134">
        <f>'Posebni dio izvršenja'!E68</f>
        <v>0</v>
      </c>
      <c r="G69" s="257">
        <f>'Posebni dio izvršenja'!F68</f>
        <v>0</v>
      </c>
      <c r="H69" s="257">
        <f>'Posebni dio izvršenja'!G68</f>
        <v>0</v>
      </c>
      <c r="I69" s="134">
        <f>'Posebni dio izvršenja'!H68</f>
        <v>2433.75</v>
      </c>
      <c r="J69" s="134"/>
      <c r="K69" s="134" t="e">
        <f t="shared" ref="K69:K132" si="7">I69/G69*100</f>
        <v>#DIV/0!</v>
      </c>
    </row>
    <row r="70" spans="1:14">
      <c r="A70" s="130"/>
      <c r="B70" s="130"/>
      <c r="C70" s="130"/>
      <c r="D70" s="133">
        <v>4227</v>
      </c>
      <c r="E70" s="111" t="s">
        <v>1288</v>
      </c>
      <c r="F70" s="134">
        <f>'Posebni dio izvršenja'!E69</f>
        <v>0</v>
      </c>
      <c r="G70" s="257">
        <f>'Posebni dio izvršenja'!F69</f>
        <v>0</v>
      </c>
      <c r="H70" s="257">
        <f>'Posebni dio izvršenja'!G69</f>
        <v>0</v>
      </c>
      <c r="I70" s="134">
        <f>'Posebni dio izvršenja'!H69</f>
        <v>2279.1</v>
      </c>
      <c r="J70" s="134"/>
      <c r="K70" s="134" t="e">
        <f t="shared" si="7"/>
        <v>#DIV/0!</v>
      </c>
    </row>
    <row r="71" spans="1:14">
      <c r="A71" s="130"/>
      <c r="B71" s="130"/>
      <c r="C71" s="130">
        <v>424</v>
      </c>
      <c r="D71" s="133"/>
      <c r="E71" s="130" t="s">
        <v>1356</v>
      </c>
      <c r="F71" s="132">
        <f>F72</f>
        <v>0</v>
      </c>
      <c r="G71" s="257">
        <f>G72</f>
        <v>0</v>
      </c>
      <c r="H71" s="257">
        <f>H72</f>
        <v>0</v>
      </c>
      <c r="I71" s="132">
        <f>I72</f>
        <v>0</v>
      </c>
      <c r="J71" s="132" t="e">
        <f t="shared" ref="J71:J72" si="8">H71/G71*100</f>
        <v>#DIV/0!</v>
      </c>
      <c r="K71" s="132" t="e">
        <f t="shared" si="7"/>
        <v>#DIV/0!</v>
      </c>
    </row>
    <row r="72" spans="1:14">
      <c r="A72" s="130"/>
      <c r="B72" s="130"/>
      <c r="C72" s="130"/>
      <c r="D72" s="133">
        <v>4241</v>
      </c>
      <c r="E72" s="111" t="s">
        <v>1311</v>
      </c>
      <c r="F72" s="134">
        <f>'Posebni dio izvršenja'!E70</f>
        <v>0</v>
      </c>
      <c r="G72" s="257">
        <f>'Posebni dio izvršenja'!F70</f>
        <v>0</v>
      </c>
      <c r="H72" s="257">
        <f>'Posebni dio izvršenja'!G70</f>
        <v>0</v>
      </c>
      <c r="I72" s="134">
        <f>'Posebni dio izvršenja'!H70</f>
        <v>0</v>
      </c>
      <c r="J72" s="134" t="e">
        <f t="shared" si="8"/>
        <v>#DIV/0!</v>
      </c>
      <c r="K72" s="134" t="e">
        <f t="shared" si="7"/>
        <v>#DIV/0!</v>
      </c>
    </row>
    <row r="73" spans="1:14">
      <c r="A73" s="130"/>
      <c r="B73" s="130"/>
      <c r="C73" s="130">
        <v>426</v>
      </c>
      <c r="D73" s="133"/>
      <c r="E73" s="130" t="s">
        <v>1421</v>
      </c>
      <c r="F73" s="132">
        <f>F74</f>
        <v>0</v>
      </c>
      <c r="G73" s="257">
        <f>G74</f>
        <v>0</v>
      </c>
      <c r="H73" s="257">
        <f>H74</f>
        <v>0</v>
      </c>
      <c r="I73" s="132">
        <f>I74</f>
        <v>0</v>
      </c>
      <c r="J73" s="132" t="e">
        <f t="shared" ref="J73:J136" si="9">H73/G73*100</f>
        <v>#DIV/0!</v>
      </c>
      <c r="K73" s="132" t="e">
        <f t="shared" si="7"/>
        <v>#DIV/0!</v>
      </c>
    </row>
    <row r="74" spans="1:14">
      <c r="A74" s="130"/>
      <c r="B74" s="130"/>
      <c r="C74" s="130"/>
      <c r="D74" s="133">
        <v>4262</v>
      </c>
      <c r="E74" s="111" t="s">
        <v>1421</v>
      </c>
      <c r="F74" s="134">
        <f>'Posebni dio izvršenja'!E71</f>
        <v>0</v>
      </c>
      <c r="G74" s="257">
        <f>'Posebni dio izvršenja'!F71</f>
        <v>0</v>
      </c>
      <c r="H74" s="257">
        <f>'Posebni dio izvršenja'!G71</f>
        <v>0</v>
      </c>
      <c r="I74" s="134">
        <f>'Posebni dio izvršenja'!H71</f>
        <v>0</v>
      </c>
      <c r="J74" s="134" t="e">
        <f t="shared" si="9"/>
        <v>#DIV/0!</v>
      </c>
      <c r="K74" s="134" t="e">
        <f t="shared" si="7"/>
        <v>#DIV/0!</v>
      </c>
    </row>
    <row r="75" spans="1:14" s="116" customFormat="1" ht="15" customHeight="1">
      <c r="A75" s="127"/>
      <c r="B75" s="127"/>
      <c r="C75" s="127"/>
      <c r="D75" s="152"/>
      <c r="E75" s="56" t="s">
        <v>1517</v>
      </c>
      <c r="F75" s="118">
        <f>F76+F114</f>
        <v>12849.349999999999</v>
      </c>
      <c r="G75" s="118">
        <f>G76+G114</f>
        <v>0</v>
      </c>
      <c r="H75" s="118">
        <f>H76+H114</f>
        <v>0</v>
      </c>
      <c r="I75" s="118">
        <f>I76+I114</f>
        <v>6390.85</v>
      </c>
      <c r="J75" s="118" t="e">
        <f t="shared" si="9"/>
        <v>#DIV/0!</v>
      </c>
      <c r="K75" s="118" t="e">
        <f t="shared" si="7"/>
        <v>#DIV/0!</v>
      </c>
    </row>
    <row r="76" spans="1:14" s="116" customFormat="1" ht="15" customHeight="1">
      <c r="A76" s="130">
        <v>3</v>
      </c>
      <c r="B76" s="130"/>
      <c r="C76" s="130"/>
      <c r="D76" s="111"/>
      <c r="E76" s="130" t="s">
        <v>1326</v>
      </c>
      <c r="F76" s="132">
        <f>F77+F84+F105+F108+F111</f>
        <v>6489.54</v>
      </c>
      <c r="G76" s="132">
        <f>G77+G84+G105+G108+G111</f>
        <v>0</v>
      </c>
      <c r="H76" s="132">
        <f>H77+H84+H105+H108+H111</f>
        <v>0</v>
      </c>
      <c r="I76" s="132">
        <f>I77+I84+I105+I108+I111</f>
        <v>6390.85</v>
      </c>
      <c r="J76" s="132" t="e">
        <f t="shared" si="9"/>
        <v>#DIV/0!</v>
      </c>
      <c r="K76" s="132" t="e">
        <f t="shared" si="7"/>
        <v>#DIV/0!</v>
      </c>
    </row>
    <row r="77" spans="1:14" s="116" customFormat="1" ht="15" customHeight="1">
      <c r="A77" s="130"/>
      <c r="B77" s="130">
        <v>31</v>
      </c>
      <c r="C77" s="130"/>
      <c r="D77" s="111"/>
      <c r="E77" s="130" t="s">
        <v>1327</v>
      </c>
      <c r="F77" s="132">
        <f>F78+F80+F82</f>
        <v>5780.41</v>
      </c>
      <c r="G77" s="132">
        <f>G78+G80+G82</f>
        <v>0</v>
      </c>
      <c r="H77" s="132">
        <f>H78+H80+H82</f>
        <v>0</v>
      </c>
      <c r="I77" s="132">
        <f>I78+I80+I82</f>
        <v>6390.85</v>
      </c>
      <c r="J77" s="132" t="e">
        <f t="shared" si="9"/>
        <v>#DIV/0!</v>
      </c>
      <c r="K77" s="132" t="e">
        <f t="shared" si="7"/>
        <v>#DIV/0!</v>
      </c>
    </row>
    <row r="78" spans="1:14" s="116" customFormat="1" ht="15" customHeight="1">
      <c r="A78" s="130"/>
      <c r="B78" s="130"/>
      <c r="C78" s="130">
        <v>311</v>
      </c>
      <c r="D78" s="111"/>
      <c r="E78" s="130" t="s">
        <v>1328</v>
      </c>
      <c r="F78" s="132">
        <f>F79</f>
        <v>4961.71</v>
      </c>
      <c r="G78" s="257">
        <f>G79</f>
        <v>0</v>
      </c>
      <c r="H78" s="257">
        <f>H79</f>
        <v>0</v>
      </c>
      <c r="I78" s="132">
        <f>I79</f>
        <v>6369.09</v>
      </c>
      <c r="J78" s="132" t="e">
        <f t="shared" si="9"/>
        <v>#DIV/0!</v>
      </c>
      <c r="K78" s="132" t="e">
        <f t="shared" si="7"/>
        <v>#DIV/0!</v>
      </c>
    </row>
    <row r="79" spans="1:14" s="116" customFormat="1" ht="15" customHeight="1">
      <c r="A79" s="130"/>
      <c r="B79" s="130"/>
      <c r="C79" s="130"/>
      <c r="D79" s="111">
        <v>3111</v>
      </c>
      <c r="E79" s="86" t="s">
        <v>1405</v>
      </c>
      <c r="F79" s="134">
        <f>'Posebni dio izvršenja'!E276+'Posebni dio izvršenja'!E311</f>
        <v>4961.71</v>
      </c>
      <c r="G79" s="257">
        <f>'Posebni dio izvršenja'!F276+'Posebni dio izvršenja'!F311</f>
        <v>0</v>
      </c>
      <c r="H79" s="257">
        <f>'Posebni dio izvršenja'!G276+'Posebni dio izvršenja'!G311</f>
        <v>0</v>
      </c>
      <c r="I79" s="134">
        <f>'Posebni dio izvršenja'!H276+'Posebni dio izvršenja'!H311</f>
        <v>6369.09</v>
      </c>
      <c r="J79" s="134" t="e">
        <f t="shared" si="9"/>
        <v>#DIV/0!</v>
      </c>
      <c r="K79" s="134" t="e">
        <f t="shared" si="7"/>
        <v>#DIV/0!</v>
      </c>
      <c r="N79" s="116" t="s">
        <v>1368</v>
      </c>
    </row>
    <row r="80" spans="1:14" s="116" customFormat="1" ht="15" customHeight="1">
      <c r="A80" s="130"/>
      <c r="B80" s="130"/>
      <c r="C80" s="130">
        <v>312</v>
      </c>
      <c r="D80" s="111"/>
      <c r="E80" s="130" t="s">
        <v>1301</v>
      </c>
      <c r="F80" s="132">
        <f>F81</f>
        <v>0</v>
      </c>
      <c r="G80" s="257">
        <f>G81</f>
        <v>0</v>
      </c>
      <c r="H80" s="257">
        <f>H81</f>
        <v>0</v>
      </c>
      <c r="I80" s="132">
        <f>I81</f>
        <v>0</v>
      </c>
      <c r="J80" s="132" t="e">
        <f t="shared" si="9"/>
        <v>#DIV/0!</v>
      </c>
      <c r="K80" s="132" t="e">
        <f t="shared" si="7"/>
        <v>#DIV/0!</v>
      </c>
    </row>
    <row r="81" spans="1:14" s="116" customFormat="1" ht="15" customHeight="1">
      <c r="A81" s="130"/>
      <c r="B81" s="130"/>
      <c r="C81" s="130"/>
      <c r="D81" s="111">
        <v>3121</v>
      </c>
      <c r="E81" s="86" t="s">
        <v>1301</v>
      </c>
      <c r="F81" s="134">
        <f>'Posebni dio izvršenja'!E277</f>
        <v>0</v>
      </c>
      <c r="G81" s="257">
        <f>'Posebni dio izvršenja'!F277</f>
        <v>0</v>
      </c>
      <c r="H81" s="257">
        <f>'Posebni dio izvršenja'!G277</f>
        <v>0</v>
      </c>
      <c r="I81" s="134">
        <f>'Posebni dio izvršenja'!H277</f>
        <v>0</v>
      </c>
      <c r="J81" s="134" t="e">
        <f t="shared" si="9"/>
        <v>#DIV/0!</v>
      </c>
      <c r="K81" s="134" t="e">
        <f t="shared" si="7"/>
        <v>#DIV/0!</v>
      </c>
    </row>
    <row r="82" spans="1:14" s="116" customFormat="1" ht="15" customHeight="1">
      <c r="A82" s="130"/>
      <c r="B82" s="130"/>
      <c r="C82" s="130">
        <v>313</v>
      </c>
      <c r="D82" s="111"/>
      <c r="E82" s="135" t="s">
        <v>1329</v>
      </c>
      <c r="F82" s="132">
        <f>F83</f>
        <v>818.7</v>
      </c>
      <c r="G82" s="257">
        <f>G83</f>
        <v>0</v>
      </c>
      <c r="H82" s="257">
        <f>H83</f>
        <v>0</v>
      </c>
      <c r="I82" s="132">
        <f>I83</f>
        <v>21.76</v>
      </c>
      <c r="J82" s="132" t="e">
        <f t="shared" si="9"/>
        <v>#DIV/0!</v>
      </c>
      <c r="K82" s="132" t="e">
        <f t="shared" si="7"/>
        <v>#DIV/0!</v>
      </c>
    </row>
    <row r="83" spans="1:14" s="116" customFormat="1" ht="15" customHeight="1">
      <c r="A83" s="130"/>
      <c r="B83" s="130"/>
      <c r="C83" s="130"/>
      <c r="D83" s="111">
        <v>3132</v>
      </c>
      <c r="E83" s="86" t="s">
        <v>1363</v>
      </c>
      <c r="F83" s="134">
        <f>'Posebni dio izvršenja'!E278+'Posebni dio izvršenja'!E312</f>
        <v>818.7</v>
      </c>
      <c r="G83" s="257">
        <f>'Posebni dio izvršenja'!F278+'Posebni dio izvršenja'!F312</f>
        <v>0</v>
      </c>
      <c r="H83" s="257">
        <f>'Posebni dio izvršenja'!G278+'Posebni dio izvršenja'!G312</f>
        <v>0</v>
      </c>
      <c r="I83" s="134">
        <f>'Posebni dio izvršenja'!H278+'Posebni dio izvršenja'!H312</f>
        <v>21.76</v>
      </c>
      <c r="J83" s="134" t="e">
        <f t="shared" si="9"/>
        <v>#DIV/0!</v>
      </c>
      <c r="K83" s="134" t="e">
        <f t="shared" si="7"/>
        <v>#DIV/0!</v>
      </c>
      <c r="N83" s="116" t="s">
        <v>1368</v>
      </c>
    </row>
    <row r="84" spans="1:14" s="116" customFormat="1" ht="15" customHeight="1">
      <c r="A84" s="130"/>
      <c r="B84" s="130">
        <v>32</v>
      </c>
      <c r="C84" s="130"/>
      <c r="D84" s="111"/>
      <c r="E84" s="130" t="s">
        <v>1330</v>
      </c>
      <c r="F84" s="132">
        <f>F85+F89+F94+F103</f>
        <v>315.3</v>
      </c>
      <c r="G84" s="132">
        <f>G85+G89+G94+G103</f>
        <v>0</v>
      </c>
      <c r="H84" s="132">
        <f>H85+H89+H94+H103</f>
        <v>0</v>
      </c>
      <c r="I84" s="132">
        <f>I85+I89+I94+I103</f>
        <v>0</v>
      </c>
      <c r="J84" s="132" t="e">
        <f t="shared" si="9"/>
        <v>#DIV/0!</v>
      </c>
      <c r="K84" s="132" t="e">
        <f t="shared" si="7"/>
        <v>#DIV/0!</v>
      </c>
    </row>
    <row r="85" spans="1:14" s="116" customFormat="1" ht="15" customHeight="1">
      <c r="A85" s="130"/>
      <c r="B85" s="130"/>
      <c r="C85" s="130">
        <v>321</v>
      </c>
      <c r="D85" s="111">
        <v>321</v>
      </c>
      <c r="E85" s="130" t="s">
        <v>1331</v>
      </c>
      <c r="F85" s="132">
        <f>SUM(F86:F88)</f>
        <v>22.8</v>
      </c>
      <c r="G85" s="257">
        <f>SUM(G86:G88)</f>
        <v>0</v>
      </c>
      <c r="H85" s="257">
        <f>SUM(H86:H88)</f>
        <v>0</v>
      </c>
      <c r="I85" s="132">
        <f>SUM(I86:I88)</f>
        <v>0</v>
      </c>
      <c r="J85" s="132" t="e">
        <f t="shared" si="9"/>
        <v>#DIV/0!</v>
      </c>
      <c r="K85" s="132" t="e">
        <f t="shared" si="7"/>
        <v>#DIV/0!</v>
      </c>
    </row>
    <row r="86" spans="1:14" s="116" customFormat="1" ht="15" customHeight="1">
      <c r="A86" s="130"/>
      <c r="B86" s="130"/>
      <c r="C86" s="130"/>
      <c r="D86" s="111">
        <v>3211</v>
      </c>
      <c r="E86" s="86" t="s">
        <v>1264</v>
      </c>
      <c r="F86" s="134">
        <f>'Posebni dio izvršenja'!E280</f>
        <v>0</v>
      </c>
      <c r="G86" s="257">
        <f>'Posebni dio izvršenja'!F280</f>
        <v>0</v>
      </c>
      <c r="H86" s="257">
        <f>'Posebni dio izvršenja'!G280</f>
        <v>0</v>
      </c>
      <c r="I86" s="134">
        <f>'Posebni dio izvršenja'!H280</f>
        <v>0</v>
      </c>
      <c r="J86" s="134" t="e">
        <f t="shared" si="9"/>
        <v>#DIV/0!</v>
      </c>
      <c r="K86" s="134" t="e">
        <f t="shared" si="7"/>
        <v>#DIV/0!</v>
      </c>
      <c r="N86" s="116" t="s">
        <v>1368</v>
      </c>
    </row>
    <row r="87" spans="1:14" s="116" customFormat="1" ht="15" customHeight="1">
      <c r="A87" s="130"/>
      <c r="B87" s="130"/>
      <c r="C87" s="130"/>
      <c r="D87" s="111">
        <v>3212</v>
      </c>
      <c r="E87" s="86" t="s">
        <v>1265</v>
      </c>
      <c r="F87" s="134">
        <f>'Posebni dio izvršenja'!E281</f>
        <v>0</v>
      </c>
      <c r="G87" s="257">
        <f>'Posebni dio izvršenja'!F281</f>
        <v>0</v>
      </c>
      <c r="H87" s="257">
        <f>'Posebni dio izvršenja'!G281</f>
        <v>0</v>
      </c>
      <c r="I87" s="134">
        <f>'Posebni dio izvršenja'!H281</f>
        <v>0</v>
      </c>
      <c r="J87" s="134" t="e">
        <f t="shared" si="9"/>
        <v>#DIV/0!</v>
      </c>
      <c r="K87" s="134" t="e">
        <f t="shared" si="7"/>
        <v>#DIV/0!</v>
      </c>
    </row>
    <row r="88" spans="1:14" s="116" customFormat="1" ht="15" customHeight="1">
      <c r="A88" s="130"/>
      <c r="B88" s="130"/>
      <c r="C88" s="130"/>
      <c r="D88" s="111">
        <v>3213</v>
      </c>
      <c r="E88" s="86" t="s">
        <v>1266</v>
      </c>
      <c r="F88" s="134">
        <f>'Posebni dio izvršenja'!E282</f>
        <v>22.8</v>
      </c>
      <c r="G88" s="257">
        <f>'Posebni dio izvršenja'!F282</f>
        <v>0</v>
      </c>
      <c r="H88" s="257">
        <f>'Posebni dio izvršenja'!G282</f>
        <v>0</v>
      </c>
      <c r="I88" s="134">
        <f>'Posebni dio izvršenja'!H282</f>
        <v>0</v>
      </c>
      <c r="J88" s="134" t="e">
        <f t="shared" si="9"/>
        <v>#DIV/0!</v>
      </c>
      <c r="K88" s="134" t="e">
        <f t="shared" si="7"/>
        <v>#DIV/0!</v>
      </c>
    </row>
    <row r="89" spans="1:14" s="116" customFormat="1" ht="15" customHeight="1">
      <c r="A89" s="130"/>
      <c r="B89" s="130"/>
      <c r="C89" s="130">
        <v>322</v>
      </c>
      <c r="D89" s="111"/>
      <c r="E89" s="130" t="s">
        <v>1348</v>
      </c>
      <c r="F89" s="132">
        <f>F92+F91+F90+F93</f>
        <v>0</v>
      </c>
      <c r="G89" s="257">
        <f>G92+G91+G90+G93</f>
        <v>0</v>
      </c>
      <c r="H89" s="257">
        <f>H92+H91+H90+H93</f>
        <v>0</v>
      </c>
      <c r="I89" s="132">
        <f>I92+I91+I90+I93</f>
        <v>0</v>
      </c>
      <c r="J89" s="132" t="e">
        <f t="shared" si="9"/>
        <v>#DIV/0!</v>
      </c>
      <c r="K89" s="132" t="e">
        <f t="shared" si="7"/>
        <v>#DIV/0!</v>
      </c>
    </row>
    <row r="90" spans="1:14" s="116" customFormat="1" ht="15" customHeight="1">
      <c r="A90" s="130"/>
      <c r="B90" s="130"/>
      <c r="C90" s="130"/>
      <c r="D90" s="111">
        <v>3221</v>
      </c>
      <c r="E90" s="86" t="s">
        <v>1267</v>
      </c>
      <c r="F90" s="134">
        <f>'Posebni dio izvršenja'!E283</f>
        <v>0</v>
      </c>
      <c r="G90" s="257">
        <f>'Posebni dio izvršenja'!F283</f>
        <v>0</v>
      </c>
      <c r="H90" s="257">
        <f>'Posebni dio izvršenja'!G283</f>
        <v>0</v>
      </c>
      <c r="I90" s="134">
        <f>'Posebni dio izvršenja'!H283</f>
        <v>0</v>
      </c>
      <c r="J90" s="134" t="e">
        <f t="shared" si="9"/>
        <v>#DIV/0!</v>
      </c>
      <c r="K90" s="134" t="e">
        <f t="shared" si="7"/>
        <v>#DIV/0!</v>
      </c>
    </row>
    <row r="91" spans="1:14" s="116" customFormat="1" ht="15" customHeight="1">
      <c r="A91" s="130"/>
      <c r="B91" s="130"/>
      <c r="C91" s="130"/>
      <c r="D91" s="111">
        <v>3222</v>
      </c>
      <c r="E91" s="86" t="s">
        <v>1581</v>
      </c>
      <c r="F91" s="134">
        <f>'Posebni dio izvršenja'!E284</f>
        <v>0</v>
      </c>
      <c r="G91" s="257">
        <f>'Posebni dio izvršenja'!F284</f>
        <v>0</v>
      </c>
      <c r="H91" s="257">
        <f>'Posebni dio izvršenja'!G284</f>
        <v>0</v>
      </c>
      <c r="I91" s="134">
        <f>'Posebni dio izvršenja'!H284</f>
        <v>0</v>
      </c>
      <c r="J91" s="134" t="e">
        <f t="shared" si="9"/>
        <v>#DIV/0!</v>
      </c>
      <c r="K91" s="134" t="e">
        <f t="shared" si="7"/>
        <v>#DIV/0!</v>
      </c>
    </row>
    <row r="92" spans="1:14" s="116" customFormat="1" ht="15" customHeight="1">
      <c r="A92" s="130"/>
      <c r="B92" s="130"/>
      <c r="C92" s="130"/>
      <c r="D92" s="111">
        <v>3223</v>
      </c>
      <c r="E92" s="86" t="s">
        <v>1269</v>
      </c>
      <c r="F92" s="134">
        <f>'Posebni dio izvršenja'!E285</f>
        <v>0</v>
      </c>
      <c r="G92" s="257">
        <f>'Posebni dio izvršenja'!F285</f>
        <v>0</v>
      </c>
      <c r="H92" s="257">
        <f>'Posebni dio izvršenja'!G285</f>
        <v>0</v>
      </c>
      <c r="I92" s="134">
        <f>'Posebni dio izvršenja'!H285</f>
        <v>0</v>
      </c>
      <c r="J92" s="134" t="e">
        <f t="shared" si="9"/>
        <v>#DIV/0!</v>
      </c>
      <c r="K92" s="134" t="e">
        <f t="shared" si="7"/>
        <v>#DIV/0!</v>
      </c>
    </row>
    <row r="93" spans="1:14" s="116" customFormat="1" ht="15" customHeight="1">
      <c r="A93" s="130"/>
      <c r="B93" s="130"/>
      <c r="C93" s="130"/>
      <c r="D93" s="111">
        <v>3224</v>
      </c>
      <c r="E93" s="86" t="s">
        <v>1423</v>
      </c>
      <c r="F93" s="134">
        <f>'Posebni dio izvršenja'!E286</f>
        <v>0</v>
      </c>
      <c r="G93" s="257">
        <f>'Posebni dio izvršenja'!F286</f>
        <v>0</v>
      </c>
      <c r="H93" s="257">
        <f>'Posebni dio izvršenja'!G286</f>
        <v>0</v>
      </c>
      <c r="I93" s="134">
        <f>'Posebni dio izvršenja'!H286</f>
        <v>0</v>
      </c>
      <c r="J93" s="134" t="e">
        <f t="shared" si="9"/>
        <v>#DIV/0!</v>
      </c>
      <c r="K93" s="134" t="e">
        <f t="shared" si="7"/>
        <v>#DIV/0!</v>
      </c>
    </row>
    <row r="94" spans="1:14" s="116" customFormat="1" ht="15" customHeight="1">
      <c r="A94" s="130"/>
      <c r="B94" s="130"/>
      <c r="C94" s="130">
        <v>323</v>
      </c>
      <c r="D94" s="111"/>
      <c r="E94" s="135" t="s">
        <v>1349</v>
      </c>
      <c r="F94" s="132">
        <f>SUM(F95:F102)</f>
        <v>292.5</v>
      </c>
      <c r="G94" s="257">
        <f>SUM(G95:G102)</f>
        <v>0</v>
      </c>
      <c r="H94" s="257">
        <f>SUM(H95:H102)</f>
        <v>0</v>
      </c>
      <c r="I94" s="132">
        <f>SUM(I95:I102)</f>
        <v>0</v>
      </c>
      <c r="J94" s="132" t="e">
        <f t="shared" si="9"/>
        <v>#DIV/0!</v>
      </c>
      <c r="K94" s="132" t="e">
        <f t="shared" si="7"/>
        <v>#DIV/0!</v>
      </c>
    </row>
    <row r="95" spans="1:14" s="116" customFormat="1" ht="15" customHeight="1">
      <c r="A95" s="130"/>
      <c r="B95" s="130"/>
      <c r="C95" s="130"/>
      <c r="D95" s="111">
        <v>3231</v>
      </c>
      <c r="E95" s="86" t="s">
        <v>1272</v>
      </c>
      <c r="F95" s="134">
        <f>'Posebni dio izvršenja'!E287</f>
        <v>0</v>
      </c>
      <c r="G95" s="257">
        <f>'Posebni dio izvršenja'!F287</f>
        <v>0</v>
      </c>
      <c r="H95" s="257">
        <f>'Posebni dio izvršenja'!G287</f>
        <v>0</v>
      </c>
      <c r="I95" s="134">
        <f>'Posebni dio izvršenja'!H287</f>
        <v>0</v>
      </c>
      <c r="J95" s="134" t="e">
        <f t="shared" si="9"/>
        <v>#DIV/0!</v>
      </c>
      <c r="K95" s="134" t="e">
        <f t="shared" si="7"/>
        <v>#DIV/0!</v>
      </c>
    </row>
    <row r="96" spans="1:14" s="116" customFormat="1" ht="15" customHeight="1">
      <c r="A96" s="130"/>
      <c r="B96" s="130"/>
      <c r="C96" s="130"/>
      <c r="D96" s="111">
        <v>3232</v>
      </c>
      <c r="E96" s="86" t="s">
        <v>1273</v>
      </c>
      <c r="F96" s="134">
        <f>'Posebni dio izvršenja'!E288</f>
        <v>0</v>
      </c>
      <c r="G96" s="257">
        <f>'Posebni dio izvršenja'!F288</f>
        <v>0</v>
      </c>
      <c r="H96" s="257">
        <f>'Posebni dio izvršenja'!G288</f>
        <v>0</v>
      </c>
      <c r="I96" s="134">
        <f>'Posebni dio izvršenja'!H288</f>
        <v>0</v>
      </c>
      <c r="J96" s="134" t="e">
        <f t="shared" si="9"/>
        <v>#DIV/0!</v>
      </c>
      <c r="K96" s="134" t="e">
        <f t="shared" si="7"/>
        <v>#DIV/0!</v>
      </c>
    </row>
    <row r="97" spans="1:11" s="116" customFormat="1" ht="15" customHeight="1">
      <c r="A97" s="130"/>
      <c r="B97" s="130"/>
      <c r="C97" s="130"/>
      <c r="D97" s="111">
        <v>3233</v>
      </c>
      <c r="E97" s="86" t="s">
        <v>1274</v>
      </c>
      <c r="F97" s="134">
        <f>'Posebni dio izvršenja'!E289</f>
        <v>292.5</v>
      </c>
      <c r="G97" s="257">
        <f>'Posebni dio izvršenja'!F289</f>
        <v>0</v>
      </c>
      <c r="H97" s="257">
        <f>'Posebni dio izvršenja'!G289</f>
        <v>0</v>
      </c>
      <c r="I97" s="134">
        <f>'Posebni dio izvršenja'!H289</f>
        <v>0</v>
      </c>
      <c r="J97" s="134" t="e">
        <f t="shared" si="9"/>
        <v>#DIV/0!</v>
      </c>
      <c r="K97" s="134" t="e">
        <f t="shared" si="7"/>
        <v>#DIV/0!</v>
      </c>
    </row>
    <row r="98" spans="1:11" s="116" customFormat="1" ht="15" customHeight="1">
      <c r="A98" s="130"/>
      <c r="B98" s="130"/>
      <c r="C98" s="130"/>
      <c r="D98" s="111">
        <v>3234</v>
      </c>
      <c r="E98" s="86" t="s">
        <v>1275</v>
      </c>
      <c r="F98" s="134">
        <f>'Posebni dio izvršenja'!E290</f>
        <v>0</v>
      </c>
      <c r="G98" s="257">
        <f>'Posebni dio izvršenja'!F290</f>
        <v>0</v>
      </c>
      <c r="H98" s="257">
        <f>'Posebni dio izvršenja'!G290</f>
        <v>0</v>
      </c>
      <c r="I98" s="134">
        <f>'Posebni dio izvršenja'!H290</f>
        <v>0</v>
      </c>
      <c r="J98" s="134" t="e">
        <f t="shared" si="9"/>
        <v>#DIV/0!</v>
      </c>
      <c r="K98" s="134" t="e">
        <f t="shared" si="7"/>
        <v>#DIV/0!</v>
      </c>
    </row>
    <row r="99" spans="1:11" s="116" customFormat="1" ht="15" customHeight="1">
      <c r="A99" s="130"/>
      <c r="B99" s="130"/>
      <c r="C99" s="130"/>
      <c r="D99" s="111">
        <v>3235</v>
      </c>
      <c r="E99" s="86" t="s">
        <v>1276</v>
      </c>
      <c r="F99" s="134">
        <f>'Posebni dio izvršenja'!E291</f>
        <v>0</v>
      </c>
      <c r="G99" s="257">
        <f>'Posebni dio izvršenja'!F291</f>
        <v>0</v>
      </c>
      <c r="H99" s="257">
        <f>'Posebni dio izvršenja'!G291</f>
        <v>0</v>
      </c>
      <c r="I99" s="134">
        <f>'Posebni dio izvršenja'!H291</f>
        <v>0</v>
      </c>
      <c r="J99" s="134" t="e">
        <f t="shared" si="9"/>
        <v>#DIV/0!</v>
      </c>
      <c r="K99" s="134" t="e">
        <f t="shared" si="7"/>
        <v>#DIV/0!</v>
      </c>
    </row>
    <row r="100" spans="1:11" s="116" customFormat="1" ht="15" customHeight="1">
      <c r="A100" s="130"/>
      <c r="B100" s="130"/>
      <c r="C100" s="130"/>
      <c r="D100" s="111">
        <v>3237</v>
      </c>
      <c r="E100" s="86" t="s">
        <v>1278</v>
      </c>
      <c r="F100" s="134">
        <f>'Posebni dio izvršenja'!E292</f>
        <v>0</v>
      </c>
      <c r="G100" s="257">
        <f>'Posebni dio izvršenja'!F292</f>
        <v>0</v>
      </c>
      <c r="H100" s="257">
        <f>'Posebni dio izvršenja'!G292</f>
        <v>0</v>
      </c>
      <c r="I100" s="134">
        <f>'Posebni dio izvršenja'!H292</f>
        <v>0</v>
      </c>
      <c r="J100" s="134" t="e">
        <f t="shared" si="9"/>
        <v>#DIV/0!</v>
      </c>
      <c r="K100" s="134" t="e">
        <f t="shared" si="7"/>
        <v>#DIV/0!</v>
      </c>
    </row>
    <row r="101" spans="1:11" s="116" customFormat="1" ht="15" customHeight="1">
      <c r="A101" s="130"/>
      <c r="B101" s="130"/>
      <c r="C101" s="130"/>
      <c r="D101" s="111">
        <v>3238</v>
      </c>
      <c r="E101" s="86" t="s">
        <v>1279</v>
      </c>
      <c r="F101" s="134">
        <f>'Posebni dio izvršenja'!E293</f>
        <v>0</v>
      </c>
      <c r="G101" s="257">
        <f>'Posebni dio izvršenja'!F293</f>
        <v>0</v>
      </c>
      <c r="H101" s="257">
        <f>'Posebni dio izvršenja'!G293</f>
        <v>0</v>
      </c>
      <c r="I101" s="134">
        <f>'Posebni dio izvršenja'!H293</f>
        <v>0</v>
      </c>
      <c r="J101" s="134" t="e">
        <f t="shared" si="9"/>
        <v>#DIV/0!</v>
      </c>
      <c r="K101" s="134" t="e">
        <f t="shared" si="7"/>
        <v>#DIV/0!</v>
      </c>
    </row>
    <row r="102" spans="1:11" s="116" customFormat="1" ht="15" customHeight="1">
      <c r="A102" s="130"/>
      <c r="B102" s="130"/>
      <c r="C102" s="130"/>
      <c r="D102" s="111">
        <v>3239</v>
      </c>
      <c r="E102" s="86" t="s">
        <v>1280</v>
      </c>
      <c r="F102" s="134">
        <f>'Posebni dio izvršenja'!E294</f>
        <v>0</v>
      </c>
      <c r="G102" s="257">
        <f>'Posebni dio izvršenja'!F294</f>
        <v>0</v>
      </c>
      <c r="H102" s="257">
        <f>'Posebni dio izvršenja'!G294</f>
        <v>0</v>
      </c>
      <c r="I102" s="134">
        <f>'Posebni dio izvršenja'!H294</f>
        <v>0</v>
      </c>
      <c r="J102" s="134" t="e">
        <f t="shared" si="9"/>
        <v>#DIV/0!</v>
      </c>
      <c r="K102" s="134" t="e">
        <f t="shared" si="7"/>
        <v>#DIV/0!</v>
      </c>
    </row>
    <row r="103" spans="1:11" s="116" customFormat="1" ht="15" customHeight="1">
      <c r="A103" s="130"/>
      <c r="B103" s="130"/>
      <c r="C103" s="130">
        <v>329</v>
      </c>
      <c r="D103" s="111"/>
      <c r="E103" s="130" t="s">
        <v>1285</v>
      </c>
      <c r="F103" s="132">
        <f>F104</f>
        <v>0</v>
      </c>
      <c r="G103" s="257">
        <f>G104</f>
        <v>0</v>
      </c>
      <c r="H103" s="257">
        <f>H104</f>
        <v>0</v>
      </c>
      <c r="I103" s="132">
        <f>I104</f>
        <v>0</v>
      </c>
      <c r="J103" s="132" t="e">
        <f t="shared" si="9"/>
        <v>#DIV/0!</v>
      </c>
      <c r="K103" s="132" t="e">
        <f t="shared" si="7"/>
        <v>#DIV/0!</v>
      </c>
    </row>
    <row r="104" spans="1:11" s="116" customFormat="1" ht="15" customHeight="1">
      <c r="A104" s="130"/>
      <c r="B104" s="130"/>
      <c r="C104" s="130"/>
      <c r="D104" s="111">
        <v>3293</v>
      </c>
      <c r="E104" s="86" t="s">
        <v>1305</v>
      </c>
      <c r="F104" s="134">
        <f>'Posebni dio izvršenja'!E295</f>
        <v>0</v>
      </c>
      <c r="G104" s="257">
        <f>'Posebni dio izvršenja'!F295</f>
        <v>0</v>
      </c>
      <c r="H104" s="257">
        <f>'Posebni dio izvršenja'!G295</f>
        <v>0</v>
      </c>
      <c r="I104" s="134">
        <f>'Posebni dio izvršenja'!H295</f>
        <v>0</v>
      </c>
      <c r="J104" s="134" t="e">
        <f t="shared" si="9"/>
        <v>#DIV/0!</v>
      </c>
      <c r="K104" s="134" t="e">
        <f t="shared" si="7"/>
        <v>#DIV/0!</v>
      </c>
    </row>
    <row r="105" spans="1:11" s="140" customFormat="1" ht="15" customHeight="1">
      <c r="A105" s="130"/>
      <c r="B105" s="130">
        <v>35</v>
      </c>
      <c r="C105" s="130"/>
      <c r="D105" s="111"/>
      <c r="E105" s="131" t="s">
        <v>1541</v>
      </c>
      <c r="F105" s="132">
        <f t="shared" ref="F105:I106" si="10">F106</f>
        <v>393.83</v>
      </c>
      <c r="G105" s="132">
        <f t="shared" si="10"/>
        <v>0</v>
      </c>
      <c r="H105" s="132">
        <f t="shared" si="10"/>
        <v>0</v>
      </c>
      <c r="I105" s="132">
        <f t="shared" si="10"/>
        <v>0</v>
      </c>
      <c r="J105" s="132" t="e">
        <f t="shared" si="9"/>
        <v>#DIV/0!</v>
      </c>
      <c r="K105" s="132" t="e">
        <f t="shared" si="7"/>
        <v>#DIV/0!</v>
      </c>
    </row>
    <row r="106" spans="1:11" s="140" customFormat="1" ht="15" customHeight="1">
      <c r="A106" s="130"/>
      <c r="B106" s="130"/>
      <c r="C106" s="130">
        <v>353</v>
      </c>
      <c r="D106" s="111"/>
      <c r="E106" s="131" t="s">
        <v>1541</v>
      </c>
      <c r="F106" s="132">
        <f t="shared" si="10"/>
        <v>393.83</v>
      </c>
      <c r="G106" s="257">
        <f t="shared" si="10"/>
        <v>0</v>
      </c>
      <c r="H106" s="257">
        <f t="shared" si="10"/>
        <v>0</v>
      </c>
      <c r="I106" s="132">
        <f t="shared" si="10"/>
        <v>0</v>
      </c>
      <c r="J106" s="132" t="e">
        <f t="shared" si="9"/>
        <v>#DIV/0!</v>
      </c>
      <c r="K106" s="132" t="e">
        <f t="shared" si="7"/>
        <v>#DIV/0!</v>
      </c>
    </row>
    <row r="107" spans="1:11" s="116" customFormat="1" ht="15" customHeight="1">
      <c r="A107" s="130"/>
      <c r="B107" s="130"/>
      <c r="C107" s="130"/>
      <c r="D107" s="111">
        <v>3531</v>
      </c>
      <c r="E107" s="86" t="s">
        <v>1541</v>
      </c>
      <c r="F107" s="134">
        <f>'Posebni dio izvršenja'!E297</f>
        <v>393.83</v>
      </c>
      <c r="G107" s="257">
        <f>'Posebni dio izvršenja'!F297</f>
        <v>0</v>
      </c>
      <c r="H107" s="257">
        <f>'Posebni dio izvršenja'!G297</f>
        <v>0</v>
      </c>
      <c r="I107" s="134">
        <f>'Posebni dio izvršenja'!H297</f>
        <v>0</v>
      </c>
      <c r="J107" s="134" t="e">
        <f t="shared" si="9"/>
        <v>#DIV/0!</v>
      </c>
      <c r="K107" s="134" t="e">
        <f t="shared" si="7"/>
        <v>#DIV/0!</v>
      </c>
    </row>
    <row r="108" spans="1:11" s="140" customFormat="1" ht="15" customHeight="1">
      <c r="A108" s="130"/>
      <c r="B108" s="130">
        <v>36</v>
      </c>
      <c r="C108" s="130"/>
      <c r="D108" s="111"/>
      <c r="E108" s="131" t="s">
        <v>1561</v>
      </c>
      <c r="F108" s="132">
        <f t="shared" ref="F108:I109" si="11">F109</f>
        <v>0</v>
      </c>
      <c r="G108" s="132">
        <f t="shared" si="11"/>
        <v>0</v>
      </c>
      <c r="H108" s="132">
        <f t="shared" si="11"/>
        <v>0</v>
      </c>
      <c r="I108" s="132">
        <f t="shared" si="11"/>
        <v>0</v>
      </c>
      <c r="J108" s="132" t="e">
        <f t="shared" si="9"/>
        <v>#DIV/0!</v>
      </c>
      <c r="K108" s="132" t="e">
        <f t="shared" si="7"/>
        <v>#DIV/0!</v>
      </c>
    </row>
    <row r="109" spans="1:11" s="140" customFormat="1" ht="15" customHeight="1">
      <c r="A109" s="130"/>
      <c r="B109" s="130"/>
      <c r="C109" s="130">
        <v>369</v>
      </c>
      <c r="D109" s="111"/>
      <c r="E109" s="131" t="s">
        <v>1308</v>
      </c>
      <c r="F109" s="132">
        <f t="shared" si="11"/>
        <v>0</v>
      </c>
      <c r="G109" s="257">
        <f t="shared" si="11"/>
        <v>0</v>
      </c>
      <c r="H109" s="257">
        <f t="shared" si="11"/>
        <v>0</v>
      </c>
      <c r="I109" s="132">
        <f t="shared" si="11"/>
        <v>0</v>
      </c>
      <c r="J109" s="132" t="e">
        <f t="shared" si="9"/>
        <v>#DIV/0!</v>
      </c>
      <c r="K109" s="132" t="e">
        <f t="shared" si="7"/>
        <v>#DIV/0!</v>
      </c>
    </row>
    <row r="110" spans="1:11" s="116" customFormat="1" ht="15" customHeight="1">
      <c r="A110" s="130"/>
      <c r="B110" s="130"/>
      <c r="C110" s="130"/>
      <c r="D110" s="111">
        <v>3691</v>
      </c>
      <c r="E110" s="86" t="s">
        <v>1308</v>
      </c>
      <c r="F110" s="134">
        <f>'Posebni dio izvršenja'!E299</f>
        <v>0</v>
      </c>
      <c r="G110" s="257">
        <f>'Posebni dio izvršenja'!F299</f>
        <v>0</v>
      </c>
      <c r="H110" s="257">
        <f>'Posebni dio izvršenja'!G299</f>
        <v>0</v>
      </c>
      <c r="I110" s="134">
        <f>'Posebni dio izvršenja'!H299</f>
        <v>0</v>
      </c>
      <c r="J110" s="134" t="e">
        <f t="shared" si="9"/>
        <v>#DIV/0!</v>
      </c>
      <c r="K110" s="134" t="e">
        <f t="shared" si="7"/>
        <v>#DIV/0!</v>
      </c>
    </row>
    <row r="111" spans="1:11" s="140" customFormat="1" ht="15" customHeight="1">
      <c r="A111" s="130"/>
      <c r="B111" s="130">
        <v>38</v>
      </c>
      <c r="C111" s="130"/>
      <c r="D111" s="111">
        <v>38</v>
      </c>
      <c r="E111" s="131" t="s">
        <v>1359</v>
      </c>
      <c r="F111" s="132">
        <f t="shared" ref="F111:I112" si="12">F112</f>
        <v>0</v>
      </c>
      <c r="G111" s="132">
        <f t="shared" si="12"/>
        <v>0</v>
      </c>
      <c r="H111" s="132">
        <f t="shared" si="12"/>
        <v>0</v>
      </c>
      <c r="I111" s="132">
        <f t="shared" si="12"/>
        <v>0</v>
      </c>
      <c r="J111" s="132" t="e">
        <f t="shared" si="9"/>
        <v>#DIV/0!</v>
      </c>
      <c r="K111" s="132" t="e">
        <f t="shared" si="7"/>
        <v>#DIV/0!</v>
      </c>
    </row>
    <row r="112" spans="1:11" s="140" customFormat="1" ht="15" customHeight="1">
      <c r="A112" s="130"/>
      <c r="B112" s="130"/>
      <c r="C112" s="130">
        <v>381</v>
      </c>
      <c r="D112" s="111"/>
      <c r="E112" s="131" t="s">
        <v>1347</v>
      </c>
      <c r="F112" s="132">
        <f t="shared" si="12"/>
        <v>0</v>
      </c>
      <c r="G112" s="257">
        <f t="shared" si="12"/>
        <v>0</v>
      </c>
      <c r="H112" s="257">
        <f t="shared" si="12"/>
        <v>0</v>
      </c>
      <c r="I112" s="132">
        <f t="shared" si="12"/>
        <v>0</v>
      </c>
      <c r="J112" s="132" t="e">
        <f t="shared" si="9"/>
        <v>#DIV/0!</v>
      </c>
      <c r="K112" s="132" t="e">
        <f t="shared" si="7"/>
        <v>#DIV/0!</v>
      </c>
    </row>
    <row r="113" spans="1:11" s="116" customFormat="1" ht="15" customHeight="1">
      <c r="A113" s="130"/>
      <c r="B113" s="130"/>
      <c r="C113" s="130"/>
      <c r="D113" s="111">
        <v>3813</v>
      </c>
      <c r="E113" s="86" t="s">
        <v>1562</v>
      </c>
      <c r="F113" s="134">
        <f>'Posebni dio izvršenja'!E301</f>
        <v>0</v>
      </c>
      <c r="G113" s="257">
        <f>'Posebni dio izvršenja'!F301</f>
        <v>0</v>
      </c>
      <c r="H113" s="257">
        <f>'Posebni dio izvršenja'!G301</f>
        <v>0</v>
      </c>
      <c r="I113" s="134">
        <f>'Posebni dio izvršenja'!H301</f>
        <v>0</v>
      </c>
      <c r="J113" s="134" t="e">
        <f t="shared" si="9"/>
        <v>#DIV/0!</v>
      </c>
      <c r="K113" s="134" t="e">
        <f t="shared" si="7"/>
        <v>#DIV/0!</v>
      </c>
    </row>
    <row r="114" spans="1:11" s="116" customFormat="1" ht="15" customHeight="1">
      <c r="A114" s="130">
        <v>4</v>
      </c>
      <c r="B114" s="130"/>
      <c r="C114" s="130"/>
      <c r="D114" s="111"/>
      <c r="E114" s="130" t="s">
        <v>1352</v>
      </c>
      <c r="F114" s="132">
        <f>F115</f>
        <v>6359.8099999999995</v>
      </c>
      <c r="G114" s="132">
        <f>G115</f>
        <v>0</v>
      </c>
      <c r="H114" s="132">
        <f>H115</f>
        <v>0</v>
      </c>
      <c r="I114" s="132">
        <f>I115</f>
        <v>0</v>
      </c>
      <c r="J114" s="132" t="e">
        <f t="shared" si="9"/>
        <v>#DIV/0!</v>
      </c>
      <c r="K114" s="132" t="e">
        <f t="shared" si="7"/>
        <v>#DIV/0!</v>
      </c>
    </row>
    <row r="115" spans="1:11" s="116" customFormat="1" ht="15" customHeight="1">
      <c r="A115" s="130"/>
      <c r="B115" s="130">
        <v>42</v>
      </c>
      <c r="C115" s="130"/>
      <c r="D115" s="111"/>
      <c r="E115" s="130" t="s">
        <v>1353</v>
      </c>
      <c r="F115" s="132">
        <f>F116+F119</f>
        <v>6359.8099999999995</v>
      </c>
      <c r="G115" s="132">
        <f>G116+G119</f>
        <v>0</v>
      </c>
      <c r="H115" s="132">
        <f>H116+H119</f>
        <v>0</v>
      </c>
      <c r="I115" s="132">
        <f>I116+I119</f>
        <v>0</v>
      </c>
      <c r="J115" s="132" t="e">
        <f t="shared" si="9"/>
        <v>#DIV/0!</v>
      </c>
      <c r="K115" s="132" t="e">
        <f t="shared" si="7"/>
        <v>#DIV/0!</v>
      </c>
    </row>
    <row r="116" spans="1:11" s="116" customFormat="1" ht="15" customHeight="1">
      <c r="A116" s="130"/>
      <c r="B116" s="130"/>
      <c r="C116" s="130">
        <v>422</v>
      </c>
      <c r="D116" s="111"/>
      <c r="E116" s="130" t="s">
        <v>1354</v>
      </c>
      <c r="F116" s="132">
        <f>F117+F118</f>
        <v>3573.56</v>
      </c>
      <c r="G116" s="257">
        <f>G117+G118</f>
        <v>0</v>
      </c>
      <c r="H116" s="257">
        <f>H117+H118</f>
        <v>0</v>
      </c>
      <c r="I116" s="132">
        <f>I117+I118</f>
        <v>0</v>
      </c>
      <c r="J116" s="132" t="e">
        <f t="shared" si="9"/>
        <v>#DIV/0!</v>
      </c>
      <c r="K116" s="132" t="e">
        <f t="shared" si="7"/>
        <v>#DIV/0!</v>
      </c>
    </row>
    <row r="117" spans="1:11" s="116" customFormat="1" ht="15" customHeight="1">
      <c r="A117" s="130"/>
      <c r="B117" s="130"/>
      <c r="C117" s="130"/>
      <c r="D117" s="111">
        <v>4221</v>
      </c>
      <c r="E117" s="86" t="s">
        <v>1287</v>
      </c>
      <c r="F117" s="134">
        <f>'Posebni dio izvršenja'!E304</f>
        <v>0</v>
      </c>
      <c r="G117" s="257">
        <f>'Posebni dio izvršenja'!F304</f>
        <v>0</v>
      </c>
      <c r="H117" s="257">
        <f>'Posebni dio izvršenja'!G304</f>
        <v>0</v>
      </c>
      <c r="I117" s="134">
        <f>'Posebni dio izvršenja'!H304</f>
        <v>0</v>
      </c>
      <c r="J117" s="134" t="e">
        <f t="shared" si="9"/>
        <v>#DIV/0!</v>
      </c>
      <c r="K117" s="134" t="e">
        <f t="shared" si="7"/>
        <v>#DIV/0!</v>
      </c>
    </row>
    <row r="118" spans="1:11" s="116" customFormat="1" ht="15" customHeight="1">
      <c r="A118" s="130"/>
      <c r="B118" s="130"/>
      <c r="C118" s="130"/>
      <c r="D118" s="111">
        <v>4224</v>
      </c>
      <c r="E118" s="86" t="s">
        <v>1319</v>
      </c>
      <c r="F118" s="134">
        <f>'Posebni dio izvršenja'!E305</f>
        <v>3573.56</v>
      </c>
      <c r="G118" s="257">
        <f>'Posebni dio izvršenja'!F305</f>
        <v>0</v>
      </c>
      <c r="H118" s="257">
        <f>'Posebni dio izvršenja'!G305</f>
        <v>0</v>
      </c>
      <c r="I118" s="134">
        <f>'Posebni dio izvršenja'!H305</f>
        <v>0</v>
      </c>
      <c r="J118" s="134" t="e">
        <f t="shared" si="9"/>
        <v>#DIV/0!</v>
      </c>
      <c r="K118" s="134" t="e">
        <f t="shared" si="7"/>
        <v>#DIV/0!</v>
      </c>
    </row>
    <row r="119" spans="1:11" s="140" customFormat="1" ht="15" customHeight="1">
      <c r="A119" s="130"/>
      <c r="B119" s="130"/>
      <c r="C119" s="130">
        <v>426</v>
      </c>
      <c r="D119" s="111">
        <v>426</v>
      </c>
      <c r="E119" s="131" t="s">
        <v>1421</v>
      </c>
      <c r="F119" s="132">
        <f>F120</f>
        <v>2786.25</v>
      </c>
      <c r="G119" s="257">
        <f>G120</f>
        <v>0</v>
      </c>
      <c r="H119" s="257">
        <f>H120</f>
        <v>0</v>
      </c>
      <c r="I119" s="132">
        <f>I120</f>
        <v>0</v>
      </c>
      <c r="J119" s="132" t="e">
        <f t="shared" si="9"/>
        <v>#DIV/0!</v>
      </c>
      <c r="K119" s="132" t="e">
        <f t="shared" si="7"/>
        <v>#DIV/0!</v>
      </c>
    </row>
    <row r="120" spans="1:11" s="116" customFormat="1" ht="15" customHeight="1">
      <c r="A120" s="130"/>
      <c r="B120" s="130"/>
      <c r="C120" s="130"/>
      <c r="D120" s="111">
        <v>4262</v>
      </c>
      <c r="E120" s="86" t="s">
        <v>1421</v>
      </c>
      <c r="F120" s="134">
        <f>'Posebni dio izvršenja'!E306</f>
        <v>2786.25</v>
      </c>
      <c r="G120" s="257">
        <f>'Posebni dio izvršenja'!F306</f>
        <v>0</v>
      </c>
      <c r="H120" s="257">
        <f>'Posebni dio izvršenja'!G306</f>
        <v>0</v>
      </c>
      <c r="I120" s="134">
        <f>'Posebni dio izvršenja'!H306</f>
        <v>0</v>
      </c>
      <c r="J120" s="134" t="e">
        <f t="shared" si="9"/>
        <v>#DIV/0!</v>
      </c>
      <c r="K120" s="134" t="e">
        <f t="shared" si="7"/>
        <v>#DIV/0!</v>
      </c>
    </row>
    <row r="121" spans="1:11">
      <c r="A121" s="127"/>
      <c r="B121" s="127"/>
      <c r="C121" s="127"/>
      <c r="D121" s="152"/>
      <c r="E121" s="56" t="s">
        <v>1263</v>
      </c>
      <c r="F121" s="118">
        <f>F122+F175</f>
        <v>443575</v>
      </c>
      <c r="G121" s="118">
        <f>G122+G175</f>
        <v>928997</v>
      </c>
      <c r="H121" s="118">
        <f>H122+H175</f>
        <v>0</v>
      </c>
      <c r="I121" s="118">
        <f>I122+I175</f>
        <v>456603.87999999989</v>
      </c>
      <c r="J121" s="118">
        <f t="shared" si="9"/>
        <v>0</v>
      </c>
      <c r="K121" s="118">
        <f t="shared" si="7"/>
        <v>49.150199623895432</v>
      </c>
    </row>
    <row r="122" spans="1:11">
      <c r="A122" s="130">
        <v>3</v>
      </c>
      <c r="B122" s="130"/>
      <c r="C122" s="130"/>
      <c r="D122" s="133">
        <v>3</v>
      </c>
      <c r="E122" s="130" t="s">
        <v>1365</v>
      </c>
      <c r="F122" s="132">
        <f>F123+F132+F162+F168+F171</f>
        <v>443575</v>
      </c>
      <c r="G122" s="132">
        <f>G123+G132+G162+G168+G171</f>
        <v>858497</v>
      </c>
      <c r="H122" s="132">
        <f>H123+H132+H162+H168+H171</f>
        <v>0</v>
      </c>
      <c r="I122" s="132">
        <f>I123+I132+I162+I168+I171</f>
        <v>456454.8299999999</v>
      </c>
      <c r="J122" s="132">
        <f t="shared" si="9"/>
        <v>0</v>
      </c>
      <c r="K122" s="132">
        <f t="shared" si="7"/>
        <v>53.169065238434129</v>
      </c>
    </row>
    <row r="123" spans="1:11">
      <c r="A123" s="130"/>
      <c r="B123" s="130">
        <v>31</v>
      </c>
      <c r="C123" s="130"/>
      <c r="D123" s="133">
        <v>31</v>
      </c>
      <c r="E123" s="130" t="s">
        <v>1327</v>
      </c>
      <c r="F123" s="132">
        <f>F124+F127+F129</f>
        <v>180960</v>
      </c>
      <c r="G123" s="132">
        <f>G124+G127+G129</f>
        <v>338003</v>
      </c>
      <c r="H123" s="132">
        <f>H124+H127+H129</f>
        <v>0</v>
      </c>
      <c r="I123" s="132">
        <f>I124+I127+I129</f>
        <v>216425.37</v>
      </c>
      <c r="J123" s="132">
        <f t="shared" si="9"/>
        <v>0</v>
      </c>
      <c r="K123" s="132">
        <f t="shared" si="7"/>
        <v>64.030606237222742</v>
      </c>
    </row>
    <row r="124" spans="1:11">
      <c r="A124" s="130"/>
      <c r="B124" s="130"/>
      <c r="C124" s="130">
        <v>311</v>
      </c>
      <c r="D124" s="133">
        <v>311</v>
      </c>
      <c r="E124" s="130" t="s">
        <v>1300</v>
      </c>
      <c r="F124" s="132">
        <f>F125+F126</f>
        <v>114872</v>
      </c>
      <c r="G124" s="257">
        <f>G125+G126</f>
        <v>161900</v>
      </c>
      <c r="H124" s="257">
        <f>H125+H126</f>
        <v>0</v>
      </c>
      <c r="I124" s="132">
        <f>I125+I126</f>
        <v>132609.53</v>
      </c>
      <c r="J124" s="132">
        <f t="shared" si="9"/>
        <v>0</v>
      </c>
      <c r="K124" s="132">
        <f t="shared" si="7"/>
        <v>81.908295243977761</v>
      </c>
    </row>
    <row r="125" spans="1:11">
      <c r="A125" s="130"/>
      <c r="B125" s="130"/>
      <c r="C125" s="130"/>
      <c r="D125" s="133">
        <v>3111</v>
      </c>
      <c r="E125" s="111" t="s">
        <v>1300</v>
      </c>
      <c r="F125" s="134">
        <f>'Posebni dio izvršenja'!E316+'Posebni dio izvršenja'!E88</f>
        <v>114699</v>
      </c>
      <c r="G125" s="257">
        <f>'Posebni dio izvršenja'!F316+'Posebni dio izvršenja'!F88</f>
        <v>158200</v>
      </c>
      <c r="H125" s="257">
        <f>'Posebni dio izvršenja'!G316+'Posebni dio izvršenja'!G88</f>
        <v>0</v>
      </c>
      <c r="I125" s="134">
        <f>'Posebni dio izvršenja'!H316+'Posebni dio izvršenja'!H88</f>
        <v>132609.53</v>
      </c>
      <c r="J125" s="134">
        <f t="shared" si="9"/>
        <v>0</v>
      </c>
      <c r="K125" s="134">
        <f t="shared" si="7"/>
        <v>83.823975979772442</v>
      </c>
    </row>
    <row r="126" spans="1:11">
      <c r="A126" s="130"/>
      <c r="B126" s="130"/>
      <c r="C126" s="130"/>
      <c r="D126" s="133">
        <v>3112</v>
      </c>
      <c r="E126" s="111" t="s">
        <v>1417</v>
      </c>
      <c r="F126" s="134">
        <f>'Posebni dio izvršenja'!E317</f>
        <v>173</v>
      </c>
      <c r="G126" s="257">
        <f>'Posebni dio izvršenja'!F317</f>
        <v>3700</v>
      </c>
      <c r="H126" s="257">
        <f>'Posebni dio izvršenja'!G317</f>
        <v>0</v>
      </c>
      <c r="I126" s="134">
        <f>'Posebni dio izvršenja'!H317</f>
        <v>0</v>
      </c>
      <c r="J126" s="134">
        <f t="shared" si="9"/>
        <v>0</v>
      </c>
      <c r="K126" s="134">
        <f t="shared" si="7"/>
        <v>0</v>
      </c>
    </row>
    <row r="127" spans="1:11">
      <c r="A127" s="130"/>
      <c r="B127" s="130"/>
      <c r="C127" s="130">
        <v>312</v>
      </c>
      <c r="D127" s="133">
        <v>312</v>
      </c>
      <c r="E127" s="130" t="s">
        <v>1301</v>
      </c>
      <c r="F127" s="132">
        <f>F128</f>
        <v>47162</v>
      </c>
      <c r="G127" s="257">
        <f>G128</f>
        <v>150000</v>
      </c>
      <c r="H127" s="257">
        <f>H128</f>
        <v>0</v>
      </c>
      <c r="I127" s="132">
        <f>I128</f>
        <v>61901.74</v>
      </c>
      <c r="J127" s="132">
        <f t="shared" si="9"/>
        <v>0</v>
      </c>
      <c r="K127" s="132">
        <f t="shared" si="7"/>
        <v>41.267826666666664</v>
      </c>
    </row>
    <row r="128" spans="1:11">
      <c r="A128" s="130"/>
      <c r="B128" s="130"/>
      <c r="C128" s="130"/>
      <c r="D128" s="133">
        <v>3121</v>
      </c>
      <c r="E128" s="111" t="s">
        <v>1301</v>
      </c>
      <c r="F128" s="134">
        <f>'Posebni dio izvršenja'!E89+'Posebni dio izvršenja'!E319</f>
        <v>47162</v>
      </c>
      <c r="G128" s="257">
        <f>'Posebni dio izvršenja'!F89+'Posebni dio izvršenja'!F319</f>
        <v>150000</v>
      </c>
      <c r="H128" s="257">
        <f>'Posebni dio izvršenja'!G89+'Posebni dio izvršenja'!G319</f>
        <v>0</v>
      </c>
      <c r="I128" s="134">
        <f>'Posebni dio izvršenja'!H89+'Posebni dio izvršenja'!H319</f>
        <v>61901.74</v>
      </c>
      <c r="J128" s="134">
        <f t="shared" si="9"/>
        <v>0</v>
      </c>
      <c r="K128" s="134">
        <f t="shared" si="7"/>
        <v>41.267826666666664</v>
      </c>
    </row>
    <row r="129" spans="1:11">
      <c r="A129" s="130"/>
      <c r="B129" s="130"/>
      <c r="C129" s="130">
        <v>313</v>
      </c>
      <c r="D129" s="133">
        <v>313</v>
      </c>
      <c r="E129" s="135" t="s">
        <v>1329</v>
      </c>
      <c r="F129" s="132">
        <f>F130+F131</f>
        <v>18926</v>
      </c>
      <c r="G129" s="257">
        <f>G130+G131</f>
        <v>26103</v>
      </c>
      <c r="H129" s="257">
        <f>H130+H131</f>
        <v>0</v>
      </c>
      <c r="I129" s="132">
        <f>I130+I131</f>
        <v>21914.1</v>
      </c>
      <c r="J129" s="132">
        <f t="shared" si="9"/>
        <v>0</v>
      </c>
      <c r="K129" s="132">
        <f t="shared" si="7"/>
        <v>83.952419262153768</v>
      </c>
    </row>
    <row r="130" spans="1:11">
      <c r="A130" s="130"/>
      <c r="B130" s="130"/>
      <c r="C130" s="130"/>
      <c r="D130" s="133">
        <v>3132</v>
      </c>
      <c r="E130" s="111" t="s">
        <v>1363</v>
      </c>
      <c r="F130" s="134">
        <f>'Posebni dio izvršenja'!E320+'Posebni dio izvršenja'!E90</f>
        <v>18926</v>
      </c>
      <c r="G130" s="257">
        <f>'Posebni dio izvršenja'!F320+'Posebni dio izvršenja'!F90</f>
        <v>26103</v>
      </c>
      <c r="H130" s="257">
        <f>'Posebni dio izvršenja'!G320+'Posebni dio izvršenja'!G90</f>
        <v>0</v>
      </c>
      <c r="I130" s="134">
        <f>'Posebni dio izvršenja'!H320+'Posebni dio izvršenja'!H90</f>
        <v>21914.1</v>
      </c>
      <c r="J130" s="134">
        <f t="shared" si="9"/>
        <v>0</v>
      </c>
      <c r="K130" s="134">
        <f t="shared" si="7"/>
        <v>83.952419262153768</v>
      </c>
    </row>
    <row r="131" spans="1:11" ht="26.4">
      <c r="A131" s="130"/>
      <c r="B131" s="130"/>
      <c r="C131" s="130"/>
      <c r="D131" s="133">
        <v>3133</v>
      </c>
      <c r="E131" s="136" t="s">
        <v>1364</v>
      </c>
      <c r="F131" s="134">
        <f>'Posebni dio izvršenja'!E91+'Posebni dio izvršenja'!E321</f>
        <v>0</v>
      </c>
      <c r="G131" s="257">
        <f>'Posebni dio izvršenja'!F91+'Posebni dio izvršenja'!F321</f>
        <v>0</v>
      </c>
      <c r="H131" s="257">
        <f>'Posebni dio izvršenja'!G91+'Posebni dio izvršenja'!G321</f>
        <v>0</v>
      </c>
      <c r="I131" s="134">
        <f>'Posebni dio izvršenja'!H91+'Posebni dio izvršenja'!H321</f>
        <v>0</v>
      </c>
      <c r="J131" s="134" t="e">
        <f t="shared" si="9"/>
        <v>#DIV/0!</v>
      </c>
      <c r="K131" s="134" t="e">
        <f t="shared" si="7"/>
        <v>#DIV/0!</v>
      </c>
    </row>
    <row r="132" spans="1:11">
      <c r="A132" s="130"/>
      <c r="B132" s="130">
        <v>32</v>
      </c>
      <c r="C132" s="130"/>
      <c r="D132" s="133"/>
      <c r="E132" s="130" t="s">
        <v>1330</v>
      </c>
      <c r="F132" s="132">
        <f>F133+F138+F144+F154+F156</f>
        <v>243166</v>
      </c>
      <c r="G132" s="132">
        <f>G133+G138+G144+G154+G156</f>
        <v>479494</v>
      </c>
      <c r="H132" s="132">
        <f>H133+H138+H144+H154+H156</f>
        <v>0</v>
      </c>
      <c r="I132" s="132">
        <f>I133+I138+I144+I154+I156</f>
        <v>209905.41999999995</v>
      </c>
      <c r="J132" s="132">
        <f t="shared" si="9"/>
        <v>0</v>
      </c>
      <c r="K132" s="132">
        <f t="shared" si="7"/>
        <v>43.776443500857141</v>
      </c>
    </row>
    <row r="133" spans="1:11">
      <c r="A133" s="130"/>
      <c r="B133" s="130"/>
      <c r="C133" s="130">
        <v>321</v>
      </c>
      <c r="D133" s="133"/>
      <c r="E133" s="130" t="s">
        <v>1331</v>
      </c>
      <c r="F133" s="132">
        <f>SUM(F134:F137)</f>
        <v>8937</v>
      </c>
      <c r="G133" s="257">
        <f>SUM(G134:G137)</f>
        <v>13102</v>
      </c>
      <c r="H133" s="257">
        <f>SUM(H134:H137)</f>
        <v>0</v>
      </c>
      <c r="I133" s="132">
        <f>SUM(I134:I137)</f>
        <v>4833.38</v>
      </c>
      <c r="J133" s="132">
        <f t="shared" si="9"/>
        <v>0</v>
      </c>
      <c r="K133" s="132">
        <f t="shared" ref="K133:K196" si="13">I133/G133*100</f>
        <v>36.890398412456115</v>
      </c>
    </row>
    <row r="134" spans="1:11">
      <c r="A134" s="130"/>
      <c r="B134" s="130"/>
      <c r="C134" s="130"/>
      <c r="D134" s="133">
        <v>3211</v>
      </c>
      <c r="E134" s="111" t="s">
        <v>1264</v>
      </c>
      <c r="F134" s="134">
        <f>'Posebni dio izvršenja'!E323+'Posebni dio izvršenja'!E93</f>
        <v>6538</v>
      </c>
      <c r="G134" s="257">
        <f>'Posebni dio izvršenja'!F323+'Posebni dio izvršenja'!F93</f>
        <v>9783</v>
      </c>
      <c r="H134" s="257">
        <f>'Posebni dio izvršenja'!G323+'Posebni dio izvršenja'!G93</f>
        <v>0</v>
      </c>
      <c r="I134" s="134">
        <f>'Posebni dio izvršenja'!H323+'Posebni dio izvršenja'!H93</f>
        <v>4434.3100000000004</v>
      </c>
      <c r="J134" s="134">
        <f t="shared" si="9"/>
        <v>0</v>
      </c>
      <c r="K134" s="134">
        <f t="shared" si="13"/>
        <v>45.326689154656044</v>
      </c>
    </row>
    <row r="135" spans="1:11" ht="15" customHeight="1">
      <c r="A135" s="130"/>
      <c r="B135" s="130"/>
      <c r="C135" s="130"/>
      <c r="D135" s="133">
        <v>3212</v>
      </c>
      <c r="E135" s="136" t="s">
        <v>1265</v>
      </c>
      <c r="F135" s="134">
        <f>'Posebni dio izvršenja'!E324+'Posebni dio izvršenja'!E94</f>
        <v>1404</v>
      </c>
      <c r="G135" s="257">
        <f>'Posebni dio izvršenja'!F324+'Posebni dio izvršenja'!F94</f>
        <v>819</v>
      </c>
      <c r="H135" s="257">
        <f>'Posebni dio izvršenja'!G324+'Posebni dio izvršenja'!G94</f>
        <v>0</v>
      </c>
      <c r="I135" s="134">
        <f>'Posebni dio izvršenja'!H324+'Posebni dio izvršenja'!H94</f>
        <v>399.07</v>
      </c>
      <c r="J135" s="134">
        <f t="shared" si="9"/>
        <v>0</v>
      </c>
      <c r="K135" s="134">
        <f t="shared" si="13"/>
        <v>48.726495726495727</v>
      </c>
    </row>
    <row r="136" spans="1:11">
      <c r="A136" s="130"/>
      <c r="B136" s="130"/>
      <c r="C136" s="130"/>
      <c r="D136" s="133">
        <v>3213</v>
      </c>
      <c r="E136" s="111" t="s">
        <v>1302</v>
      </c>
      <c r="F136" s="134">
        <f>'Posebni dio izvršenja'!E325</f>
        <v>995</v>
      </c>
      <c r="G136" s="257">
        <f>'Posebni dio izvršenja'!F325</f>
        <v>2500</v>
      </c>
      <c r="H136" s="257">
        <f>'Posebni dio izvršenja'!G325</f>
        <v>0</v>
      </c>
      <c r="I136" s="134">
        <f>'Posebni dio izvršenja'!H325</f>
        <v>0</v>
      </c>
      <c r="J136" s="134">
        <f t="shared" si="9"/>
        <v>0</v>
      </c>
      <c r="K136" s="134">
        <f t="shared" si="13"/>
        <v>0</v>
      </c>
    </row>
    <row r="137" spans="1:11">
      <c r="A137" s="130"/>
      <c r="B137" s="130"/>
      <c r="C137" s="130"/>
      <c r="D137" s="133">
        <v>3214</v>
      </c>
      <c r="E137" s="111" t="s">
        <v>1547</v>
      </c>
      <c r="F137" s="134">
        <f>'Posebni dio izvršenja'!E326</f>
        <v>0</v>
      </c>
      <c r="G137" s="257">
        <f>'Posebni dio izvršenja'!F326</f>
        <v>0</v>
      </c>
      <c r="H137" s="257">
        <f>'Posebni dio izvršenja'!G326</f>
        <v>0</v>
      </c>
      <c r="I137" s="134">
        <f>'Posebni dio izvršenja'!H326</f>
        <v>0</v>
      </c>
      <c r="J137" s="134" t="e">
        <f t="shared" ref="J137:J200" si="14">H137/G137*100</f>
        <v>#DIV/0!</v>
      </c>
      <c r="K137" s="134" t="e">
        <f t="shared" si="13"/>
        <v>#DIV/0!</v>
      </c>
    </row>
    <row r="138" spans="1:11">
      <c r="A138" s="130"/>
      <c r="B138" s="130"/>
      <c r="C138" s="130">
        <v>322</v>
      </c>
      <c r="D138" s="133"/>
      <c r="E138" s="130" t="s">
        <v>1348</v>
      </c>
      <c r="F138" s="132">
        <f>SUM(F139:F143)</f>
        <v>2761</v>
      </c>
      <c r="G138" s="257">
        <f>SUM(G139:G143)</f>
        <v>23800</v>
      </c>
      <c r="H138" s="257">
        <f>SUM(H139:H143)</f>
        <v>0</v>
      </c>
      <c r="I138" s="132">
        <f>SUM(I139:I143)</f>
        <v>2284.73</v>
      </c>
      <c r="J138" s="132">
        <f t="shared" si="14"/>
        <v>0</v>
      </c>
      <c r="K138" s="132">
        <f t="shared" si="13"/>
        <v>9.5997058823529411</v>
      </c>
    </row>
    <row r="139" spans="1:11">
      <c r="A139" s="130"/>
      <c r="B139" s="130"/>
      <c r="C139" s="130"/>
      <c r="D139" s="133">
        <v>3221</v>
      </c>
      <c r="E139" s="111" t="s">
        <v>1267</v>
      </c>
      <c r="F139" s="134">
        <f>'Posebni dio izvršenja'!E327</f>
        <v>458</v>
      </c>
      <c r="G139" s="257">
        <f>'Posebni dio izvršenja'!F327</f>
        <v>800</v>
      </c>
      <c r="H139" s="257">
        <f>'Posebni dio izvršenja'!G327</f>
        <v>0</v>
      </c>
      <c r="I139" s="134">
        <f>'Posebni dio izvršenja'!H327</f>
        <v>371.25</v>
      </c>
      <c r="J139" s="134">
        <f t="shared" si="14"/>
        <v>0</v>
      </c>
      <c r="K139" s="134">
        <f t="shared" si="13"/>
        <v>46.40625</v>
      </c>
    </row>
    <row r="140" spans="1:11">
      <c r="A140" s="130"/>
      <c r="B140" s="130"/>
      <c r="C140" s="130"/>
      <c r="D140" s="133">
        <v>3222</v>
      </c>
      <c r="E140" s="111" t="s">
        <v>1268</v>
      </c>
      <c r="F140" s="134">
        <f>'Posebni dio izvršenja'!E328</f>
        <v>895</v>
      </c>
      <c r="G140" s="257">
        <f>'Posebni dio izvršenja'!F328</f>
        <v>1500</v>
      </c>
      <c r="H140" s="257">
        <f>'Posebni dio izvršenja'!G328</f>
        <v>0</v>
      </c>
      <c r="I140" s="134">
        <f>'Posebni dio izvršenja'!H328</f>
        <v>1380.92</v>
      </c>
      <c r="J140" s="134">
        <f t="shared" si="14"/>
        <v>0</v>
      </c>
      <c r="K140" s="134">
        <f t="shared" si="13"/>
        <v>92.061333333333337</v>
      </c>
    </row>
    <row r="141" spans="1:11">
      <c r="A141" s="130"/>
      <c r="B141" s="130"/>
      <c r="C141" s="130"/>
      <c r="D141" s="133">
        <v>3223</v>
      </c>
      <c r="E141" s="111" t="s">
        <v>1269</v>
      </c>
      <c r="F141" s="134">
        <f>'Posebni dio izvršenja'!E329+'Posebni dio izvršenja'!E95</f>
        <v>1408</v>
      </c>
      <c r="G141" s="257">
        <f>'Posebni dio izvršenja'!F329+'Posebni dio izvršenja'!F95</f>
        <v>1500</v>
      </c>
      <c r="H141" s="257">
        <f>'Posebni dio izvršenja'!G329+'Posebni dio izvršenja'!G95</f>
        <v>0</v>
      </c>
      <c r="I141" s="134">
        <f>'Posebni dio izvršenja'!H329+'Posebni dio izvršenja'!H95</f>
        <v>532.55999999999995</v>
      </c>
      <c r="J141" s="134">
        <f t="shared" si="14"/>
        <v>0</v>
      </c>
      <c r="K141" s="134">
        <f t="shared" si="13"/>
        <v>35.503999999999998</v>
      </c>
    </row>
    <row r="142" spans="1:11" ht="15.75" customHeight="1">
      <c r="A142" s="130"/>
      <c r="B142" s="130"/>
      <c r="C142" s="130"/>
      <c r="D142" s="133">
        <v>3224</v>
      </c>
      <c r="E142" s="136" t="s">
        <v>1270</v>
      </c>
      <c r="F142" s="134">
        <f>'Posebni dio izvršenja'!E330</f>
        <v>0</v>
      </c>
      <c r="G142" s="257">
        <f>'Posebni dio izvršenja'!F330</f>
        <v>20000</v>
      </c>
      <c r="H142" s="257">
        <f>'Posebni dio izvršenja'!G330</f>
        <v>0</v>
      </c>
      <c r="I142" s="134">
        <f>'Posebni dio izvršenja'!H330</f>
        <v>0</v>
      </c>
      <c r="J142" s="134">
        <f t="shared" si="14"/>
        <v>0</v>
      </c>
      <c r="K142" s="134">
        <f t="shared" si="13"/>
        <v>0</v>
      </c>
    </row>
    <row r="143" spans="1:11">
      <c r="A143" s="130"/>
      <c r="B143" s="130"/>
      <c r="C143" s="130"/>
      <c r="D143" s="133">
        <v>3227</v>
      </c>
      <c r="E143" s="136" t="s">
        <v>1314</v>
      </c>
      <c r="F143" s="134">
        <f>'Posebni dio izvršenja'!E331</f>
        <v>0</v>
      </c>
      <c r="G143" s="257">
        <f>'Posebni dio izvršenja'!F331</f>
        <v>0</v>
      </c>
      <c r="H143" s="257">
        <f>'Posebni dio izvršenja'!G331</f>
        <v>0</v>
      </c>
      <c r="I143" s="134">
        <f>'Posebni dio izvršenja'!H331</f>
        <v>0</v>
      </c>
      <c r="J143" s="134" t="e">
        <f t="shared" si="14"/>
        <v>#DIV/0!</v>
      </c>
      <c r="K143" s="134" t="e">
        <f t="shared" si="13"/>
        <v>#DIV/0!</v>
      </c>
    </row>
    <row r="144" spans="1:11">
      <c r="A144" s="130"/>
      <c r="B144" s="130"/>
      <c r="C144" s="130">
        <v>323</v>
      </c>
      <c r="D144" s="133"/>
      <c r="E144" s="135" t="s">
        <v>1349</v>
      </c>
      <c r="F144" s="132">
        <f>SUM(F145:F153)</f>
        <v>212447</v>
      </c>
      <c r="G144" s="257">
        <f>SUM(G145:G153)</f>
        <v>391746</v>
      </c>
      <c r="H144" s="257">
        <f>SUM(H145:H153)</f>
        <v>0</v>
      </c>
      <c r="I144" s="132">
        <f>SUM(I145:I153)</f>
        <v>194766.09999999998</v>
      </c>
      <c r="J144" s="132">
        <f t="shared" si="14"/>
        <v>0</v>
      </c>
      <c r="K144" s="132">
        <f t="shared" si="13"/>
        <v>49.717444466567621</v>
      </c>
    </row>
    <row r="145" spans="1:11">
      <c r="A145" s="130"/>
      <c r="B145" s="130"/>
      <c r="C145" s="130"/>
      <c r="D145" s="133">
        <v>3231</v>
      </c>
      <c r="E145" s="111" t="s">
        <v>1272</v>
      </c>
      <c r="F145" s="134">
        <f>'Posebni dio izvršenja'!E332</f>
        <v>0</v>
      </c>
      <c r="G145" s="257">
        <f>'Posebni dio izvršenja'!F332</f>
        <v>200</v>
      </c>
      <c r="H145" s="257">
        <f>'Posebni dio izvršenja'!G332</f>
        <v>0</v>
      </c>
      <c r="I145" s="134">
        <f>'Posebni dio izvršenja'!H332</f>
        <v>0</v>
      </c>
      <c r="J145" s="134">
        <f t="shared" si="14"/>
        <v>0</v>
      </c>
      <c r="K145" s="134">
        <f t="shared" si="13"/>
        <v>0</v>
      </c>
    </row>
    <row r="146" spans="1:11">
      <c r="A146" s="130"/>
      <c r="B146" s="130"/>
      <c r="C146" s="130"/>
      <c r="D146" s="133">
        <v>3232</v>
      </c>
      <c r="E146" s="111" t="s">
        <v>1273</v>
      </c>
      <c r="F146" s="134">
        <f>'Posebni dio izvršenja'!E333</f>
        <v>0</v>
      </c>
      <c r="G146" s="257">
        <f>'Posebni dio izvršenja'!F333</f>
        <v>22000</v>
      </c>
      <c r="H146" s="257">
        <f>'Posebni dio izvršenja'!G333</f>
        <v>0</v>
      </c>
      <c r="I146" s="134">
        <f>'Posebni dio izvršenja'!H333</f>
        <v>0</v>
      </c>
      <c r="J146" s="134">
        <f t="shared" si="14"/>
        <v>0</v>
      </c>
      <c r="K146" s="134">
        <f t="shared" si="13"/>
        <v>0</v>
      </c>
    </row>
    <row r="147" spans="1:11">
      <c r="A147" s="130"/>
      <c r="B147" s="130"/>
      <c r="C147" s="130"/>
      <c r="D147" s="133">
        <v>3233</v>
      </c>
      <c r="E147" s="111" t="s">
        <v>1274</v>
      </c>
      <c r="F147" s="134">
        <f>'Posebni dio izvršenja'!E334</f>
        <v>0</v>
      </c>
      <c r="G147" s="257">
        <f>'Posebni dio izvršenja'!F334</f>
        <v>0</v>
      </c>
      <c r="H147" s="257">
        <f>'Posebni dio izvršenja'!G334</f>
        <v>0</v>
      </c>
      <c r="I147" s="134">
        <f>'Posebni dio izvršenja'!H334</f>
        <v>0</v>
      </c>
      <c r="J147" s="134" t="e">
        <f t="shared" si="14"/>
        <v>#DIV/0!</v>
      </c>
      <c r="K147" s="134" t="e">
        <f t="shared" si="13"/>
        <v>#DIV/0!</v>
      </c>
    </row>
    <row r="148" spans="1:11">
      <c r="A148" s="130"/>
      <c r="B148" s="130"/>
      <c r="C148" s="130"/>
      <c r="D148" s="133">
        <v>3234</v>
      </c>
      <c r="E148" s="111" t="s">
        <v>1275</v>
      </c>
      <c r="F148" s="134">
        <f>'Posebni dio izvršenja'!E335</f>
        <v>0</v>
      </c>
      <c r="G148" s="257">
        <f>'Posebni dio izvršenja'!F335</f>
        <v>0</v>
      </c>
      <c r="H148" s="257">
        <f>'Posebni dio izvršenja'!G335</f>
        <v>0</v>
      </c>
      <c r="I148" s="134">
        <f>'Posebni dio izvršenja'!H335</f>
        <v>0</v>
      </c>
      <c r="J148" s="134" t="e">
        <f t="shared" si="14"/>
        <v>#DIV/0!</v>
      </c>
      <c r="K148" s="134" t="e">
        <f t="shared" si="13"/>
        <v>#DIV/0!</v>
      </c>
    </row>
    <row r="149" spans="1:11">
      <c r="A149" s="130"/>
      <c r="B149" s="130"/>
      <c r="C149" s="130"/>
      <c r="D149" s="133">
        <v>3235</v>
      </c>
      <c r="E149" s="111" t="s">
        <v>1276</v>
      </c>
      <c r="F149" s="134">
        <f>'Posebni dio izvršenja'!E336</f>
        <v>2812</v>
      </c>
      <c r="G149" s="257">
        <f>'Posebni dio izvršenja'!F336</f>
        <v>6600</v>
      </c>
      <c r="H149" s="257">
        <f>'Posebni dio izvršenja'!G336</f>
        <v>0</v>
      </c>
      <c r="I149" s="134">
        <f>'Posebni dio izvršenja'!H336</f>
        <v>895.86</v>
      </c>
      <c r="J149" s="134">
        <f t="shared" si="14"/>
        <v>0</v>
      </c>
      <c r="K149" s="134">
        <f t="shared" si="13"/>
        <v>13.573636363636362</v>
      </c>
    </row>
    <row r="150" spans="1:11">
      <c r="A150" s="130"/>
      <c r="B150" s="130"/>
      <c r="C150" s="130"/>
      <c r="D150" s="133">
        <v>3236</v>
      </c>
      <c r="E150" s="111" t="s">
        <v>1277</v>
      </c>
      <c r="F150" s="134">
        <f>'Posebni dio izvršenja'!E337</f>
        <v>0</v>
      </c>
      <c r="G150" s="257">
        <f>'Posebni dio izvršenja'!F337</f>
        <v>0</v>
      </c>
      <c r="H150" s="257">
        <f>'Posebni dio izvršenja'!G337</f>
        <v>0</v>
      </c>
      <c r="I150" s="134">
        <f>'Posebni dio izvršenja'!H337</f>
        <v>0</v>
      </c>
      <c r="J150" s="134" t="e">
        <f t="shared" si="14"/>
        <v>#DIV/0!</v>
      </c>
      <c r="K150" s="134" t="e">
        <f t="shared" si="13"/>
        <v>#DIV/0!</v>
      </c>
    </row>
    <row r="151" spans="1:11">
      <c r="A151" s="130"/>
      <c r="B151" s="130"/>
      <c r="C151" s="130"/>
      <c r="D151" s="133">
        <v>3237</v>
      </c>
      <c r="E151" s="111" t="s">
        <v>1278</v>
      </c>
      <c r="F151" s="134">
        <f>'Posebni dio izvršenja'!E338+'Posebni dio izvršenja'!E96</f>
        <v>209365</v>
      </c>
      <c r="G151" s="257">
        <f>'Posebni dio izvršenja'!F338+'Posebni dio izvršenja'!F96</f>
        <v>335376</v>
      </c>
      <c r="H151" s="257">
        <f>'Posebni dio izvršenja'!G338+'Posebni dio izvršenja'!G96</f>
        <v>0</v>
      </c>
      <c r="I151" s="134">
        <f>'Posebni dio izvršenja'!H338+'Posebni dio izvršenja'!H96</f>
        <v>189579.62</v>
      </c>
      <c r="J151" s="134">
        <f t="shared" si="14"/>
        <v>0</v>
      </c>
      <c r="K151" s="134">
        <f t="shared" si="13"/>
        <v>56.527485568436617</v>
      </c>
    </row>
    <row r="152" spans="1:11">
      <c r="A152" s="130"/>
      <c r="B152" s="130"/>
      <c r="C152" s="130"/>
      <c r="D152" s="133">
        <v>3238</v>
      </c>
      <c r="E152" s="111" t="s">
        <v>1279</v>
      </c>
      <c r="F152" s="134">
        <f>'Posebni dio izvršenja'!E339</f>
        <v>270</v>
      </c>
      <c r="G152" s="257">
        <f>'Posebni dio izvršenja'!F339</f>
        <v>270</v>
      </c>
      <c r="H152" s="257">
        <f>'Posebni dio izvršenja'!G339</f>
        <v>0</v>
      </c>
      <c r="I152" s="134">
        <f>'Posebni dio izvršenja'!H339</f>
        <v>0</v>
      </c>
      <c r="J152" s="134">
        <f t="shared" si="14"/>
        <v>0</v>
      </c>
      <c r="K152" s="134">
        <f t="shared" si="13"/>
        <v>0</v>
      </c>
    </row>
    <row r="153" spans="1:11">
      <c r="A153" s="130"/>
      <c r="B153" s="130"/>
      <c r="C153" s="130"/>
      <c r="D153" s="133">
        <v>3239</v>
      </c>
      <c r="E153" s="111" t="s">
        <v>1280</v>
      </c>
      <c r="F153" s="134">
        <f>'Posebni dio izvršenja'!E340</f>
        <v>0</v>
      </c>
      <c r="G153" s="257">
        <f>'Posebni dio izvršenja'!F340</f>
        <v>27300</v>
      </c>
      <c r="H153" s="257">
        <f>'Posebni dio izvršenja'!G340</f>
        <v>0</v>
      </c>
      <c r="I153" s="134">
        <f>'Posebni dio izvršenja'!H340</f>
        <v>4290.62</v>
      </c>
      <c r="J153" s="134">
        <f t="shared" si="14"/>
        <v>0</v>
      </c>
      <c r="K153" s="134">
        <f t="shared" si="13"/>
        <v>15.716556776556775</v>
      </c>
    </row>
    <row r="154" spans="1:11">
      <c r="A154" s="130"/>
      <c r="B154" s="130"/>
      <c r="C154" s="130">
        <v>324</v>
      </c>
      <c r="D154" s="133"/>
      <c r="E154" s="130" t="s">
        <v>1357</v>
      </c>
      <c r="F154" s="132">
        <f>F155</f>
        <v>1950</v>
      </c>
      <c r="G154" s="257">
        <f>G155</f>
        <v>2227</v>
      </c>
      <c r="H154" s="257">
        <f>H155</f>
        <v>0</v>
      </c>
      <c r="I154" s="132">
        <f>I155</f>
        <v>0</v>
      </c>
      <c r="J154" s="132">
        <f t="shared" si="14"/>
        <v>0</v>
      </c>
      <c r="K154" s="132">
        <f t="shared" si="13"/>
        <v>0</v>
      </c>
    </row>
    <row r="155" spans="1:11">
      <c r="A155" s="130"/>
      <c r="B155" s="130"/>
      <c r="C155" s="130"/>
      <c r="D155" s="133">
        <v>3241</v>
      </c>
      <c r="E155" s="111" t="s">
        <v>1304</v>
      </c>
      <c r="F155" s="134">
        <f>'Posebni dio izvršenja'!E341</f>
        <v>1950</v>
      </c>
      <c r="G155" s="257">
        <f>'Posebni dio izvršenja'!F341</f>
        <v>2227</v>
      </c>
      <c r="H155" s="257">
        <f>'Posebni dio izvršenja'!G341</f>
        <v>0</v>
      </c>
      <c r="I155" s="134">
        <f>'Posebni dio izvršenja'!H341</f>
        <v>0</v>
      </c>
      <c r="J155" s="134">
        <f t="shared" si="14"/>
        <v>0</v>
      </c>
      <c r="K155" s="134">
        <f t="shared" si="13"/>
        <v>0</v>
      </c>
    </row>
    <row r="156" spans="1:11">
      <c r="A156" s="130"/>
      <c r="B156" s="130"/>
      <c r="C156" s="130">
        <v>329</v>
      </c>
      <c r="D156" s="133"/>
      <c r="E156" s="130" t="s">
        <v>1285</v>
      </c>
      <c r="F156" s="132">
        <f>SUM(F157:F161)</f>
        <v>17071</v>
      </c>
      <c r="G156" s="257">
        <f>SUM(G157:G161)</f>
        <v>48619</v>
      </c>
      <c r="H156" s="257">
        <f>SUM(H157:H161)</f>
        <v>0</v>
      </c>
      <c r="I156" s="132">
        <f>SUM(I157:I161)</f>
        <v>8021.21</v>
      </c>
      <c r="J156" s="132">
        <f t="shared" si="14"/>
        <v>0</v>
      </c>
      <c r="K156" s="132">
        <f t="shared" si="13"/>
        <v>16.498097451613567</v>
      </c>
    </row>
    <row r="157" spans="1:11">
      <c r="A157" s="130"/>
      <c r="B157" s="130"/>
      <c r="C157" s="130"/>
      <c r="D157" s="133">
        <v>3292</v>
      </c>
      <c r="E157" s="111" t="s">
        <v>1281</v>
      </c>
      <c r="F157" s="134">
        <f>'Posebni dio izvršenja'!E342</f>
        <v>0</v>
      </c>
      <c r="G157" s="257">
        <f>'Posebni dio izvršenja'!F342</f>
        <v>0</v>
      </c>
      <c r="H157" s="257">
        <f>'Posebni dio izvršenja'!G342</f>
        <v>0</v>
      </c>
      <c r="I157" s="134">
        <f>'Posebni dio izvršenja'!H342</f>
        <v>0</v>
      </c>
      <c r="J157" s="134" t="e">
        <f t="shared" si="14"/>
        <v>#DIV/0!</v>
      </c>
      <c r="K157" s="134" t="e">
        <f t="shared" si="13"/>
        <v>#DIV/0!</v>
      </c>
    </row>
    <row r="158" spans="1:11">
      <c r="A158" s="130"/>
      <c r="B158" s="130"/>
      <c r="C158" s="130"/>
      <c r="D158" s="133">
        <v>3293</v>
      </c>
      <c r="E158" s="111" t="s">
        <v>1305</v>
      </c>
      <c r="F158" s="134">
        <f>'Posebni dio izvršenja'!E343</f>
        <v>11968</v>
      </c>
      <c r="G158" s="257">
        <f>'Posebni dio izvršenja'!F343</f>
        <v>23819</v>
      </c>
      <c r="H158" s="257">
        <f>'Posebni dio izvršenja'!G343</f>
        <v>0</v>
      </c>
      <c r="I158" s="134">
        <f>'Posebni dio izvršenja'!H343</f>
        <v>6227.98</v>
      </c>
      <c r="J158" s="134">
        <f t="shared" si="14"/>
        <v>0</v>
      </c>
      <c r="K158" s="134">
        <f t="shared" si="13"/>
        <v>26.14710945043872</v>
      </c>
    </row>
    <row r="159" spans="1:11">
      <c r="A159" s="130"/>
      <c r="B159" s="130"/>
      <c r="C159" s="130"/>
      <c r="D159" s="133">
        <v>3294</v>
      </c>
      <c r="E159" s="111" t="s">
        <v>1283</v>
      </c>
      <c r="F159" s="134">
        <f>'Posebni dio izvršenja'!E344</f>
        <v>0</v>
      </c>
      <c r="G159" s="257">
        <f>'Posebni dio izvršenja'!F344</f>
        <v>1000</v>
      </c>
      <c r="H159" s="257">
        <f>'Posebni dio izvršenja'!G344</f>
        <v>0</v>
      </c>
      <c r="I159" s="134">
        <f>'Posebni dio izvršenja'!H344</f>
        <v>0</v>
      </c>
      <c r="J159" s="134">
        <f t="shared" si="14"/>
        <v>0</v>
      </c>
      <c r="K159" s="134">
        <f t="shared" si="13"/>
        <v>0</v>
      </c>
    </row>
    <row r="160" spans="1:11">
      <c r="A160" s="130"/>
      <c r="B160" s="130"/>
      <c r="C160" s="130"/>
      <c r="D160" s="133">
        <v>3295</v>
      </c>
      <c r="E160" s="111" t="s">
        <v>1284</v>
      </c>
      <c r="F160" s="134">
        <f>'Posebni dio izvršenja'!E345</f>
        <v>864</v>
      </c>
      <c r="G160" s="257">
        <f>'Posebni dio izvršenja'!F345</f>
        <v>3500</v>
      </c>
      <c r="H160" s="257">
        <f>'Posebni dio izvršenja'!G345</f>
        <v>0</v>
      </c>
      <c r="I160" s="134">
        <f>'Posebni dio izvršenja'!H345</f>
        <v>1462.72</v>
      </c>
      <c r="J160" s="134">
        <f t="shared" si="14"/>
        <v>0</v>
      </c>
      <c r="K160" s="134">
        <f t="shared" si="13"/>
        <v>41.792000000000002</v>
      </c>
    </row>
    <row r="161" spans="1:11">
      <c r="A161" s="130"/>
      <c r="B161" s="130"/>
      <c r="C161" s="130"/>
      <c r="D161" s="133">
        <v>3299</v>
      </c>
      <c r="E161" s="111" t="s">
        <v>1285</v>
      </c>
      <c r="F161" s="134">
        <f>'Posebni dio izvršenja'!E346</f>
        <v>4239</v>
      </c>
      <c r="G161" s="257">
        <f>'Posebni dio izvršenja'!F346</f>
        <v>20300</v>
      </c>
      <c r="H161" s="257">
        <f>'Posebni dio izvršenja'!G346</f>
        <v>0</v>
      </c>
      <c r="I161" s="134">
        <f>'Posebni dio izvršenja'!H346</f>
        <v>330.51000000000005</v>
      </c>
      <c r="J161" s="134">
        <f t="shared" si="14"/>
        <v>0</v>
      </c>
      <c r="K161" s="134">
        <f t="shared" si="13"/>
        <v>1.6281280788177341</v>
      </c>
    </row>
    <row r="162" spans="1:11">
      <c r="A162" s="130"/>
      <c r="B162" s="130">
        <v>34</v>
      </c>
      <c r="C162" s="130"/>
      <c r="D162" s="133"/>
      <c r="E162" s="130" t="s">
        <v>1350</v>
      </c>
      <c r="F162" s="132">
        <f>F163</f>
        <v>777</v>
      </c>
      <c r="G162" s="132">
        <f>G163</f>
        <v>1000</v>
      </c>
      <c r="H162" s="132">
        <f>H163</f>
        <v>0</v>
      </c>
      <c r="I162" s="132">
        <f>I163</f>
        <v>1481.54</v>
      </c>
      <c r="J162" s="132">
        <f t="shared" si="14"/>
        <v>0</v>
      </c>
      <c r="K162" s="132">
        <f t="shared" si="13"/>
        <v>148.154</v>
      </c>
    </row>
    <row r="163" spans="1:11">
      <c r="A163" s="130"/>
      <c r="B163" s="130"/>
      <c r="C163" s="130">
        <v>343</v>
      </c>
      <c r="D163" s="133"/>
      <c r="E163" s="130" t="s">
        <v>1351</v>
      </c>
      <c r="F163" s="132">
        <f>SUM(F164:F167)</f>
        <v>777</v>
      </c>
      <c r="G163" s="257">
        <f>SUM(G164:G167)</f>
        <v>1000</v>
      </c>
      <c r="H163" s="257">
        <f>SUM(H164:H167)</f>
        <v>0</v>
      </c>
      <c r="I163" s="132">
        <f>SUM(I164:I167)</f>
        <v>1481.54</v>
      </c>
      <c r="J163" s="132">
        <f t="shared" si="14"/>
        <v>0</v>
      </c>
      <c r="K163" s="132">
        <f t="shared" si="13"/>
        <v>148.154</v>
      </c>
    </row>
    <row r="164" spans="1:11">
      <c r="A164" s="130"/>
      <c r="B164" s="130"/>
      <c r="C164" s="130"/>
      <c r="D164" s="133">
        <v>3431</v>
      </c>
      <c r="E164" s="111" t="s">
        <v>1286</v>
      </c>
      <c r="F164" s="134">
        <f>'Posebni dio izvršenja'!E348</f>
        <v>360</v>
      </c>
      <c r="G164" s="257">
        <f>'Posebni dio izvršenja'!F348</f>
        <v>1000</v>
      </c>
      <c r="H164" s="257">
        <f>'Posebni dio izvršenja'!G348</f>
        <v>0</v>
      </c>
      <c r="I164" s="134">
        <f>'Posebni dio izvršenja'!H348</f>
        <v>712.19</v>
      </c>
      <c r="J164" s="134">
        <f t="shared" si="14"/>
        <v>0</v>
      </c>
      <c r="K164" s="134">
        <f t="shared" si="13"/>
        <v>71.219000000000008</v>
      </c>
    </row>
    <row r="165" spans="1:11" ht="15.75" customHeight="1">
      <c r="A165" s="130"/>
      <c r="B165" s="130"/>
      <c r="C165" s="130"/>
      <c r="D165" s="133">
        <v>3432</v>
      </c>
      <c r="E165" s="136" t="s">
        <v>1306</v>
      </c>
      <c r="F165" s="134">
        <f>'Posebni dio izvršenja'!E349</f>
        <v>417</v>
      </c>
      <c r="G165" s="257">
        <f>'Posebni dio izvršenja'!F349</f>
        <v>0</v>
      </c>
      <c r="H165" s="257">
        <f>'Posebni dio izvršenja'!G349</f>
        <v>0</v>
      </c>
      <c r="I165" s="134">
        <f>'Posebni dio izvršenja'!H349</f>
        <v>769.35</v>
      </c>
      <c r="J165" s="134" t="e">
        <f t="shared" si="14"/>
        <v>#DIV/0!</v>
      </c>
      <c r="K165" s="134" t="e">
        <f t="shared" si="13"/>
        <v>#DIV/0!</v>
      </c>
    </row>
    <row r="166" spans="1:11">
      <c r="A166" s="130"/>
      <c r="B166" s="130"/>
      <c r="C166" s="130"/>
      <c r="D166" s="133">
        <v>3433</v>
      </c>
      <c r="E166" s="111" t="s">
        <v>1418</v>
      </c>
      <c r="F166" s="134">
        <f>'Posebni dio izvršenja'!E350</f>
        <v>0</v>
      </c>
      <c r="G166" s="257">
        <f>'Posebni dio izvršenja'!F350</f>
        <v>0</v>
      </c>
      <c r="H166" s="257">
        <f>'Posebni dio izvršenja'!G350</f>
        <v>0</v>
      </c>
      <c r="I166" s="134">
        <f>'Posebni dio izvršenja'!H350</f>
        <v>0</v>
      </c>
      <c r="J166" s="134" t="e">
        <f t="shared" si="14"/>
        <v>#DIV/0!</v>
      </c>
      <c r="K166" s="134" t="e">
        <f t="shared" si="13"/>
        <v>#DIV/0!</v>
      </c>
    </row>
    <row r="167" spans="1:11">
      <c r="A167" s="130"/>
      <c r="B167" s="130"/>
      <c r="C167" s="130"/>
      <c r="D167" s="133">
        <v>3434</v>
      </c>
      <c r="E167" s="111" t="s">
        <v>1307</v>
      </c>
      <c r="F167" s="134">
        <f>'Posebni dio izvršenja'!E351</f>
        <v>0</v>
      </c>
      <c r="G167" s="257">
        <f>'Posebni dio izvršenja'!F351</f>
        <v>0</v>
      </c>
      <c r="H167" s="257">
        <f>'Posebni dio izvršenja'!G351</f>
        <v>0</v>
      </c>
      <c r="I167" s="134">
        <f>'Posebni dio izvršenja'!H351</f>
        <v>0</v>
      </c>
      <c r="J167" s="134" t="e">
        <f t="shared" si="14"/>
        <v>#DIV/0!</v>
      </c>
      <c r="K167" s="134" t="e">
        <f t="shared" si="13"/>
        <v>#DIV/0!</v>
      </c>
    </row>
    <row r="168" spans="1:11">
      <c r="A168" s="130"/>
      <c r="B168" s="130">
        <v>36</v>
      </c>
      <c r="C168" s="130"/>
      <c r="D168" s="133"/>
      <c r="E168" s="130" t="s">
        <v>1358</v>
      </c>
      <c r="F168" s="132">
        <f t="shared" ref="F168:I169" si="15">F169</f>
        <v>14947</v>
      </c>
      <c r="G168" s="132">
        <f t="shared" si="15"/>
        <v>30000</v>
      </c>
      <c r="H168" s="132">
        <f t="shared" si="15"/>
        <v>0</v>
      </c>
      <c r="I168" s="132">
        <f t="shared" si="15"/>
        <v>24492.5</v>
      </c>
      <c r="J168" s="132">
        <f t="shared" si="14"/>
        <v>0</v>
      </c>
      <c r="K168" s="132">
        <f t="shared" si="13"/>
        <v>81.641666666666666</v>
      </c>
    </row>
    <row r="169" spans="1:11">
      <c r="A169" s="130"/>
      <c r="B169" s="130"/>
      <c r="C169" s="130">
        <v>369</v>
      </c>
      <c r="D169" s="133"/>
      <c r="E169" s="130" t="s">
        <v>1308</v>
      </c>
      <c r="F169" s="132">
        <f t="shared" si="15"/>
        <v>14947</v>
      </c>
      <c r="G169" s="257">
        <f t="shared" si="15"/>
        <v>30000</v>
      </c>
      <c r="H169" s="257">
        <f t="shared" si="15"/>
        <v>0</v>
      </c>
      <c r="I169" s="132">
        <f t="shared" si="15"/>
        <v>24492.5</v>
      </c>
      <c r="J169" s="132">
        <f t="shared" si="14"/>
        <v>0</v>
      </c>
      <c r="K169" s="132">
        <f t="shared" si="13"/>
        <v>81.641666666666666</v>
      </c>
    </row>
    <row r="170" spans="1:11">
      <c r="A170" s="130"/>
      <c r="B170" s="130"/>
      <c r="C170" s="130"/>
      <c r="D170" s="133">
        <v>3691</v>
      </c>
      <c r="E170" s="111" t="s">
        <v>1308</v>
      </c>
      <c r="F170" s="134">
        <f>'Posebni dio izvršenja'!E353</f>
        <v>14947</v>
      </c>
      <c r="G170" s="257">
        <f>'Posebni dio izvršenja'!F353</f>
        <v>30000</v>
      </c>
      <c r="H170" s="257">
        <f>'Posebni dio izvršenja'!G353</f>
        <v>0</v>
      </c>
      <c r="I170" s="134">
        <f>'Posebni dio izvršenja'!H353</f>
        <v>24492.5</v>
      </c>
      <c r="J170" s="134">
        <f t="shared" si="14"/>
        <v>0</v>
      </c>
      <c r="K170" s="134">
        <f t="shared" si="13"/>
        <v>81.641666666666666</v>
      </c>
    </row>
    <row r="171" spans="1:11">
      <c r="A171" s="130"/>
      <c r="B171" s="130">
        <v>38</v>
      </c>
      <c r="C171" s="130"/>
      <c r="D171" s="133"/>
      <c r="E171" s="130" t="s">
        <v>1359</v>
      </c>
      <c r="F171" s="132">
        <f>F172</f>
        <v>3725</v>
      </c>
      <c r="G171" s="132">
        <f>G172</f>
        <v>10000</v>
      </c>
      <c r="H171" s="132">
        <f>H172</f>
        <v>0</v>
      </c>
      <c r="I171" s="132">
        <f>I172</f>
        <v>4150</v>
      </c>
      <c r="J171" s="132">
        <f t="shared" si="14"/>
        <v>0</v>
      </c>
      <c r="K171" s="132">
        <f t="shared" si="13"/>
        <v>41.5</v>
      </c>
    </row>
    <row r="172" spans="1:11">
      <c r="A172" s="130"/>
      <c r="B172" s="130"/>
      <c r="C172" s="130">
        <v>381</v>
      </c>
      <c r="D172" s="133"/>
      <c r="E172" s="130" t="s">
        <v>1347</v>
      </c>
      <c r="F172" s="132">
        <f>F173+F174</f>
        <v>3725</v>
      </c>
      <c r="G172" s="257">
        <f>G173+G174</f>
        <v>10000</v>
      </c>
      <c r="H172" s="257">
        <f>H173+H174</f>
        <v>0</v>
      </c>
      <c r="I172" s="132">
        <f>I173+I174</f>
        <v>4150</v>
      </c>
      <c r="J172" s="132">
        <f t="shared" si="14"/>
        <v>0</v>
      </c>
      <c r="K172" s="132">
        <f t="shared" si="13"/>
        <v>41.5</v>
      </c>
    </row>
    <row r="173" spans="1:11">
      <c r="A173" s="130"/>
      <c r="B173" s="130"/>
      <c r="C173" s="130"/>
      <c r="D173" s="133">
        <v>3811</v>
      </c>
      <c r="E173" s="111" t="s">
        <v>1309</v>
      </c>
      <c r="F173" s="134">
        <f>'Posebni dio izvršenja'!E355</f>
        <v>3725</v>
      </c>
      <c r="G173" s="257">
        <f>'Posebni dio izvršenja'!F355</f>
        <v>5500</v>
      </c>
      <c r="H173" s="257">
        <f>'Posebni dio izvršenja'!G355</f>
        <v>0</v>
      </c>
      <c r="I173" s="134">
        <f>'Posebni dio izvršenja'!H355</f>
        <v>4150</v>
      </c>
      <c r="J173" s="134">
        <f t="shared" si="14"/>
        <v>0</v>
      </c>
      <c r="K173" s="134">
        <f t="shared" si="13"/>
        <v>75.454545454545453</v>
      </c>
    </row>
    <row r="174" spans="1:11">
      <c r="A174" s="130"/>
      <c r="B174" s="130"/>
      <c r="C174" s="130"/>
      <c r="D174" s="133">
        <v>3812</v>
      </c>
      <c r="E174" s="111" t="s">
        <v>1412</v>
      </c>
      <c r="F174" s="134">
        <f>'Posebni dio izvršenja'!E356</f>
        <v>0</v>
      </c>
      <c r="G174" s="257">
        <f>'Posebni dio izvršenja'!F356</f>
        <v>4500</v>
      </c>
      <c r="H174" s="257">
        <f>'Posebni dio izvršenja'!G356</f>
        <v>0</v>
      </c>
      <c r="I174" s="134">
        <f>'Posebni dio izvršenja'!H356</f>
        <v>0</v>
      </c>
      <c r="J174" s="134">
        <f t="shared" si="14"/>
        <v>0</v>
      </c>
      <c r="K174" s="134">
        <f t="shared" si="13"/>
        <v>0</v>
      </c>
    </row>
    <row r="175" spans="1:11">
      <c r="A175" s="130">
        <v>4</v>
      </c>
      <c r="B175" s="130"/>
      <c r="C175" s="130"/>
      <c r="D175" s="133"/>
      <c r="E175" s="130" t="s">
        <v>1352</v>
      </c>
      <c r="F175" s="132">
        <f>F176</f>
        <v>0</v>
      </c>
      <c r="G175" s="132">
        <f>G176</f>
        <v>70500</v>
      </c>
      <c r="H175" s="132">
        <f>H176</f>
        <v>0</v>
      </c>
      <c r="I175" s="132">
        <f>I176</f>
        <v>149.05000000000001</v>
      </c>
      <c r="J175" s="132">
        <f t="shared" si="14"/>
        <v>0</v>
      </c>
      <c r="K175" s="132">
        <f t="shared" si="13"/>
        <v>0.21141843971631208</v>
      </c>
    </row>
    <row r="176" spans="1:11">
      <c r="A176" s="130"/>
      <c r="B176" s="130">
        <v>42</v>
      </c>
      <c r="C176" s="130"/>
      <c r="D176" s="133"/>
      <c r="E176" s="130" t="s">
        <v>1353</v>
      </c>
      <c r="F176" s="132">
        <f>F177+F183+F185</f>
        <v>0</v>
      </c>
      <c r="G176" s="132">
        <f>G177+G183+G185</f>
        <v>70500</v>
      </c>
      <c r="H176" s="132">
        <f>H177+H183+H185</f>
        <v>0</v>
      </c>
      <c r="I176" s="132">
        <f>I177+I183+I185</f>
        <v>149.05000000000001</v>
      </c>
      <c r="J176" s="132">
        <f t="shared" si="14"/>
        <v>0</v>
      </c>
      <c r="K176" s="132">
        <f t="shared" si="13"/>
        <v>0.21141843971631208</v>
      </c>
    </row>
    <row r="177" spans="1:11">
      <c r="A177" s="130"/>
      <c r="B177" s="130"/>
      <c r="C177" s="130">
        <v>422</v>
      </c>
      <c r="D177" s="133"/>
      <c r="E177" s="130" t="s">
        <v>1354</v>
      </c>
      <c r="F177" s="132">
        <f>SUM(F178:F182)</f>
        <v>0</v>
      </c>
      <c r="G177" s="257">
        <f>SUM(G178:G182)</f>
        <v>70500</v>
      </c>
      <c r="H177" s="257">
        <f>SUM(H178:H182)</f>
        <v>0</v>
      </c>
      <c r="I177" s="132">
        <f>SUM(I178:I182)</f>
        <v>149.05000000000001</v>
      </c>
      <c r="J177" s="132">
        <f t="shared" si="14"/>
        <v>0</v>
      </c>
      <c r="K177" s="132">
        <f t="shared" si="13"/>
        <v>0.21141843971631208</v>
      </c>
    </row>
    <row r="178" spans="1:11">
      <c r="A178" s="130"/>
      <c r="B178" s="130"/>
      <c r="C178" s="130"/>
      <c r="D178" s="133">
        <v>4221</v>
      </c>
      <c r="E178" s="111" t="s">
        <v>1287</v>
      </c>
      <c r="F178" s="134">
        <f>'Posebni dio izvršenja'!E359+'Posebni dio izvršenja'!E99</f>
        <v>0</v>
      </c>
      <c r="G178" s="257">
        <f>'Posebni dio izvršenja'!F359+'Posebni dio izvršenja'!F99</f>
        <v>70500</v>
      </c>
      <c r="H178" s="257">
        <f>'Posebni dio izvršenja'!G359+'Posebni dio izvršenja'!G99</f>
        <v>0</v>
      </c>
      <c r="I178" s="134">
        <f>'Posebni dio izvršenja'!H359+'Posebni dio izvršenja'!H99</f>
        <v>0</v>
      </c>
      <c r="J178" s="134">
        <f t="shared" si="14"/>
        <v>0</v>
      </c>
      <c r="K178" s="134">
        <f t="shared" si="13"/>
        <v>0</v>
      </c>
    </row>
    <row r="179" spans="1:11">
      <c r="A179" s="130"/>
      <c r="B179" s="130"/>
      <c r="C179" s="130"/>
      <c r="D179" s="133">
        <v>4222</v>
      </c>
      <c r="E179" s="111" t="s">
        <v>1310</v>
      </c>
      <c r="F179" s="134">
        <f>'Posebni dio izvršenja'!E360</f>
        <v>0</v>
      </c>
      <c r="G179" s="257">
        <f>'Posebni dio izvršenja'!F360</f>
        <v>0</v>
      </c>
      <c r="H179" s="257">
        <f>'Posebni dio izvršenja'!G360</f>
        <v>0</v>
      </c>
      <c r="I179" s="134">
        <f>'Posebni dio izvršenja'!H360</f>
        <v>149.05000000000001</v>
      </c>
      <c r="J179" s="134" t="e">
        <f t="shared" si="14"/>
        <v>#DIV/0!</v>
      </c>
      <c r="K179" s="134" t="e">
        <f t="shared" si="13"/>
        <v>#DIV/0!</v>
      </c>
    </row>
    <row r="180" spans="1:11">
      <c r="A180" s="130"/>
      <c r="B180" s="130"/>
      <c r="C180" s="130"/>
      <c r="D180" s="133">
        <v>4223</v>
      </c>
      <c r="E180" s="111" t="s">
        <v>1318</v>
      </c>
      <c r="F180" s="134">
        <f>'Posebni dio izvršenja'!E361</f>
        <v>0</v>
      </c>
      <c r="G180" s="257">
        <f>'Posebni dio izvršenja'!F361</f>
        <v>0</v>
      </c>
      <c r="H180" s="257">
        <f>'Posebni dio izvršenja'!G361</f>
        <v>0</v>
      </c>
      <c r="I180" s="134">
        <f>'Posebni dio izvršenja'!H361</f>
        <v>0</v>
      </c>
      <c r="J180" s="134" t="e">
        <f t="shared" si="14"/>
        <v>#DIV/0!</v>
      </c>
      <c r="K180" s="134" t="e">
        <f t="shared" si="13"/>
        <v>#DIV/0!</v>
      </c>
    </row>
    <row r="181" spans="1:11" ht="16.5" customHeight="1">
      <c r="A181" s="130"/>
      <c r="B181" s="130"/>
      <c r="C181" s="130"/>
      <c r="D181" s="133">
        <v>4224</v>
      </c>
      <c r="E181" s="111" t="s">
        <v>1526</v>
      </c>
      <c r="F181" s="134">
        <f>'Posebni dio izvršenja'!E362</f>
        <v>0</v>
      </c>
      <c r="G181" s="257">
        <f>'Posebni dio izvršenja'!F362</f>
        <v>0</v>
      </c>
      <c r="H181" s="257">
        <f>'Posebni dio izvršenja'!G362</f>
        <v>0</v>
      </c>
      <c r="I181" s="134">
        <f>'Posebni dio izvršenja'!H362</f>
        <v>0</v>
      </c>
      <c r="J181" s="134" t="e">
        <f t="shared" si="14"/>
        <v>#DIV/0!</v>
      </c>
      <c r="K181" s="134" t="e">
        <f t="shared" si="13"/>
        <v>#DIV/0!</v>
      </c>
    </row>
    <row r="182" spans="1:11" ht="16.5" customHeight="1">
      <c r="A182" s="130"/>
      <c r="B182" s="130"/>
      <c r="C182" s="130"/>
      <c r="D182" s="133">
        <v>4227</v>
      </c>
      <c r="E182" s="111" t="s">
        <v>1288</v>
      </c>
      <c r="F182" s="134">
        <f>'Posebni dio izvršenja'!E363</f>
        <v>0</v>
      </c>
      <c r="G182" s="257">
        <f>'Posebni dio izvršenja'!F363</f>
        <v>0</v>
      </c>
      <c r="H182" s="257">
        <f>'Posebni dio izvršenja'!G363</f>
        <v>0</v>
      </c>
      <c r="I182" s="134">
        <f>'Posebni dio izvršenja'!H363</f>
        <v>0</v>
      </c>
      <c r="J182" s="134" t="e">
        <f t="shared" si="14"/>
        <v>#DIV/0!</v>
      </c>
      <c r="K182" s="134" t="e">
        <f t="shared" si="13"/>
        <v>#DIV/0!</v>
      </c>
    </row>
    <row r="183" spans="1:11">
      <c r="A183" s="130"/>
      <c r="B183" s="130"/>
      <c r="C183" s="130">
        <v>424</v>
      </c>
      <c r="D183" s="133"/>
      <c r="E183" s="130" t="s">
        <v>1356</v>
      </c>
      <c r="F183" s="132">
        <f>F184</f>
        <v>0</v>
      </c>
      <c r="G183" s="257">
        <f>G184</f>
        <v>0</v>
      </c>
      <c r="H183" s="257">
        <f>H184</f>
        <v>0</v>
      </c>
      <c r="I183" s="132">
        <f>I184</f>
        <v>0</v>
      </c>
      <c r="J183" s="132" t="e">
        <f t="shared" si="14"/>
        <v>#DIV/0!</v>
      </c>
      <c r="K183" s="132" t="e">
        <f t="shared" si="13"/>
        <v>#DIV/0!</v>
      </c>
    </row>
    <row r="184" spans="1:11">
      <c r="A184" s="130"/>
      <c r="B184" s="130"/>
      <c r="C184" s="130"/>
      <c r="D184" s="133">
        <v>4241</v>
      </c>
      <c r="E184" s="111" t="s">
        <v>1311</v>
      </c>
      <c r="F184" s="134"/>
      <c r="G184" s="257"/>
      <c r="H184" s="257"/>
      <c r="I184" s="134"/>
      <c r="J184" s="134" t="e">
        <f t="shared" si="14"/>
        <v>#DIV/0!</v>
      </c>
      <c r="K184" s="134" t="e">
        <f t="shared" si="13"/>
        <v>#DIV/0!</v>
      </c>
    </row>
    <row r="185" spans="1:11">
      <c r="A185" s="130"/>
      <c r="B185" s="130"/>
      <c r="C185" s="130">
        <v>426</v>
      </c>
      <c r="D185" s="133"/>
      <c r="E185" s="130" t="s">
        <v>1355</v>
      </c>
      <c r="F185" s="132">
        <f>F186+F187</f>
        <v>0</v>
      </c>
      <c r="G185" s="257">
        <f>G186+G187</f>
        <v>0</v>
      </c>
      <c r="H185" s="257">
        <f>H186+H187</f>
        <v>0</v>
      </c>
      <c r="I185" s="132">
        <f>I186+I187</f>
        <v>0</v>
      </c>
      <c r="J185" s="132" t="e">
        <f t="shared" si="14"/>
        <v>#DIV/0!</v>
      </c>
      <c r="K185" s="132" t="e">
        <f t="shared" si="13"/>
        <v>#DIV/0!</v>
      </c>
    </row>
    <row r="186" spans="1:11">
      <c r="A186" s="130"/>
      <c r="B186" s="130"/>
      <c r="C186" s="130"/>
      <c r="D186" s="133">
        <v>4262</v>
      </c>
      <c r="E186" s="111" t="s">
        <v>1421</v>
      </c>
      <c r="F186" s="134">
        <f>'Posebni dio izvršenja'!E364</f>
        <v>0</v>
      </c>
      <c r="G186" s="257">
        <f>'Posebni dio izvršenja'!F364</f>
        <v>0</v>
      </c>
      <c r="H186" s="257">
        <f>'Posebni dio izvršenja'!G364</f>
        <v>0</v>
      </c>
      <c r="I186" s="134">
        <f>'Posebni dio izvršenja'!H364</f>
        <v>0</v>
      </c>
      <c r="J186" s="134" t="e">
        <f t="shared" si="14"/>
        <v>#DIV/0!</v>
      </c>
      <c r="K186" s="134" t="e">
        <f t="shared" si="13"/>
        <v>#DIV/0!</v>
      </c>
    </row>
    <row r="187" spans="1:11">
      <c r="A187" s="130"/>
      <c r="B187" s="130"/>
      <c r="C187" s="130"/>
      <c r="D187" s="133">
        <v>4264</v>
      </c>
      <c r="E187" s="111" t="s">
        <v>1422</v>
      </c>
      <c r="F187" s="134">
        <f>'Posebni dio izvršenja'!E365</f>
        <v>0</v>
      </c>
      <c r="G187" s="257">
        <f>'Posebni dio izvršenja'!F365</f>
        <v>0</v>
      </c>
      <c r="H187" s="257">
        <f>'Posebni dio izvršenja'!G365</f>
        <v>0</v>
      </c>
      <c r="I187" s="134">
        <f>'Posebni dio izvršenja'!H365</f>
        <v>0</v>
      </c>
      <c r="J187" s="134" t="e">
        <f t="shared" si="14"/>
        <v>#DIV/0!</v>
      </c>
      <c r="K187" s="134" t="e">
        <f t="shared" si="13"/>
        <v>#DIV/0!</v>
      </c>
    </row>
    <row r="188" spans="1:11" ht="17.25" customHeight="1">
      <c r="A188" s="127"/>
      <c r="B188" s="127"/>
      <c r="C188" s="127"/>
      <c r="D188" s="152"/>
      <c r="E188" s="56" t="s">
        <v>1262</v>
      </c>
      <c r="F188" s="118">
        <f>F189+F253</f>
        <v>297385.88</v>
      </c>
      <c r="G188" s="118">
        <f>G189+G253</f>
        <v>850278</v>
      </c>
      <c r="H188" s="118">
        <f>H189+H253</f>
        <v>0</v>
      </c>
      <c r="I188" s="118">
        <f>I189+I253</f>
        <v>349140.37999999995</v>
      </c>
      <c r="J188" s="118">
        <f t="shared" si="14"/>
        <v>0</v>
      </c>
      <c r="K188" s="118">
        <f t="shared" si="13"/>
        <v>41.061909163826414</v>
      </c>
    </row>
    <row r="189" spans="1:11">
      <c r="A189" s="130">
        <v>3</v>
      </c>
      <c r="B189" s="130"/>
      <c r="C189" s="130"/>
      <c r="D189" s="133"/>
      <c r="E189" s="130" t="s">
        <v>1365</v>
      </c>
      <c r="F189" s="132">
        <f>F190+F199+F230+F236+F239+F244+F248</f>
        <v>259719.88</v>
      </c>
      <c r="G189" s="132">
        <f t="shared" ref="G189:I189" si="16">G190+G199+G230+G236+G239+G244+G248</f>
        <v>728178</v>
      </c>
      <c r="H189" s="132">
        <f t="shared" si="16"/>
        <v>0</v>
      </c>
      <c r="I189" s="132">
        <f t="shared" si="16"/>
        <v>272634.37999999995</v>
      </c>
      <c r="J189" s="132">
        <f t="shared" si="14"/>
        <v>0</v>
      </c>
      <c r="K189" s="132">
        <f t="shared" si="13"/>
        <v>37.440623034477824</v>
      </c>
    </row>
    <row r="190" spans="1:11">
      <c r="A190" s="130"/>
      <c r="B190" s="130">
        <v>31</v>
      </c>
      <c r="C190" s="130"/>
      <c r="D190" s="133"/>
      <c r="E190" s="130" t="s">
        <v>1327</v>
      </c>
      <c r="F190" s="132">
        <f>F191+F194+F196</f>
        <v>110375.89</v>
      </c>
      <c r="G190" s="132">
        <f>G191+G194+G196</f>
        <v>409670</v>
      </c>
      <c r="H190" s="132">
        <f>H191+H194+H196</f>
        <v>0</v>
      </c>
      <c r="I190" s="132">
        <f>I191+I194+I196</f>
        <v>151305.60999999999</v>
      </c>
      <c r="J190" s="132">
        <f t="shared" si="14"/>
        <v>0</v>
      </c>
      <c r="K190" s="132">
        <f t="shared" si="13"/>
        <v>36.933534308101642</v>
      </c>
    </row>
    <row r="191" spans="1:11">
      <c r="A191" s="130"/>
      <c r="B191" s="130"/>
      <c r="C191" s="130">
        <v>311</v>
      </c>
      <c r="D191" s="133"/>
      <c r="E191" s="130" t="s">
        <v>1300</v>
      </c>
      <c r="F191" s="132">
        <f>F192+F193</f>
        <v>94571.75</v>
      </c>
      <c r="G191" s="257">
        <f>G192+G193</f>
        <v>350220</v>
      </c>
      <c r="H191" s="257">
        <f>H192+H193</f>
        <v>0</v>
      </c>
      <c r="I191" s="132">
        <f>I192+I193</f>
        <v>124305.75</v>
      </c>
      <c r="J191" s="132">
        <f t="shared" si="14"/>
        <v>0</v>
      </c>
      <c r="K191" s="132">
        <f t="shared" si="13"/>
        <v>35.493618297070412</v>
      </c>
    </row>
    <row r="192" spans="1:11">
      <c r="A192" s="130"/>
      <c r="B192" s="130"/>
      <c r="C192" s="130"/>
      <c r="D192" s="133">
        <v>3111</v>
      </c>
      <c r="E192" s="111" t="s">
        <v>1300</v>
      </c>
      <c r="F192" s="134">
        <f>'Posebni dio izvršenja'!E103+'Posebni dio izvršenja'!E369</f>
        <v>93876.75</v>
      </c>
      <c r="G192" s="257">
        <f>'Posebni dio izvršenja'!F103+'Posebni dio izvršenja'!F369</f>
        <v>348220</v>
      </c>
      <c r="H192" s="257">
        <f>'Posebni dio izvršenja'!G103+'Posebni dio izvršenja'!G369</f>
        <v>0</v>
      </c>
      <c r="I192" s="134">
        <f>'Posebni dio izvršenja'!H103+'Posebni dio izvršenja'!H369</f>
        <v>122258.05</v>
      </c>
      <c r="J192" s="134">
        <f t="shared" si="14"/>
        <v>0</v>
      </c>
      <c r="K192" s="134">
        <f t="shared" si="13"/>
        <v>35.109427947849063</v>
      </c>
    </row>
    <row r="193" spans="1:11">
      <c r="A193" s="130"/>
      <c r="B193" s="130"/>
      <c r="C193" s="130"/>
      <c r="D193" s="133">
        <v>3112</v>
      </c>
      <c r="E193" s="111" t="s">
        <v>1417</v>
      </c>
      <c r="F193" s="134">
        <f>+'Posebni dio izvršenja'!E370</f>
        <v>695</v>
      </c>
      <c r="G193" s="257">
        <f>+'Posebni dio izvršenja'!F370</f>
        <v>2000</v>
      </c>
      <c r="H193" s="257">
        <f>+'Posebni dio izvršenja'!G370</f>
        <v>0</v>
      </c>
      <c r="I193" s="134">
        <f>+'Posebni dio izvršenja'!H370</f>
        <v>2047.7</v>
      </c>
      <c r="J193" s="134">
        <f t="shared" si="14"/>
        <v>0</v>
      </c>
      <c r="K193" s="134">
        <f t="shared" si="13"/>
        <v>102.38499999999999</v>
      </c>
    </row>
    <row r="194" spans="1:11">
      <c r="A194" s="130"/>
      <c r="B194" s="130"/>
      <c r="C194" s="130">
        <v>312</v>
      </c>
      <c r="D194" s="133"/>
      <c r="E194" s="130" t="s">
        <v>1301</v>
      </c>
      <c r="F194" s="132">
        <f>F195</f>
        <v>300</v>
      </c>
      <c r="G194" s="257">
        <f>G195</f>
        <v>2000</v>
      </c>
      <c r="H194" s="257">
        <f>H195</f>
        <v>0</v>
      </c>
      <c r="I194" s="132">
        <f>I195</f>
        <v>0</v>
      </c>
      <c r="J194" s="132">
        <f t="shared" si="14"/>
        <v>0</v>
      </c>
      <c r="K194" s="132">
        <f t="shared" si="13"/>
        <v>0</v>
      </c>
    </row>
    <row r="195" spans="1:11">
      <c r="A195" s="130"/>
      <c r="B195" s="130"/>
      <c r="C195" s="130"/>
      <c r="D195" s="133">
        <v>3121</v>
      </c>
      <c r="E195" s="111" t="s">
        <v>1301</v>
      </c>
      <c r="F195" s="134">
        <f>'Posebni dio izvršenja'!E104+'Posebni dio izvršenja'!E371</f>
        <v>300</v>
      </c>
      <c r="G195" s="257">
        <f>'Posebni dio izvršenja'!F104+'Posebni dio izvršenja'!F371</f>
        <v>2000</v>
      </c>
      <c r="H195" s="257">
        <f>'Posebni dio izvršenja'!G104+'Posebni dio izvršenja'!G371</f>
        <v>0</v>
      </c>
      <c r="I195" s="134">
        <f>'Posebni dio izvršenja'!H104+'Posebni dio izvršenja'!H371</f>
        <v>0</v>
      </c>
      <c r="J195" s="134">
        <f t="shared" si="14"/>
        <v>0</v>
      </c>
      <c r="K195" s="134">
        <f t="shared" si="13"/>
        <v>0</v>
      </c>
    </row>
    <row r="196" spans="1:11">
      <c r="A196" s="130"/>
      <c r="B196" s="130"/>
      <c r="C196" s="130">
        <v>313</v>
      </c>
      <c r="D196" s="133"/>
      <c r="E196" s="130" t="s">
        <v>1329</v>
      </c>
      <c r="F196" s="132">
        <f>F197+F198</f>
        <v>15504.14</v>
      </c>
      <c r="G196" s="257">
        <f>G197+G198</f>
        <v>57450</v>
      </c>
      <c r="H196" s="257">
        <f>H197+H198</f>
        <v>0</v>
      </c>
      <c r="I196" s="132">
        <f>I197+I198</f>
        <v>26999.86</v>
      </c>
      <c r="J196" s="132">
        <f t="shared" si="14"/>
        <v>0</v>
      </c>
      <c r="K196" s="132">
        <f t="shared" si="13"/>
        <v>46.997145343777198</v>
      </c>
    </row>
    <row r="197" spans="1:11">
      <c r="A197" s="130"/>
      <c r="B197" s="130"/>
      <c r="C197" s="130"/>
      <c r="D197" s="133">
        <v>3132</v>
      </c>
      <c r="E197" s="111" t="s">
        <v>1363</v>
      </c>
      <c r="F197" s="134">
        <f>'Posebni dio izvršenja'!E105+'Posebni dio izvršenja'!E372</f>
        <v>15390</v>
      </c>
      <c r="G197" s="257">
        <f>'Posebni dio izvršenja'!F105+'Posebni dio izvršenja'!F372</f>
        <v>57450</v>
      </c>
      <c r="H197" s="257">
        <f>'Posebni dio izvršenja'!G105+'Posebni dio izvršenja'!G372</f>
        <v>0</v>
      </c>
      <c r="I197" s="134">
        <f>'Posebni dio izvršenja'!H105+'Posebni dio izvršenja'!H372</f>
        <v>26999.86</v>
      </c>
      <c r="J197" s="134">
        <f t="shared" si="14"/>
        <v>0</v>
      </c>
      <c r="K197" s="134">
        <f t="shared" ref="K197:K260" si="17">I197/G197*100</f>
        <v>46.997145343777198</v>
      </c>
    </row>
    <row r="198" spans="1:11" ht="26.4">
      <c r="A198" s="130"/>
      <c r="B198" s="130"/>
      <c r="C198" s="130"/>
      <c r="D198" s="133">
        <v>3133</v>
      </c>
      <c r="E198" s="136" t="s">
        <v>1364</v>
      </c>
      <c r="F198" s="134">
        <f>'Posebni dio izvršenja'!E106+'Posebni dio izvršenja'!E373</f>
        <v>114.14</v>
      </c>
      <c r="G198" s="257">
        <f>'Posebni dio izvršenja'!F106+'Posebni dio izvršenja'!F373</f>
        <v>0</v>
      </c>
      <c r="H198" s="257">
        <f>'Posebni dio izvršenja'!G106+'Posebni dio izvršenja'!G373</f>
        <v>0</v>
      </c>
      <c r="I198" s="134">
        <f>'Posebni dio izvršenja'!H106+'Posebni dio izvršenja'!H373</f>
        <v>0</v>
      </c>
      <c r="J198" s="134" t="e">
        <f t="shared" si="14"/>
        <v>#DIV/0!</v>
      </c>
      <c r="K198" s="134" t="e">
        <f t="shared" si="17"/>
        <v>#DIV/0!</v>
      </c>
    </row>
    <row r="199" spans="1:11">
      <c r="A199" s="130"/>
      <c r="B199" s="130">
        <v>32</v>
      </c>
      <c r="C199" s="130"/>
      <c r="D199" s="133"/>
      <c r="E199" s="130" t="s">
        <v>1330</v>
      </c>
      <c r="F199" s="132">
        <f>F200+F205+F211+F223+F221</f>
        <v>133845.99</v>
      </c>
      <c r="G199" s="132">
        <f t="shared" ref="G199:I199" si="18">G200+G205+G211+G223+G221</f>
        <v>282108</v>
      </c>
      <c r="H199" s="132">
        <f t="shared" si="18"/>
        <v>0</v>
      </c>
      <c r="I199" s="132">
        <f t="shared" si="18"/>
        <v>108423.15999999999</v>
      </c>
      <c r="J199" s="132">
        <f t="shared" si="14"/>
        <v>0</v>
      </c>
      <c r="K199" s="132">
        <f t="shared" si="17"/>
        <v>38.433209976321123</v>
      </c>
    </row>
    <row r="200" spans="1:11">
      <c r="A200" s="130"/>
      <c r="B200" s="130"/>
      <c r="C200" s="130">
        <v>321</v>
      </c>
      <c r="D200" s="133"/>
      <c r="E200" s="130" t="s">
        <v>1331</v>
      </c>
      <c r="F200" s="132">
        <f>F201+F203+F202+F204</f>
        <v>33144.9</v>
      </c>
      <c r="G200" s="257">
        <f>G201+G203+G202+G204</f>
        <v>51700</v>
      </c>
      <c r="H200" s="257">
        <f>H201+H203+H202+H204</f>
        <v>0</v>
      </c>
      <c r="I200" s="132">
        <f>I201+I203+I202+I204</f>
        <v>33502.78</v>
      </c>
      <c r="J200" s="132">
        <f t="shared" si="14"/>
        <v>0</v>
      </c>
      <c r="K200" s="132">
        <f t="shared" si="17"/>
        <v>64.802282398452604</v>
      </c>
    </row>
    <row r="201" spans="1:11">
      <c r="A201" s="130"/>
      <c r="B201" s="130"/>
      <c r="C201" s="130"/>
      <c r="D201" s="133">
        <v>3211</v>
      </c>
      <c r="E201" s="111" t="s">
        <v>1264</v>
      </c>
      <c r="F201" s="134">
        <f>'Posebni dio izvršenja'!E109+'Posebni dio izvršenja'!E375</f>
        <v>24911</v>
      </c>
      <c r="G201" s="257">
        <f>'Posebni dio izvršenja'!F109+'Posebni dio izvršenja'!F375</f>
        <v>38000</v>
      </c>
      <c r="H201" s="257">
        <f>'Posebni dio izvršenja'!G109+'Posebni dio izvršenja'!G375</f>
        <v>0</v>
      </c>
      <c r="I201" s="134">
        <f>'Posebni dio izvršenja'!H109+'Posebni dio izvršenja'!H375</f>
        <v>28721.960000000003</v>
      </c>
      <c r="J201" s="134">
        <f t="shared" ref="J201:J264" si="19">H201/G201*100</f>
        <v>0</v>
      </c>
      <c r="K201" s="134">
        <f t="shared" si="17"/>
        <v>75.584105263157895</v>
      </c>
    </row>
    <row r="202" spans="1:11">
      <c r="A202" s="130"/>
      <c r="B202" s="130"/>
      <c r="C202" s="130"/>
      <c r="D202" s="133">
        <v>3212</v>
      </c>
      <c r="E202" s="111" t="s">
        <v>1265</v>
      </c>
      <c r="F202" s="134">
        <f>'Posebni dio izvršenja'!E376+'Posebni dio izvršenja'!E108</f>
        <v>231.9</v>
      </c>
      <c r="G202" s="257">
        <f>'Posebni dio izvršenja'!F376+'Posebni dio izvršenja'!F108</f>
        <v>600</v>
      </c>
      <c r="H202" s="257">
        <f>'Posebni dio izvršenja'!G376+'Posebni dio izvršenja'!G108</f>
        <v>0</v>
      </c>
      <c r="I202" s="134">
        <f>'Posebni dio izvršenja'!H376+'Posebni dio izvršenja'!H108</f>
        <v>215.14</v>
      </c>
      <c r="J202" s="134">
        <f t="shared" si="19"/>
        <v>0</v>
      </c>
      <c r="K202" s="134">
        <f t="shared" si="17"/>
        <v>35.856666666666662</v>
      </c>
    </row>
    <row r="203" spans="1:11">
      <c r="A203" s="130"/>
      <c r="B203" s="130"/>
      <c r="C203" s="130"/>
      <c r="D203" s="133">
        <v>3213</v>
      </c>
      <c r="E203" s="111" t="s">
        <v>1266</v>
      </c>
      <c r="F203" s="134">
        <f>'Posebni dio izvršenja'!E110+'Posebni dio izvršenja'!E377</f>
        <v>8002</v>
      </c>
      <c r="G203" s="257">
        <f>'Posebni dio izvršenja'!F110+'Posebni dio izvršenja'!F377</f>
        <v>13000</v>
      </c>
      <c r="H203" s="257">
        <f>'Posebni dio izvršenja'!G110+'Posebni dio izvršenja'!G377</f>
        <v>0</v>
      </c>
      <c r="I203" s="134">
        <f>'Posebni dio izvršenja'!H110+'Posebni dio izvršenja'!H377</f>
        <v>4565.68</v>
      </c>
      <c r="J203" s="134">
        <f t="shared" si="19"/>
        <v>0</v>
      </c>
      <c r="K203" s="134">
        <f t="shared" si="17"/>
        <v>35.120615384615391</v>
      </c>
    </row>
    <row r="204" spans="1:11">
      <c r="A204" s="130"/>
      <c r="B204" s="130"/>
      <c r="C204" s="130"/>
      <c r="D204" s="133">
        <v>3214</v>
      </c>
      <c r="E204" s="111" t="s">
        <v>1547</v>
      </c>
      <c r="F204" s="134">
        <f>'Posebni dio izvršenja'!E378</f>
        <v>0</v>
      </c>
      <c r="G204" s="257">
        <f>'Posebni dio izvršenja'!F378</f>
        <v>100</v>
      </c>
      <c r="H204" s="257">
        <f>'Posebni dio izvršenja'!G378</f>
        <v>0</v>
      </c>
      <c r="I204" s="134">
        <f>'Posebni dio izvršenja'!H378</f>
        <v>0</v>
      </c>
      <c r="J204" s="134">
        <f t="shared" si="19"/>
        <v>0</v>
      </c>
      <c r="K204" s="134">
        <f t="shared" si="17"/>
        <v>0</v>
      </c>
    </row>
    <row r="205" spans="1:11">
      <c r="A205" s="130"/>
      <c r="B205" s="130"/>
      <c r="C205" s="130">
        <v>322</v>
      </c>
      <c r="D205" s="133"/>
      <c r="E205" s="130" t="s">
        <v>1348</v>
      </c>
      <c r="F205" s="132">
        <f>SUM(F206:F210)</f>
        <v>1890</v>
      </c>
      <c r="G205" s="257">
        <f>SUM(G206:G210)</f>
        <v>39320</v>
      </c>
      <c r="H205" s="257">
        <f>SUM(H206:H210)</f>
        <v>0</v>
      </c>
      <c r="I205" s="132">
        <f>SUM(I206:I210)</f>
        <v>14996.99</v>
      </c>
      <c r="J205" s="132">
        <f t="shared" si="19"/>
        <v>0</v>
      </c>
      <c r="K205" s="132">
        <f t="shared" si="17"/>
        <v>38.140869786368256</v>
      </c>
    </row>
    <row r="206" spans="1:11">
      <c r="A206" s="130"/>
      <c r="B206" s="130"/>
      <c r="C206" s="130"/>
      <c r="D206" s="133">
        <v>3221</v>
      </c>
      <c r="E206" s="111" t="s">
        <v>1313</v>
      </c>
      <c r="F206" s="134">
        <f>'Posebni dio izvršenja'!E379+'Posebni dio izvršenja'!E111</f>
        <v>399</v>
      </c>
      <c r="G206" s="257">
        <f>'Posebni dio izvršenja'!F379+'Posebni dio izvršenja'!F111</f>
        <v>7020</v>
      </c>
      <c r="H206" s="257">
        <f>'Posebni dio izvršenja'!G379+'Posebni dio izvršenja'!G111</f>
        <v>0</v>
      </c>
      <c r="I206" s="134">
        <f>'Posebni dio izvršenja'!H379+'Posebni dio izvršenja'!H111</f>
        <v>2305.81</v>
      </c>
      <c r="J206" s="134">
        <f t="shared" si="19"/>
        <v>0</v>
      </c>
      <c r="K206" s="134">
        <f t="shared" si="17"/>
        <v>32.846296296296295</v>
      </c>
    </row>
    <row r="207" spans="1:11">
      <c r="A207" s="130"/>
      <c r="B207" s="130"/>
      <c r="C207" s="130"/>
      <c r="D207" s="133">
        <v>3222</v>
      </c>
      <c r="E207" s="111" t="s">
        <v>1268</v>
      </c>
      <c r="F207" s="134">
        <f>'Posebni dio izvršenja'!E380+'Posebni dio izvršenja'!E112</f>
        <v>0</v>
      </c>
      <c r="G207" s="257">
        <f>'Posebni dio izvršenja'!F380+'Posebni dio izvršenja'!F112</f>
        <v>1500</v>
      </c>
      <c r="H207" s="257">
        <f>'Posebni dio izvršenja'!G380+'Posebni dio izvršenja'!G112</f>
        <v>0</v>
      </c>
      <c r="I207" s="134">
        <f>'Posebni dio izvršenja'!H380+'Posebni dio izvršenja'!H112</f>
        <v>542.75</v>
      </c>
      <c r="J207" s="134">
        <f t="shared" si="19"/>
        <v>0</v>
      </c>
      <c r="K207" s="134">
        <f t="shared" si="17"/>
        <v>36.183333333333337</v>
      </c>
    </row>
    <row r="208" spans="1:11">
      <c r="A208" s="130"/>
      <c r="B208" s="130"/>
      <c r="C208" s="130"/>
      <c r="D208" s="133">
        <v>3223</v>
      </c>
      <c r="E208" s="111" t="s">
        <v>1269</v>
      </c>
      <c r="F208" s="134">
        <f>+'Posebni dio izvršenja'!E381</f>
        <v>259</v>
      </c>
      <c r="G208" s="257">
        <f>+'Posebni dio izvršenja'!F381</f>
        <v>20000</v>
      </c>
      <c r="H208" s="257">
        <f>+'Posebni dio izvršenja'!G381</f>
        <v>0</v>
      </c>
      <c r="I208" s="134">
        <f>+'Posebni dio izvršenja'!H381</f>
        <v>5757.47</v>
      </c>
      <c r="J208" s="134">
        <f t="shared" si="19"/>
        <v>0</v>
      </c>
      <c r="K208" s="134">
        <f t="shared" si="17"/>
        <v>28.78735</v>
      </c>
    </row>
    <row r="209" spans="1:11" ht="15.75" customHeight="1">
      <c r="A209" s="130"/>
      <c r="B209" s="130"/>
      <c r="C209" s="130"/>
      <c r="D209" s="133">
        <v>3224</v>
      </c>
      <c r="E209" s="136" t="s">
        <v>1270</v>
      </c>
      <c r="F209" s="134">
        <f>'Posebni dio izvršenja'!E113+'Posebni dio izvršenja'!E382</f>
        <v>1232</v>
      </c>
      <c r="G209" s="257">
        <f>'Posebni dio izvršenja'!F113+'Posebni dio izvršenja'!F382</f>
        <v>10300</v>
      </c>
      <c r="H209" s="257">
        <f>'Posebni dio izvršenja'!G113+'Posebni dio izvršenja'!G382</f>
        <v>0</v>
      </c>
      <c r="I209" s="134">
        <f>'Posebni dio izvršenja'!H113+'Posebni dio izvršenja'!H382</f>
        <v>5920.83</v>
      </c>
      <c r="J209" s="134">
        <f t="shared" si="19"/>
        <v>0</v>
      </c>
      <c r="K209" s="134">
        <f t="shared" si="17"/>
        <v>57.483786407766992</v>
      </c>
    </row>
    <row r="210" spans="1:11">
      <c r="A210" s="130"/>
      <c r="B210" s="130"/>
      <c r="C210" s="130"/>
      <c r="D210" s="133">
        <v>3227</v>
      </c>
      <c r="E210" s="111" t="s">
        <v>1314</v>
      </c>
      <c r="F210" s="134">
        <f>'Posebni dio izvršenja'!E383</f>
        <v>0</v>
      </c>
      <c r="G210" s="257">
        <f>'Posebni dio izvršenja'!F383</f>
        <v>500</v>
      </c>
      <c r="H210" s="257">
        <f>'Posebni dio izvršenja'!G383</f>
        <v>0</v>
      </c>
      <c r="I210" s="134">
        <f>'Posebni dio izvršenja'!H383</f>
        <v>470.13</v>
      </c>
      <c r="J210" s="134">
        <f t="shared" si="19"/>
        <v>0</v>
      </c>
      <c r="K210" s="134">
        <f t="shared" si="17"/>
        <v>94.025999999999996</v>
      </c>
    </row>
    <row r="211" spans="1:11">
      <c r="A211" s="130"/>
      <c r="B211" s="130"/>
      <c r="C211" s="130">
        <v>323</v>
      </c>
      <c r="D211" s="133"/>
      <c r="E211" s="130" t="s">
        <v>1349</v>
      </c>
      <c r="F211" s="132">
        <f>SUM(F212:F220)</f>
        <v>93447</v>
      </c>
      <c r="G211" s="257">
        <f>SUM(G212:G220)</f>
        <v>176198</v>
      </c>
      <c r="H211" s="257">
        <f>SUM(H212:H220)</f>
        <v>0</v>
      </c>
      <c r="I211" s="132">
        <f>SUM(I212:I220)</f>
        <v>54964.28</v>
      </c>
      <c r="J211" s="132">
        <f t="shared" si="19"/>
        <v>0</v>
      </c>
      <c r="K211" s="132">
        <f t="shared" si="17"/>
        <v>31.194610608519962</v>
      </c>
    </row>
    <row r="212" spans="1:11">
      <c r="A212" s="130"/>
      <c r="B212" s="130"/>
      <c r="C212" s="130"/>
      <c r="D212" s="133">
        <v>3231</v>
      </c>
      <c r="E212" s="111" t="s">
        <v>1272</v>
      </c>
      <c r="F212" s="134">
        <f>'Posebni dio izvršenja'!E114+'Posebni dio izvršenja'!E384</f>
        <v>88</v>
      </c>
      <c r="G212" s="257">
        <f>'Posebni dio izvršenja'!F114+'Posebni dio izvršenja'!F384</f>
        <v>1000</v>
      </c>
      <c r="H212" s="257">
        <f>'Posebni dio izvršenja'!G114+'Posebni dio izvršenja'!G384</f>
        <v>0</v>
      </c>
      <c r="I212" s="134">
        <f>'Posebni dio izvršenja'!H114+'Posebni dio izvršenja'!H384</f>
        <v>340.01</v>
      </c>
      <c r="J212" s="134">
        <f t="shared" si="19"/>
        <v>0</v>
      </c>
      <c r="K212" s="134">
        <f t="shared" si="17"/>
        <v>34.000999999999998</v>
      </c>
    </row>
    <row r="213" spans="1:11">
      <c r="A213" s="130"/>
      <c r="B213" s="130"/>
      <c r="C213" s="130"/>
      <c r="D213" s="133">
        <v>3232</v>
      </c>
      <c r="E213" s="111" t="s">
        <v>1273</v>
      </c>
      <c r="F213" s="134">
        <f>'Posebni dio izvršenja'!E385</f>
        <v>70699</v>
      </c>
      <c r="G213" s="257">
        <f>'Posebni dio izvršenja'!F385</f>
        <v>80000</v>
      </c>
      <c r="H213" s="257">
        <f>'Posebni dio izvršenja'!G385</f>
        <v>0</v>
      </c>
      <c r="I213" s="134">
        <f>'Posebni dio izvršenja'!H385</f>
        <v>3794.08</v>
      </c>
      <c r="J213" s="134">
        <f t="shared" si="19"/>
        <v>0</v>
      </c>
      <c r="K213" s="134">
        <f t="shared" si="17"/>
        <v>4.7425999999999995</v>
      </c>
    </row>
    <row r="214" spans="1:11">
      <c r="A214" s="130"/>
      <c r="B214" s="130"/>
      <c r="C214" s="130"/>
      <c r="D214" s="133">
        <v>3233</v>
      </c>
      <c r="E214" s="111" t="s">
        <v>1274</v>
      </c>
      <c r="F214" s="134">
        <f>'Posebni dio izvršenja'!E115+'Posebni dio izvršenja'!E386</f>
        <v>3471</v>
      </c>
      <c r="G214" s="257">
        <f>'Posebni dio izvršenja'!F115+'Posebni dio izvršenja'!F386</f>
        <v>4700</v>
      </c>
      <c r="H214" s="257">
        <f>'Posebni dio izvršenja'!G115+'Posebni dio izvršenja'!G386</f>
        <v>0</v>
      </c>
      <c r="I214" s="134">
        <f>'Posebni dio izvršenja'!H115+'Posebni dio izvršenja'!H386</f>
        <v>1000.26</v>
      </c>
      <c r="J214" s="134">
        <f t="shared" si="19"/>
        <v>0</v>
      </c>
      <c r="K214" s="134">
        <f t="shared" si="17"/>
        <v>21.282127659574467</v>
      </c>
    </row>
    <row r="215" spans="1:11">
      <c r="A215" s="130"/>
      <c r="B215" s="130"/>
      <c r="C215" s="130"/>
      <c r="D215" s="133">
        <v>3234</v>
      </c>
      <c r="E215" s="111" t="s">
        <v>1275</v>
      </c>
      <c r="F215" s="134">
        <f>'Posebni dio izvršenja'!E387</f>
        <v>520</v>
      </c>
      <c r="G215" s="257">
        <f>'Posebni dio izvršenja'!F387</f>
        <v>11000</v>
      </c>
      <c r="H215" s="257">
        <f>'Posebni dio izvršenja'!G387</f>
        <v>0</v>
      </c>
      <c r="I215" s="134">
        <f>'Posebni dio izvršenja'!H387</f>
        <v>1868.99</v>
      </c>
      <c r="J215" s="134">
        <f t="shared" si="19"/>
        <v>0</v>
      </c>
      <c r="K215" s="134">
        <f t="shared" si="17"/>
        <v>16.990818181818181</v>
      </c>
    </row>
    <row r="216" spans="1:11">
      <c r="A216" s="130"/>
      <c r="B216" s="130"/>
      <c r="C216" s="130"/>
      <c r="D216" s="133">
        <v>3235</v>
      </c>
      <c r="E216" s="111" t="s">
        <v>1276</v>
      </c>
      <c r="F216" s="134">
        <f>'Posebni dio izvršenja'!E116+'Posebni dio izvršenja'!E388</f>
        <v>2556</v>
      </c>
      <c r="G216" s="257">
        <f>'Posebni dio izvršenja'!F116+'Posebni dio izvršenja'!F388</f>
        <v>4600</v>
      </c>
      <c r="H216" s="257">
        <f>'Posebni dio izvršenja'!G116+'Posebni dio izvršenja'!G388</f>
        <v>0</v>
      </c>
      <c r="I216" s="134">
        <f>'Posebni dio izvršenja'!H116+'Posebni dio izvršenja'!H388</f>
        <v>24599.360000000001</v>
      </c>
      <c r="J216" s="134">
        <f t="shared" si="19"/>
        <v>0</v>
      </c>
      <c r="K216" s="134">
        <f t="shared" si="17"/>
        <v>534.76869565217396</v>
      </c>
    </row>
    <row r="217" spans="1:11">
      <c r="A217" s="130"/>
      <c r="B217" s="130"/>
      <c r="C217" s="130"/>
      <c r="D217" s="133">
        <v>3236</v>
      </c>
      <c r="E217" s="111" t="s">
        <v>1277</v>
      </c>
      <c r="F217" s="134">
        <f>'Posebni dio izvršenja'!E389</f>
        <v>0</v>
      </c>
      <c r="G217" s="257">
        <f>'Posebni dio izvršenja'!F389</f>
        <v>100</v>
      </c>
      <c r="H217" s="257">
        <f>'Posebni dio izvršenja'!G389</f>
        <v>0</v>
      </c>
      <c r="I217" s="134">
        <f>'Posebni dio izvršenja'!H389</f>
        <v>30</v>
      </c>
      <c r="J217" s="134">
        <f t="shared" si="19"/>
        <v>0</v>
      </c>
      <c r="K217" s="134">
        <f t="shared" si="17"/>
        <v>30</v>
      </c>
    </row>
    <row r="218" spans="1:11">
      <c r="A218" s="130"/>
      <c r="B218" s="130"/>
      <c r="C218" s="130"/>
      <c r="D218" s="133">
        <v>3237</v>
      </c>
      <c r="E218" s="111" t="s">
        <v>1278</v>
      </c>
      <c r="F218" s="134">
        <f>'Posebni dio izvršenja'!E117+'Posebni dio izvršenja'!E390</f>
        <v>12181</v>
      </c>
      <c r="G218" s="257">
        <f>'Posebni dio izvršenja'!F117+'Posebni dio izvršenja'!F390</f>
        <v>62300</v>
      </c>
      <c r="H218" s="257">
        <f>'Posebni dio izvršenja'!G117+'Posebni dio izvršenja'!G390</f>
        <v>0</v>
      </c>
      <c r="I218" s="134">
        <f>'Posebni dio izvršenja'!H117+'Posebni dio izvršenja'!H390</f>
        <v>18406.95</v>
      </c>
      <c r="J218" s="134">
        <f t="shared" si="19"/>
        <v>0</v>
      </c>
      <c r="K218" s="134">
        <f t="shared" si="17"/>
        <v>29.545666131621189</v>
      </c>
    </row>
    <row r="219" spans="1:11">
      <c r="A219" s="130"/>
      <c r="B219" s="130"/>
      <c r="C219" s="130"/>
      <c r="D219" s="133">
        <v>3238</v>
      </c>
      <c r="E219" s="111" t="s">
        <v>1279</v>
      </c>
      <c r="F219" s="134">
        <f>'Posebni dio izvršenja'!E391+'Posebni dio izvršenja'!E118</f>
        <v>562</v>
      </c>
      <c r="G219" s="257">
        <f>'Posebni dio izvršenja'!F391+'Posebni dio izvršenja'!F118</f>
        <v>9000</v>
      </c>
      <c r="H219" s="257">
        <f>'Posebni dio izvršenja'!G391+'Posebni dio izvršenja'!G118</f>
        <v>0</v>
      </c>
      <c r="I219" s="134">
        <f>'Posebni dio izvršenja'!H391+'Posebni dio izvršenja'!H118</f>
        <v>3729.93</v>
      </c>
      <c r="J219" s="134">
        <f t="shared" si="19"/>
        <v>0</v>
      </c>
      <c r="K219" s="134">
        <f t="shared" si="17"/>
        <v>41.443666666666665</v>
      </c>
    </row>
    <row r="220" spans="1:11">
      <c r="A220" s="130"/>
      <c r="B220" s="130"/>
      <c r="C220" s="130"/>
      <c r="D220" s="133">
        <v>3239</v>
      </c>
      <c r="E220" s="111" t="s">
        <v>1280</v>
      </c>
      <c r="F220" s="134">
        <f>'Posebni dio izvršenja'!E119+'Posebni dio izvršenja'!E392</f>
        <v>3370</v>
      </c>
      <c r="G220" s="257">
        <f>'Posebni dio izvršenja'!F119+'Posebni dio izvršenja'!F392</f>
        <v>3498</v>
      </c>
      <c r="H220" s="257">
        <f>'Posebni dio izvršenja'!G119+'Posebni dio izvršenja'!G392</f>
        <v>0</v>
      </c>
      <c r="I220" s="134">
        <f>'Posebni dio izvršenja'!H119+'Posebni dio izvršenja'!H392</f>
        <v>1194.7</v>
      </c>
      <c r="J220" s="134">
        <f t="shared" si="19"/>
        <v>0</v>
      </c>
      <c r="K220" s="134">
        <f t="shared" si="17"/>
        <v>34.153802172670098</v>
      </c>
    </row>
    <row r="221" spans="1:11" s="139" customFormat="1">
      <c r="A221" s="130"/>
      <c r="B221" s="130"/>
      <c r="C221" s="130">
        <v>324</v>
      </c>
      <c r="D221" s="133"/>
      <c r="E221" s="130" t="s">
        <v>1357</v>
      </c>
      <c r="F221" s="132">
        <f>F222</f>
        <v>2394</v>
      </c>
      <c r="G221" s="257">
        <f>G222</f>
        <v>2000</v>
      </c>
      <c r="H221" s="257">
        <f>H222</f>
        <v>0</v>
      </c>
      <c r="I221" s="132">
        <f>I222</f>
        <v>40.5</v>
      </c>
      <c r="J221" s="132">
        <f t="shared" si="19"/>
        <v>0</v>
      </c>
      <c r="K221" s="132">
        <f t="shared" si="17"/>
        <v>2.0249999999999999</v>
      </c>
    </row>
    <row r="222" spans="1:11">
      <c r="A222" s="130"/>
      <c r="B222" s="130"/>
      <c r="C222" s="130"/>
      <c r="D222" s="133">
        <v>3241</v>
      </c>
      <c r="E222" s="111" t="s">
        <v>1357</v>
      </c>
      <c r="F222" s="134">
        <f>'Posebni dio izvršenja'!E393</f>
        <v>2394</v>
      </c>
      <c r="G222" s="257">
        <f>'Posebni dio izvršenja'!F393</f>
        <v>2000</v>
      </c>
      <c r="H222" s="257">
        <f>'Posebni dio izvršenja'!G393</f>
        <v>0</v>
      </c>
      <c r="I222" s="134">
        <f>'Posebni dio izvršenja'!H393</f>
        <v>40.5</v>
      </c>
      <c r="J222" s="134">
        <f t="shared" si="19"/>
        <v>0</v>
      </c>
      <c r="K222" s="134">
        <f t="shared" si="17"/>
        <v>2.0249999999999999</v>
      </c>
    </row>
    <row r="223" spans="1:11">
      <c r="A223" s="130"/>
      <c r="B223" s="130"/>
      <c r="C223" s="130">
        <v>329</v>
      </c>
      <c r="D223" s="133"/>
      <c r="E223" s="130" t="s">
        <v>1285</v>
      </c>
      <c r="F223" s="132">
        <f>SUM(F224:F229)</f>
        <v>2970.09</v>
      </c>
      <c r="G223" s="257">
        <f>SUM(G224:G229)</f>
        <v>12890</v>
      </c>
      <c r="H223" s="257">
        <f>SUM(H224:H229)</f>
        <v>0</v>
      </c>
      <c r="I223" s="132">
        <f>SUM(I224:I229)</f>
        <v>4918.6099999999997</v>
      </c>
      <c r="J223" s="132">
        <f t="shared" si="19"/>
        <v>0</v>
      </c>
      <c r="K223" s="132">
        <f t="shared" si="17"/>
        <v>38.158339798293248</v>
      </c>
    </row>
    <row r="224" spans="1:11">
      <c r="A224" s="130"/>
      <c r="B224" s="130"/>
      <c r="C224" s="130"/>
      <c r="D224" s="133">
        <v>3292</v>
      </c>
      <c r="E224" s="111" t="s">
        <v>1281</v>
      </c>
      <c r="F224" s="134">
        <f>'Posebni dio izvršenja'!E394</f>
        <v>0</v>
      </c>
      <c r="G224" s="257">
        <f>'Posebni dio izvršenja'!F394</f>
        <v>3000</v>
      </c>
      <c r="H224" s="257">
        <f>'Posebni dio izvršenja'!G394</f>
        <v>0</v>
      </c>
      <c r="I224" s="134">
        <f>'Posebni dio izvršenja'!H394</f>
        <v>0</v>
      </c>
      <c r="J224" s="134">
        <f t="shared" si="19"/>
        <v>0</v>
      </c>
      <c r="K224" s="134">
        <f t="shared" si="17"/>
        <v>0</v>
      </c>
    </row>
    <row r="225" spans="1:11">
      <c r="A225" s="130"/>
      <c r="B225" s="130"/>
      <c r="C225" s="130"/>
      <c r="D225" s="133">
        <v>3293</v>
      </c>
      <c r="E225" s="111" t="s">
        <v>1305</v>
      </c>
      <c r="F225" s="134">
        <f>'Posebni dio izvršenja'!E395+'Posebni dio izvršenja'!E120</f>
        <v>2164</v>
      </c>
      <c r="G225" s="257">
        <f>'Posebni dio izvršenja'!F395+'Posebni dio izvršenja'!F120</f>
        <v>1800</v>
      </c>
      <c r="H225" s="257">
        <f>'Posebni dio izvršenja'!G395+'Posebni dio izvršenja'!G120</f>
        <v>0</v>
      </c>
      <c r="I225" s="134">
        <f>'Posebni dio izvršenja'!H395+'Posebni dio izvršenja'!H120</f>
        <v>4388.6099999999997</v>
      </c>
      <c r="J225" s="134">
        <f t="shared" si="19"/>
        <v>0</v>
      </c>
      <c r="K225" s="134">
        <f t="shared" si="17"/>
        <v>243.81166666666664</v>
      </c>
    </row>
    <row r="226" spans="1:11">
      <c r="A226" s="130"/>
      <c r="B226" s="130"/>
      <c r="C226" s="130"/>
      <c r="D226" s="133">
        <v>3294</v>
      </c>
      <c r="E226" s="111" t="s">
        <v>1283</v>
      </c>
      <c r="F226" s="134">
        <f>'Posebni dio izvršenja'!E396+'Posebni dio izvršenja'!E121</f>
        <v>450.09</v>
      </c>
      <c r="G226" s="257">
        <f>'Posebni dio izvršenja'!F396+'Posebni dio izvršenja'!F121</f>
        <v>2000</v>
      </c>
      <c r="H226" s="257">
        <f>'Posebni dio izvršenja'!G396+'Posebni dio izvršenja'!G121</f>
        <v>0</v>
      </c>
      <c r="I226" s="134">
        <f>'Posebni dio izvršenja'!H396+'Posebni dio izvršenja'!H121</f>
        <v>514</v>
      </c>
      <c r="J226" s="134">
        <f t="shared" si="19"/>
        <v>0</v>
      </c>
      <c r="K226" s="134">
        <f t="shared" si="17"/>
        <v>25.7</v>
      </c>
    </row>
    <row r="227" spans="1:11">
      <c r="A227" s="130"/>
      <c r="B227" s="130"/>
      <c r="C227" s="130"/>
      <c r="D227" s="133">
        <v>3295</v>
      </c>
      <c r="E227" s="111" t="s">
        <v>1284</v>
      </c>
      <c r="F227" s="134">
        <f>'Posebni dio izvršenja'!E397</f>
        <v>316</v>
      </c>
      <c r="G227" s="257">
        <f>'Posebni dio izvršenja'!F397</f>
        <v>1050</v>
      </c>
      <c r="H227" s="257">
        <f>'Posebni dio izvršenja'!G397</f>
        <v>0</v>
      </c>
      <c r="I227" s="134">
        <f>'Posebni dio izvršenja'!H397</f>
        <v>0</v>
      </c>
      <c r="J227" s="134">
        <f t="shared" si="19"/>
        <v>0</v>
      </c>
      <c r="K227" s="134">
        <f t="shared" si="17"/>
        <v>0</v>
      </c>
    </row>
    <row r="228" spans="1:11">
      <c r="A228" s="130"/>
      <c r="B228" s="130"/>
      <c r="C228" s="130"/>
      <c r="D228" s="133">
        <v>3296</v>
      </c>
      <c r="E228" s="111" t="s">
        <v>1435</v>
      </c>
      <c r="F228" s="134">
        <f>'Posebni dio izvršenja'!E398</f>
        <v>0</v>
      </c>
      <c r="G228" s="257">
        <f>'Posebni dio izvršenja'!F398</f>
        <v>0</v>
      </c>
      <c r="H228" s="257">
        <f>'Posebni dio izvršenja'!G398</f>
        <v>0</v>
      </c>
      <c r="I228" s="134">
        <f>'Posebni dio izvršenja'!H398</f>
        <v>0</v>
      </c>
      <c r="J228" s="134" t="e">
        <f t="shared" si="19"/>
        <v>#DIV/0!</v>
      </c>
      <c r="K228" s="134" t="e">
        <f t="shared" si="17"/>
        <v>#DIV/0!</v>
      </c>
    </row>
    <row r="229" spans="1:11">
      <c r="A229" s="130"/>
      <c r="B229" s="130"/>
      <c r="C229" s="130"/>
      <c r="D229" s="133">
        <v>3299</v>
      </c>
      <c r="E229" s="111" t="s">
        <v>1285</v>
      </c>
      <c r="F229" s="134">
        <f>'Posebni dio izvršenja'!E399</f>
        <v>40</v>
      </c>
      <c r="G229" s="257">
        <f>'Posebni dio izvršenja'!F399</f>
        <v>5040</v>
      </c>
      <c r="H229" s="257">
        <f>'Posebni dio izvršenja'!G399</f>
        <v>0</v>
      </c>
      <c r="I229" s="134">
        <f>'Posebni dio izvršenja'!H399</f>
        <v>16</v>
      </c>
      <c r="J229" s="134">
        <f t="shared" si="19"/>
        <v>0</v>
      </c>
      <c r="K229" s="134">
        <f t="shared" si="17"/>
        <v>0.31746031746031744</v>
      </c>
    </row>
    <row r="230" spans="1:11">
      <c r="A230" s="130"/>
      <c r="B230" s="130">
        <v>34</v>
      </c>
      <c r="C230" s="130"/>
      <c r="D230" s="133"/>
      <c r="E230" s="130" t="s">
        <v>1350</v>
      </c>
      <c r="F230" s="132">
        <f>F231</f>
        <v>90</v>
      </c>
      <c r="G230" s="132">
        <f>G231</f>
        <v>2100</v>
      </c>
      <c r="H230" s="132">
        <f>H231</f>
        <v>0</v>
      </c>
      <c r="I230" s="132">
        <f>I231</f>
        <v>9.76</v>
      </c>
      <c r="J230" s="132">
        <f t="shared" si="19"/>
        <v>0</v>
      </c>
      <c r="K230" s="132">
        <f t="shared" si="17"/>
        <v>0.46476190476190471</v>
      </c>
    </row>
    <row r="231" spans="1:11">
      <c r="A231" s="130"/>
      <c r="B231" s="130"/>
      <c r="C231" s="130">
        <v>343</v>
      </c>
      <c r="D231" s="133"/>
      <c r="E231" s="130" t="s">
        <v>1351</v>
      </c>
      <c r="F231" s="132">
        <f>F232+F233+F235+F234</f>
        <v>90</v>
      </c>
      <c r="G231" s="257">
        <f>G232+G233+G235+G234</f>
        <v>2100</v>
      </c>
      <c r="H231" s="257">
        <f>H232+H233+H235+H234</f>
        <v>0</v>
      </c>
      <c r="I231" s="132">
        <f>I232+I233+I235+I234</f>
        <v>9.76</v>
      </c>
      <c r="J231" s="132">
        <f t="shared" si="19"/>
        <v>0</v>
      </c>
      <c r="K231" s="132">
        <f t="shared" si="17"/>
        <v>0.46476190476190471</v>
      </c>
    </row>
    <row r="232" spans="1:11">
      <c r="A232" s="130"/>
      <c r="B232" s="130"/>
      <c r="C232" s="130"/>
      <c r="D232" s="133">
        <v>3431</v>
      </c>
      <c r="E232" s="111" t="s">
        <v>1286</v>
      </c>
      <c r="F232" s="134">
        <f>'Posebni dio izvršenja'!E401</f>
        <v>90</v>
      </c>
      <c r="G232" s="257">
        <f>'Posebni dio izvršenja'!F401</f>
        <v>2100</v>
      </c>
      <c r="H232" s="257">
        <f>'Posebni dio izvršenja'!G401</f>
        <v>0</v>
      </c>
      <c r="I232" s="134">
        <f>'Posebni dio izvršenja'!H401</f>
        <v>9.76</v>
      </c>
      <c r="J232" s="134">
        <f t="shared" si="19"/>
        <v>0</v>
      </c>
      <c r="K232" s="134">
        <f t="shared" si="17"/>
        <v>0.46476190476190471</v>
      </c>
    </row>
    <row r="233" spans="1:11" ht="26.4">
      <c r="A233" s="130"/>
      <c r="B233" s="130"/>
      <c r="C233" s="130"/>
      <c r="D233" s="133">
        <v>3432</v>
      </c>
      <c r="E233" s="136" t="s">
        <v>1306</v>
      </c>
      <c r="F233" s="134">
        <f>'Posebni dio izvršenja'!E402</f>
        <v>0</v>
      </c>
      <c r="G233" s="257">
        <f>'Posebni dio izvršenja'!F402</f>
        <v>0</v>
      </c>
      <c r="H233" s="257">
        <f>'Posebni dio izvršenja'!G402</f>
        <v>0</v>
      </c>
      <c r="I233" s="134">
        <f>'Posebni dio izvršenja'!H402</f>
        <v>0</v>
      </c>
      <c r="J233" s="134" t="e">
        <f t="shared" si="19"/>
        <v>#DIV/0!</v>
      </c>
      <c r="K233" s="134" t="e">
        <f t="shared" si="17"/>
        <v>#DIV/0!</v>
      </c>
    </row>
    <row r="234" spans="1:11">
      <c r="A234" s="130"/>
      <c r="B234" s="130"/>
      <c r="C234" s="130"/>
      <c r="D234" s="133">
        <v>3433</v>
      </c>
      <c r="E234" s="136" t="s">
        <v>1418</v>
      </c>
      <c r="F234" s="134">
        <f>'Posebni dio izvršenja'!E403</f>
        <v>0</v>
      </c>
      <c r="G234" s="257">
        <f>'Posebni dio izvršenja'!F403</f>
        <v>0</v>
      </c>
      <c r="H234" s="257">
        <f>'Posebni dio izvršenja'!G403</f>
        <v>0</v>
      </c>
      <c r="I234" s="134">
        <f>'Posebni dio izvršenja'!H403</f>
        <v>0</v>
      </c>
      <c r="J234" s="134" t="e">
        <f t="shared" si="19"/>
        <v>#DIV/0!</v>
      </c>
      <c r="K234" s="134" t="e">
        <f t="shared" si="17"/>
        <v>#DIV/0!</v>
      </c>
    </row>
    <row r="235" spans="1:11">
      <c r="A235" s="130"/>
      <c r="B235" s="130"/>
      <c r="C235" s="130"/>
      <c r="D235" s="133">
        <v>3434</v>
      </c>
      <c r="E235" s="136" t="s">
        <v>1307</v>
      </c>
      <c r="F235" s="134">
        <f>'Posebni dio izvršenja'!E404</f>
        <v>0</v>
      </c>
      <c r="G235" s="257">
        <f>'Posebni dio izvršenja'!F404</f>
        <v>0</v>
      </c>
      <c r="H235" s="257">
        <f>'Posebni dio izvršenja'!G404</f>
        <v>0</v>
      </c>
      <c r="I235" s="134">
        <f>'Posebni dio izvršenja'!H404</f>
        <v>0</v>
      </c>
      <c r="J235" s="134" t="e">
        <f t="shared" si="19"/>
        <v>#DIV/0!</v>
      </c>
      <c r="K235" s="134" t="e">
        <f t="shared" si="17"/>
        <v>#DIV/0!</v>
      </c>
    </row>
    <row r="236" spans="1:11" s="139" customFormat="1">
      <c r="A236" s="130"/>
      <c r="B236" s="130">
        <v>35</v>
      </c>
      <c r="C236" s="130"/>
      <c r="D236" s="133"/>
      <c r="E236" s="141" t="s">
        <v>1563</v>
      </c>
      <c r="F236" s="132">
        <f t="shared" ref="F236:I237" si="20">F237</f>
        <v>0</v>
      </c>
      <c r="G236" s="132">
        <f t="shared" si="20"/>
        <v>0</v>
      </c>
      <c r="H236" s="132">
        <f t="shared" si="20"/>
        <v>0</v>
      </c>
      <c r="I236" s="132">
        <f t="shared" si="20"/>
        <v>0</v>
      </c>
      <c r="J236" s="132" t="e">
        <f t="shared" si="19"/>
        <v>#DIV/0!</v>
      </c>
      <c r="K236" s="132" t="e">
        <f t="shared" si="17"/>
        <v>#DIV/0!</v>
      </c>
    </row>
    <row r="237" spans="1:11" s="139" customFormat="1" ht="26.4">
      <c r="A237" s="130"/>
      <c r="B237" s="130"/>
      <c r="C237" s="130">
        <v>353</v>
      </c>
      <c r="D237" s="133"/>
      <c r="E237" s="141" t="s">
        <v>1564</v>
      </c>
      <c r="F237" s="132">
        <f t="shared" si="20"/>
        <v>0</v>
      </c>
      <c r="G237" s="257">
        <f t="shared" si="20"/>
        <v>0</v>
      </c>
      <c r="H237" s="257">
        <f t="shared" si="20"/>
        <v>0</v>
      </c>
      <c r="I237" s="132">
        <f t="shared" si="20"/>
        <v>0</v>
      </c>
      <c r="J237" s="132" t="e">
        <f t="shared" si="19"/>
        <v>#DIV/0!</v>
      </c>
      <c r="K237" s="132" t="e">
        <f t="shared" si="17"/>
        <v>#DIV/0!</v>
      </c>
    </row>
    <row r="238" spans="1:11" s="116" customFormat="1" ht="15" customHeight="1">
      <c r="A238" s="130"/>
      <c r="B238" s="130"/>
      <c r="C238" s="130"/>
      <c r="D238" s="111">
        <v>3531</v>
      </c>
      <c r="E238" s="86" t="s">
        <v>1541</v>
      </c>
      <c r="F238" s="134">
        <f>'Posebni dio izvršenja'!E123</f>
        <v>0</v>
      </c>
      <c r="G238" s="257">
        <f>'Posebni dio izvršenja'!F123</f>
        <v>0</v>
      </c>
      <c r="H238" s="257">
        <f>'Posebni dio izvršenja'!G123</f>
        <v>0</v>
      </c>
      <c r="I238" s="134">
        <f>'Posebni dio izvršenja'!H123</f>
        <v>0</v>
      </c>
      <c r="J238" s="134" t="e">
        <f t="shared" si="19"/>
        <v>#DIV/0!</v>
      </c>
      <c r="K238" s="134" t="e">
        <f t="shared" si="17"/>
        <v>#DIV/0!</v>
      </c>
    </row>
    <row r="239" spans="1:11" s="139" customFormat="1">
      <c r="A239" s="130"/>
      <c r="B239" s="130">
        <v>36</v>
      </c>
      <c r="C239" s="130"/>
      <c r="D239" s="133"/>
      <c r="E239" s="130" t="s">
        <v>1399</v>
      </c>
      <c r="F239" s="132">
        <f>F240+F242</f>
        <v>15408</v>
      </c>
      <c r="G239" s="132">
        <f>G240+G242</f>
        <v>30000</v>
      </c>
      <c r="H239" s="132">
        <f>H240+H242</f>
        <v>0</v>
      </c>
      <c r="I239" s="132">
        <f>I240+I242</f>
        <v>12895.85</v>
      </c>
      <c r="J239" s="132">
        <f t="shared" si="19"/>
        <v>0</v>
      </c>
      <c r="K239" s="132">
        <f t="shared" si="17"/>
        <v>42.986166666666669</v>
      </c>
    </row>
    <row r="240" spans="1:11" s="139" customFormat="1">
      <c r="A240" s="130"/>
      <c r="B240" s="130"/>
      <c r="C240" s="130">
        <v>361</v>
      </c>
      <c r="D240" s="133"/>
      <c r="E240" s="130" t="s">
        <v>1565</v>
      </c>
      <c r="F240" s="132">
        <f>F241</f>
        <v>0</v>
      </c>
      <c r="G240" s="257">
        <f>G241</f>
        <v>0</v>
      </c>
      <c r="H240" s="257">
        <f>H241</f>
        <v>0</v>
      </c>
      <c r="I240" s="132">
        <f>I241</f>
        <v>0</v>
      </c>
      <c r="J240" s="132" t="e">
        <f t="shared" si="19"/>
        <v>#DIV/0!</v>
      </c>
      <c r="K240" s="132" t="e">
        <f t="shared" si="17"/>
        <v>#DIV/0!</v>
      </c>
    </row>
    <row r="241" spans="1:11" s="116" customFormat="1" ht="15" customHeight="1">
      <c r="A241" s="130"/>
      <c r="B241" s="130"/>
      <c r="C241" s="130"/>
      <c r="D241" s="111">
        <v>3611</v>
      </c>
      <c r="E241" s="86" t="s">
        <v>1542</v>
      </c>
      <c r="F241" s="134">
        <f>'Posebni dio izvršenja'!E125</f>
        <v>0</v>
      </c>
      <c r="G241" s="257">
        <f>'Posebni dio izvršenja'!F125</f>
        <v>0</v>
      </c>
      <c r="H241" s="257">
        <f>'Posebni dio izvršenja'!G125</f>
        <v>0</v>
      </c>
      <c r="I241" s="134">
        <f>'Posebni dio izvršenja'!H125</f>
        <v>0</v>
      </c>
      <c r="J241" s="134" t="e">
        <f t="shared" si="19"/>
        <v>#DIV/0!</v>
      </c>
      <c r="K241" s="134" t="e">
        <f t="shared" si="17"/>
        <v>#DIV/0!</v>
      </c>
    </row>
    <row r="242" spans="1:11" s="139" customFormat="1">
      <c r="A242" s="130"/>
      <c r="B242" s="130"/>
      <c r="C242" s="130">
        <v>369</v>
      </c>
      <c r="D242" s="133"/>
      <c r="E242" s="130" t="s">
        <v>1308</v>
      </c>
      <c r="F242" s="132">
        <f>F243</f>
        <v>15408</v>
      </c>
      <c r="G242" s="257">
        <f>G243</f>
        <v>30000</v>
      </c>
      <c r="H242" s="257">
        <f>H243</f>
        <v>0</v>
      </c>
      <c r="I242" s="132">
        <f>I243</f>
        <v>12895.85</v>
      </c>
      <c r="J242" s="132">
        <f t="shared" si="19"/>
        <v>0</v>
      </c>
      <c r="K242" s="132">
        <f t="shared" si="17"/>
        <v>42.986166666666669</v>
      </c>
    </row>
    <row r="243" spans="1:11">
      <c r="A243" s="130"/>
      <c r="B243" s="130"/>
      <c r="C243" s="130"/>
      <c r="D243" s="133">
        <v>3691</v>
      </c>
      <c r="E243" s="111" t="s">
        <v>1308</v>
      </c>
      <c r="F243" s="134">
        <f>'Posebni dio izvršenja'!E406</f>
        <v>15408</v>
      </c>
      <c r="G243" s="257">
        <f>'Posebni dio izvršenja'!F406</f>
        <v>30000</v>
      </c>
      <c r="H243" s="257">
        <f>'Posebni dio izvršenja'!G406</f>
        <v>0</v>
      </c>
      <c r="I243" s="134">
        <f>'Posebni dio izvršenja'!H406</f>
        <v>12895.85</v>
      </c>
      <c r="J243" s="134">
        <f t="shared" si="19"/>
        <v>0</v>
      </c>
      <c r="K243" s="134">
        <f t="shared" si="17"/>
        <v>42.986166666666669</v>
      </c>
    </row>
    <row r="244" spans="1:11" ht="26.4">
      <c r="A244" s="130"/>
      <c r="B244" s="130">
        <v>37</v>
      </c>
      <c r="C244" s="130"/>
      <c r="D244" s="133"/>
      <c r="E244" s="142" t="s">
        <v>1360</v>
      </c>
      <c r="F244" s="132">
        <f>F245</f>
        <v>0</v>
      </c>
      <c r="G244" s="132">
        <f>G245</f>
        <v>1800</v>
      </c>
      <c r="H244" s="132">
        <f>H245</f>
        <v>0</v>
      </c>
      <c r="I244" s="132">
        <f>I245</f>
        <v>0</v>
      </c>
      <c r="J244" s="132">
        <f t="shared" si="19"/>
        <v>0</v>
      </c>
      <c r="K244" s="132">
        <f t="shared" si="17"/>
        <v>0</v>
      </c>
    </row>
    <row r="245" spans="1:11">
      <c r="A245" s="130"/>
      <c r="B245" s="130"/>
      <c r="C245" s="130">
        <v>372</v>
      </c>
      <c r="D245" s="133"/>
      <c r="E245" s="130" t="s">
        <v>1361</v>
      </c>
      <c r="F245" s="132">
        <f>F247+F246</f>
        <v>0</v>
      </c>
      <c r="G245" s="257">
        <f>G247+G246</f>
        <v>1800</v>
      </c>
      <c r="H245" s="257">
        <f>H247+H246</f>
        <v>0</v>
      </c>
      <c r="I245" s="132">
        <f>I247+I246</f>
        <v>0</v>
      </c>
      <c r="J245" s="132">
        <f t="shared" si="19"/>
        <v>0</v>
      </c>
      <c r="K245" s="132">
        <f t="shared" si="17"/>
        <v>0</v>
      </c>
    </row>
    <row r="246" spans="1:11">
      <c r="A246" s="130"/>
      <c r="B246" s="130"/>
      <c r="C246" s="130"/>
      <c r="D246" s="133">
        <v>3721</v>
      </c>
      <c r="E246" s="111" t="s">
        <v>1607</v>
      </c>
      <c r="F246" s="134">
        <f>'Posebni dio izvršenja'!E408</f>
        <v>0</v>
      </c>
      <c r="G246" s="257">
        <f>'Posebni dio izvršenja'!F408</f>
        <v>1800</v>
      </c>
      <c r="H246" s="257">
        <f>'Posebni dio izvršenja'!G408</f>
        <v>0</v>
      </c>
      <c r="I246" s="134">
        <f>'Posebni dio izvršenja'!H408</f>
        <v>0</v>
      </c>
      <c r="J246" s="134">
        <f t="shared" si="19"/>
        <v>0</v>
      </c>
      <c r="K246" s="134">
        <f t="shared" si="17"/>
        <v>0</v>
      </c>
    </row>
    <row r="247" spans="1:11">
      <c r="A247" s="130"/>
      <c r="B247" s="130"/>
      <c r="C247" s="130"/>
      <c r="D247" s="133">
        <v>3722</v>
      </c>
      <c r="E247" s="111" t="s">
        <v>1315</v>
      </c>
      <c r="F247" s="134">
        <f>'Posebni dio izvršenja'!E409</f>
        <v>0</v>
      </c>
      <c r="G247" s="257">
        <f>'Posebni dio izvršenja'!F409</f>
        <v>0</v>
      </c>
      <c r="H247" s="257">
        <f>'Posebni dio izvršenja'!G409</f>
        <v>0</v>
      </c>
      <c r="I247" s="134">
        <f>'Posebni dio izvršenja'!H409</f>
        <v>0</v>
      </c>
      <c r="J247" s="134" t="e">
        <f t="shared" si="19"/>
        <v>#DIV/0!</v>
      </c>
      <c r="K247" s="134" t="e">
        <f t="shared" si="17"/>
        <v>#DIV/0!</v>
      </c>
    </row>
    <row r="248" spans="1:11">
      <c r="A248" s="130"/>
      <c r="B248" s="130">
        <v>38</v>
      </c>
      <c r="C248" s="130"/>
      <c r="D248" s="133"/>
      <c r="E248" s="130" t="s">
        <v>1359</v>
      </c>
      <c r="F248" s="132">
        <f>F249</f>
        <v>0</v>
      </c>
      <c r="G248" s="132">
        <f>G249</f>
        <v>2500</v>
      </c>
      <c r="H248" s="132">
        <f>H249</f>
        <v>0</v>
      </c>
      <c r="I248" s="132">
        <f>I249</f>
        <v>0</v>
      </c>
      <c r="J248" s="132">
        <f t="shared" si="19"/>
        <v>0</v>
      </c>
      <c r="K248" s="132">
        <f t="shared" si="17"/>
        <v>0</v>
      </c>
    </row>
    <row r="249" spans="1:11">
      <c r="A249" s="130"/>
      <c r="B249" s="130"/>
      <c r="C249" s="130">
        <v>381</v>
      </c>
      <c r="D249" s="133"/>
      <c r="E249" s="130" t="s">
        <v>1347</v>
      </c>
      <c r="F249" s="132">
        <f>F251+F250+F252</f>
        <v>0</v>
      </c>
      <c r="G249" s="257">
        <f>G251+G250+G252</f>
        <v>2500</v>
      </c>
      <c r="H249" s="257">
        <f>H251+H250+H252</f>
        <v>0</v>
      </c>
      <c r="I249" s="132">
        <f>I251+I250+I252</f>
        <v>0</v>
      </c>
      <c r="J249" s="132">
        <f t="shared" si="19"/>
        <v>0</v>
      </c>
      <c r="K249" s="132">
        <f t="shared" si="17"/>
        <v>0</v>
      </c>
    </row>
    <row r="250" spans="1:11">
      <c r="A250" s="130"/>
      <c r="B250" s="130"/>
      <c r="C250" s="130"/>
      <c r="D250" s="133">
        <v>3811</v>
      </c>
      <c r="E250" s="111" t="s">
        <v>1316</v>
      </c>
      <c r="F250" s="134">
        <f>'Posebni dio izvršenja'!E411</f>
        <v>0</v>
      </c>
      <c r="G250" s="257">
        <f>'Posebni dio izvršenja'!F411</f>
        <v>0</v>
      </c>
      <c r="H250" s="257">
        <f>'Posebni dio izvršenja'!G411</f>
        <v>0</v>
      </c>
      <c r="I250" s="134">
        <f>'Posebni dio izvršenja'!H411</f>
        <v>0</v>
      </c>
      <c r="J250" s="134" t="e">
        <f t="shared" si="19"/>
        <v>#DIV/0!</v>
      </c>
      <c r="K250" s="134" t="e">
        <f t="shared" si="17"/>
        <v>#DIV/0!</v>
      </c>
    </row>
    <row r="251" spans="1:11">
      <c r="A251" s="130"/>
      <c r="B251" s="130"/>
      <c r="C251" s="130"/>
      <c r="D251" s="133">
        <v>3812</v>
      </c>
      <c r="E251" s="111" t="s">
        <v>1412</v>
      </c>
      <c r="F251" s="134">
        <f>'Posebni dio izvršenja'!E412</f>
        <v>0</v>
      </c>
      <c r="G251" s="257">
        <f>'Posebni dio izvršenja'!F412</f>
        <v>2500</v>
      </c>
      <c r="H251" s="257">
        <f>'Posebni dio izvršenja'!G412</f>
        <v>0</v>
      </c>
      <c r="I251" s="134">
        <f>'Posebni dio izvršenja'!H412</f>
        <v>0</v>
      </c>
      <c r="J251" s="134">
        <f t="shared" si="19"/>
        <v>0</v>
      </c>
      <c r="K251" s="134">
        <f t="shared" si="17"/>
        <v>0</v>
      </c>
    </row>
    <row r="252" spans="1:11" s="116" customFormat="1" ht="15" customHeight="1">
      <c r="A252" s="130"/>
      <c r="B252" s="130"/>
      <c r="C252" s="130"/>
      <c r="D252" s="111">
        <v>3813</v>
      </c>
      <c r="E252" s="86" t="s">
        <v>1543</v>
      </c>
      <c r="F252" s="134">
        <f>'Posebni dio izvršenja'!E127</f>
        <v>0</v>
      </c>
      <c r="G252" s="257">
        <f>'Posebni dio izvršenja'!F127</f>
        <v>0</v>
      </c>
      <c r="H252" s="257">
        <f>'Posebni dio izvršenja'!G127</f>
        <v>0</v>
      </c>
      <c r="I252" s="134">
        <f>'Posebni dio izvršenja'!H127</f>
        <v>0</v>
      </c>
      <c r="J252" s="134" t="e">
        <f t="shared" si="19"/>
        <v>#DIV/0!</v>
      </c>
      <c r="K252" s="134" t="e">
        <f t="shared" si="17"/>
        <v>#DIV/0!</v>
      </c>
    </row>
    <row r="253" spans="1:11">
      <c r="A253" s="130">
        <v>4</v>
      </c>
      <c r="B253" s="130"/>
      <c r="C253" s="130"/>
      <c r="D253" s="133"/>
      <c r="E253" s="130" t="s">
        <v>1352</v>
      </c>
      <c r="F253" s="132">
        <f>F254+F258+F275</f>
        <v>37666</v>
      </c>
      <c r="G253" s="132">
        <f>G254+G258+G275</f>
        <v>122100</v>
      </c>
      <c r="H253" s="132">
        <f>H254+H258+H275</f>
        <v>0</v>
      </c>
      <c r="I253" s="132">
        <f>I254+I258+I275</f>
        <v>76506</v>
      </c>
      <c r="J253" s="132">
        <f t="shared" si="19"/>
        <v>0</v>
      </c>
      <c r="K253" s="132">
        <f t="shared" si="17"/>
        <v>62.658476658476658</v>
      </c>
    </row>
    <row r="254" spans="1:11">
      <c r="A254" s="130"/>
      <c r="B254" s="130">
        <v>41</v>
      </c>
      <c r="C254" s="130"/>
      <c r="D254" s="133"/>
      <c r="E254" s="130" t="s">
        <v>1362</v>
      </c>
      <c r="F254" s="132">
        <f>F255</f>
        <v>0</v>
      </c>
      <c r="G254" s="132">
        <f>G255</f>
        <v>25000</v>
      </c>
      <c r="H254" s="132">
        <f>H255</f>
        <v>0</v>
      </c>
      <c r="I254" s="132">
        <f>I255</f>
        <v>11351.78</v>
      </c>
      <c r="J254" s="132">
        <f t="shared" si="19"/>
        <v>0</v>
      </c>
      <c r="K254" s="132">
        <f t="shared" si="17"/>
        <v>45.407119999999999</v>
      </c>
    </row>
    <row r="255" spans="1:11">
      <c r="A255" s="130"/>
      <c r="B255" s="130"/>
      <c r="C255" s="130">
        <v>412</v>
      </c>
      <c r="D255" s="133"/>
      <c r="E255" s="130" t="s">
        <v>1317</v>
      </c>
      <c r="F255" s="132">
        <f>F256+F257</f>
        <v>0</v>
      </c>
      <c r="G255" s="257">
        <f>G256+G257</f>
        <v>25000</v>
      </c>
      <c r="H255" s="257">
        <f>H256+H257</f>
        <v>0</v>
      </c>
      <c r="I255" s="132">
        <f>I256+I257</f>
        <v>11351.78</v>
      </c>
      <c r="J255" s="132">
        <f t="shared" si="19"/>
        <v>0</v>
      </c>
      <c r="K255" s="132">
        <f t="shared" si="17"/>
        <v>45.407119999999999</v>
      </c>
    </row>
    <row r="256" spans="1:11">
      <c r="A256" s="130"/>
      <c r="B256" s="130"/>
      <c r="C256" s="130"/>
      <c r="D256" s="133">
        <v>4123</v>
      </c>
      <c r="E256" s="111" t="s">
        <v>1317</v>
      </c>
      <c r="F256" s="134">
        <f>'Posebni dio izvršenja'!E415</f>
        <v>0</v>
      </c>
      <c r="G256" s="257">
        <f>'Posebni dio izvršenja'!F415</f>
        <v>0</v>
      </c>
      <c r="H256" s="257">
        <f>'Posebni dio izvršenja'!G415</f>
        <v>0</v>
      </c>
      <c r="I256" s="134">
        <f>'Posebni dio izvršenja'!H415</f>
        <v>1358.75</v>
      </c>
      <c r="J256" s="134" t="e">
        <f t="shared" si="19"/>
        <v>#DIV/0!</v>
      </c>
      <c r="K256" s="134" t="e">
        <f t="shared" si="17"/>
        <v>#DIV/0!</v>
      </c>
    </row>
    <row r="257" spans="1:11">
      <c r="A257" s="130"/>
      <c r="B257" s="130"/>
      <c r="C257" s="130"/>
      <c r="D257" s="133">
        <v>4124</v>
      </c>
      <c r="E257" s="111" t="s">
        <v>1527</v>
      </c>
      <c r="F257" s="134">
        <f>'Posebni dio izvršenja'!E416</f>
        <v>0</v>
      </c>
      <c r="G257" s="257">
        <f>'Posebni dio izvršenja'!F416</f>
        <v>25000</v>
      </c>
      <c r="H257" s="257">
        <f>'Posebni dio izvršenja'!G416</f>
        <v>0</v>
      </c>
      <c r="I257" s="134">
        <f>'Posebni dio izvršenja'!H416</f>
        <v>9993.0300000000007</v>
      </c>
      <c r="J257" s="134">
        <f t="shared" si="19"/>
        <v>0</v>
      </c>
      <c r="K257" s="134">
        <f t="shared" si="17"/>
        <v>39.972119999999997</v>
      </c>
    </row>
    <row r="258" spans="1:11">
      <c r="A258" s="130"/>
      <c r="B258" s="130">
        <v>42</v>
      </c>
      <c r="C258" s="130"/>
      <c r="D258" s="133">
        <v>42</v>
      </c>
      <c r="E258" s="130" t="s">
        <v>1353</v>
      </c>
      <c r="F258" s="132">
        <f>F259+F266+F269+F271</f>
        <v>31134</v>
      </c>
      <c r="G258" s="132">
        <f>G259+G266+G269+G271</f>
        <v>47100</v>
      </c>
      <c r="H258" s="132">
        <f>H259+H266+H269+H271</f>
        <v>0</v>
      </c>
      <c r="I258" s="132">
        <f>I259+I266+I269+I271</f>
        <v>39585.47</v>
      </c>
      <c r="J258" s="132">
        <f t="shared" si="19"/>
        <v>0</v>
      </c>
      <c r="K258" s="132">
        <f t="shared" si="17"/>
        <v>84.045583864118896</v>
      </c>
    </row>
    <row r="259" spans="1:11">
      <c r="A259" s="130"/>
      <c r="B259" s="130"/>
      <c r="C259" s="130">
        <v>422</v>
      </c>
      <c r="D259" s="133"/>
      <c r="E259" s="130" t="s">
        <v>1354</v>
      </c>
      <c r="F259" s="132">
        <f>SUM(F260:F265)</f>
        <v>26694</v>
      </c>
      <c r="G259" s="257">
        <f>SUM(G260:G265)</f>
        <v>40600</v>
      </c>
      <c r="H259" s="257">
        <f>SUM(H260:H265)</f>
        <v>0</v>
      </c>
      <c r="I259" s="132">
        <f>SUM(I260:I265)</f>
        <v>39585.47</v>
      </c>
      <c r="J259" s="132">
        <f t="shared" si="19"/>
        <v>0</v>
      </c>
      <c r="K259" s="132">
        <f t="shared" si="17"/>
        <v>97.50115763546799</v>
      </c>
    </row>
    <row r="260" spans="1:11">
      <c r="A260" s="130"/>
      <c r="B260" s="130"/>
      <c r="C260" s="130"/>
      <c r="D260" s="133">
        <v>4221</v>
      </c>
      <c r="E260" s="111" t="s">
        <v>1287</v>
      </c>
      <c r="F260" s="134">
        <f>'Posebni dio izvršenja'!E130+'Posebni dio izvršenja'!E418</f>
        <v>5338</v>
      </c>
      <c r="G260" s="257">
        <f>'Posebni dio izvršenja'!F130+'Posebni dio izvršenja'!F418</f>
        <v>15000</v>
      </c>
      <c r="H260" s="257">
        <f>'Posebni dio izvršenja'!G130+'Posebni dio izvršenja'!G418</f>
        <v>0</v>
      </c>
      <c r="I260" s="134">
        <f>'Posebni dio izvršenja'!H130+'Posebni dio izvršenja'!H418</f>
        <v>37587.5</v>
      </c>
      <c r="J260" s="134">
        <f t="shared" si="19"/>
        <v>0</v>
      </c>
      <c r="K260" s="134">
        <f t="shared" si="17"/>
        <v>250.58333333333334</v>
      </c>
    </row>
    <row r="261" spans="1:11">
      <c r="A261" s="130"/>
      <c r="B261" s="130"/>
      <c r="C261" s="130"/>
      <c r="D261" s="133">
        <v>4222</v>
      </c>
      <c r="E261" s="111" t="s">
        <v>1310</v>
      </c>
      <c r="F261" s="134">
        <f>'Posebni dio izvršenja'!E419</f>
        <v>0</v>
      </c>
      <c r="G261" s="257">
        <f>'Posebni dio izvršenja'!F419</f>
        <v>0</v>
      </c>
      <c r="H261" s="257">
        <f>'Posebni dio izvršenja'!G419</f>
        <v>0</v>
      </c>
      <c r="I261" s="134">
        <f>'Posebni dio izvršenja'!H419</f>
        <v>0</v>
      </c>
      <c r="J261" s="134" t="e">
        <f t="shared" si="19"/>
        <v>#DIV/0!</v>
      </c>
      <c r="K261" s="134" t="e">
        <f t="shared" ref="K261:K324" si="21">I261/G261*100</f>
        <v>#DIV/0!</v>
      </c>
    </row>
    <row r="262" spans="1:11">
      <c r="A262" s="130"/>
      <c r="B262" s="130"/>
      <c r="C262" s="130"/>
      <c r="D262" s="133">
        <v>4223</v>
      </c>
      <c r="E262" s="111" t="s">
        <v>1318</v>
      </c>
      <c r="F262" s="134">
        <f>'Posebni dio izvršenja'!E420</f>
        <v>0</v>
      </c>
      <c r="G262" s="257">
        <f>'Posebni dio izvršenja'!F420</f>
        <v>1500</v>
      </c>
      <c r="H262" s="257">
        <f>'Posebni dio izvršenja'!G420</f>
        <v>0</v>
      </c>
      <c r="I262" s="134">
        <f>'Posebni dio izvršenja'!H420</f>
        <v>0</v>
      </c>
      <c r="J262" s="134">
        <f t="shared" si="19"/>
        <v>0</v>
      </c>
      <c r="K262" s="134">
        <f t="shared" si="21"/>
        <v>0</v>
      </c>
    </row>
    <row r="263" spans="1:11">
      <c r="A263" s="130"/>
      <c r="B263" s="130"/>
      <c r="C263" s="130"/>
      <c r="D263" s="133">
        <v>4224</v>
      </c>
      <c r="E263" s="111" t="s">
        <v>1319</v>
      </c>
      <c r="F263" s="134">
        <f>'Posebni dio izvršenja'!E421+'Posebni dio izvršenja'!E131</f>
        <v>20757</v>
      </c>
      <c r="G263" s="257">
        <f>'Posebni dio izvršenja'!F421+'Posebni dio izvršenja'!F131</f>
        <v>21500</v>
      </c>
      <c r="H263" s="257">
        <f>'Posebni dio izvršenja'!G421+'Posebni dio izvršenja'!G131</f>
        <v>0</v>
      </c>
      <c r="I263" s="134">
        <f>'Posebni dio izvršenja'!H421+'Posebni dio izvršenja'!H131</f>
        <v>1997.97</v>
      </c>
      <c r="J263" s="134">
        <f t="shared" si="19"/>
        <v>0</v>
      </c>
      <c r="K263" s="134">
        <f t="shared" si="21"/>
        <v>9.2928837209302326</v>
      </c>
    </row>
    <row r="264" spans="1:11">
      <c r="A264" s="130"/>
      <c r="B264" s="130"/>
      <c r="C264" s="130"/>
      <c r="D264" s="133">
        <v>4225</v>
      </c>
      <c r="E264" s="111" t="s">
        <v>1320</v>
      </c>
      <c r="F264" s="134">
        <f>'Posebni dio izvršenja'!E422</f>
        <v>0</v>
      </c>
      <c r="G264" s="257">
        <f>'Posebni dio izvršenja'!F422</f>
        <v>2000</v>
      </c>
      <c r="H264" s="257">
        <f>'Posebni dio izvršenja'!G422</f>
        <v>0</v>
      </c>
      <c r="I264" s="134">
        <f>'Posebni dio izvršenja'!H422</f>
        <v>0</v>
      </c>
      <c r="J264" s="134">
        <f t="shared" si="19"/>
        <v>0</v>
      </c>
      <c r="K264" s="134">
        <f t="shared" si="21"/>
        <v>0</v>
      </c>
    </row>
    <row r="265" spans="1:11">
      <c r="A265" s="130"/>
      <c r="B265" s="130"/>
      <c r="C265" s="130"/>
      <c r="D265" s="133">
        <v>4227</v>
      </c>
      <c r="E265" s="111" t="s">
        <v>1288</v>
      </c>
      <c r="F265" s="134">
        <f>'Posebni dio izvršenja'!E423+'Posebni dio izvršenja'!E132</f>
        <v>599</v>
      </c>
      <c r="G265" s="257">
        <f>'Posebni dio izvršenja'!F423+'Posebni dio izvršenja'!F132</f>
        <v>600</v>
      </c>
      <c r="H265" s="257">
        <f>'Posebni dio izvršenja'!G423+'Posebni dio izvršenja'!G132</f>
        <v>0</v>
      </c>
      <c r="I265" s="134">
        <f>'Posebni dio izvršenja'!H423+'Posebni dio izvršenja'!H132</f>
        <v>0</v>
      </c>
      <c r="J265" s="134">
        <f t="shared" ref="J265:J330" si="22">H265/G265*100</f>
        <v>0</v>
      </c>
      <c r="K265" s="134">
        <f t="shared" si="21"/>
        <v>0</v>
      </c>
    </row>
    <row r="266" spans="1:11">
      <c r="A266" s="130"/>
      <c r="B266" s="130"/>
      <c r="C266" s="130">
        <v>423</v>
      </c>
      <c r="D266" s="143"/>
      <c r="E266" s="130" t="s">
        <v>1573</v>
      </c>
      <c r="F266" s="132">
        <f>F268+F267</f>
        <v>0</v>
      </c>
      <c r="G266" s="257">
        <f>G268+G267</f>
        <v>0</v>
      </c>
      <c r="H266" s="257">
        <f>H268+H267</f>
        <v>0</v>
      </c>
      <c r="I266" s="132">
        <f>I268+I267</f>
        <v>0</v>
      </c>
      <c r="J266" s="132" t="e">
        <f t="shared" si="22"/>
        <v>#DIV/0!</v>
      </c>
      <c r="K266" s="132" t="e">
        <f t="shared" si="21"/>
        <v>#DIV/0!</v>
      </c>
    </row>
    <row r="267" spans="1:11">
      <c r="A267" s="130"/>
      <c r="B267" s="130"/>
      <c r="C267" s="130"/>
      <c r="D267" s="143">
        <v>4231</v>
      </c>
      <c r="E267" s="134" t="s">
        <v>1572</v>
      </c>
      <c r="F267" s="134">
        <f>'Posebni dio izvršenja'!E424</f>
        <v>0</v>
      </c>
      <c r="G267" s="257">
        <f>'Posebni dio izvršenja'!F424</f>
        <v>0</v>
      </c>
      <c r="H267" s="257">
        <f>'Posebni dio izvršenja'!G424</f>
        <v>0</v>
      </c>
      <c r="I267" s="134">
        <f>'Posebni dio izvršenja'!H424</f>
        <v>0</v>
      </c>
      <c r="J267" s="134" t="e">
        <f t="shared" si="22"/>
        <v>#DIV/0!</v>
      </c>
      <c r="K267" s="134" t="e">
        <f t="shared" si="21"/>
        <v>#DIV/0!</v>
      </c>
    </row>
    <row r="268" spans="1:11">
      <c r="A268" s="130"/>
      <c r="B268" s="130"/>
      <c r="C268" s="130"/>
      <c r="D268" s="143">
        <v>4233</v>
      </c>
      <c r="E268" s="134" t="s">
        <v>1366</v>
      </c>
      <c r="F268" s="134">
        <f>'Posebni dio izvršenja'!E425</f>
        <v>0</v>
      </c>
      <c r="G268" s="257">
        <f>'Posebni dio izvršenja'!F425</f>
        <v>0</v>
      </c>
      <c r="H268" s="257">
        <f>'Posebni dio izvršenja'!G425</f>
        <v>0</v>
      </c>
      <c r="I268" s="134">
        <f>'Posebni dio izvršenja'!H425</f>
        <v>0</v>
      </c>
      <c r="J268" s="134" t="e">
        <f t="shared" si="22"/>
        <v>#DIV/0!</v>
      </c>
      <c r="K268" s="134" t="e">
        <f t="shared" si="21"/>
        <v>#DIV/0!</v>
      </c>
    </row>
    <row r="269" spans="1:11">
      <c r="A269" s="130"/>
      <c r="B269" s="130"/>
      <c r="C269" s="130">
        <v>424</v>
      </c>
      <c r="D269" s="133"/>
      <c r="E269" s="130" t="s">
        <v>1356</v>
      </c>
      <c r="F269" s="132">
        <f>F270</f>
        <v>4440</v>
      </c>
      <c r="G269" s="257">
        <f>G270</f>
        <v>6500</v>
      </c>
      <c r="H269" s="257">
        <f>H270</f>
        <v>0</v>
      </c>
      <c r="I269" s="132">
        <f>I270</f>
        <v>0</v>
      </c>
      <c r="J269" s="132">
        <f t="shared" si="22"/>
        <v>0</v>
      </c>
      <c r="K269" s="132">
        <f t="shared" si="21"/>
        <v>0</v>
      </c>
    </row>
    <row r="270" spans="1:11">
      <c r="A270" s="130"/>
      <c r="B270" s="130"/>
      <c r="C270" s="130"/>
      <c r="D270" s="133">
        <v>4241</v>
      </c>
      <c r="E270" s="111" t="s">
        <v>1311</v>
      </c>
      <c r="F270" s="134">
        <f>+'Posebni dio izvršenja'!E426</f>
        <v>4440</v>
      </c>
      <c r="G270" s="257">
        <f>+'Posebni dio izvršenja'!F426</f>
        <v>6500</v>
      </c>
      <c r="H270" s="257">
        <f>+'Posebni dio izvršenja'!G426</f>
        <v>0</v>
      </c>
      <c r="I270" s="134">
        <f>+'Posebni dio izvršenja'!H426</f>
        <v>0</v>
      </c>
      <c r="J270" s="134">
        <f t="shared" si="22"/>
        <v>0</v>
      </c>
      <c r="K270" s="134">
        <f t="shared" si="21"/>
        <v>0</v>
      </c>
    </row>
    <row r="271" spans="1:11">
      <c r="A271" s="130"/>
      <c r="B271" s="130"/>
      <c r="C271" s="130">
        <v>426</v>
      </c>
      <c r="D271" s="133"/>
      <c r="E271" s="130" t="s">
        <v>1355</v>
      </c>
      <c r="F271" s="132">
        <f>F272+F274+F273</f>
        <v>0</v>
      </c>
      <c r="G271" s="257">
        <f>G272+G274+G273</f>
        <v>0</v>
      </c>
      <c r="H271" s="257">
        <f>H272+H274+H273</f>
        <v>0</v>
      </c>
      <c r="I271" s="132">
        <f>I272+I274+I273</f>
        <v>0</v>
      </c>
      <c r="J271" s="132" t="e">
        <f t="shared" si="22"/>
        <v>#DIV/0!</v>
      </c>
      <c r="K271" s="132" t="e">
        <f t="shared" si="21"/>
        <v>#DIV/0!</v>
      </c>
    </row>
    <row r="272" spans="1:11">
      <c r="A272" s="130"/>
      <c r="B272" s="130"/>
      <c r="C272" s="130"/>
      <c r="D272" s="133">
        <v>4262</v>
      </c>
      <c r="E272" s="111" t="s">
        <v>1421</v>
      </c>
      <c r="F272" s="134">
        <f>'Posebni dio izvršenja'!E427+'Posebni dio izvršenja'!E133</f>
        <v>0</v>
      </c>
      <c r="G272" s="257">
        <f>'Posebni dio izvršenja'!F427+'Posebni dio izvršenja'!F133</f>
        <v>0</v>
      </c>
      <c r="H272" s="257">
        <f>'Posebni dio izvršenja'!G427+'Posebni dio izvršenja'!G133</f>
        <v>0</v>
      </c>
      <c r="I272" s="134">
        <f>'Posebni dio izvršenja'!H427+'Posebni dio izvršenja'!H133</f>
        <v>0</v>
      </c>
      <c r="J272" s="134" t="e">
        <f t="shared" si="22"/>
        <v>#DIV/0!</v>
      </c>
      <c r="K272" s="134" t="e">
        <f t="shared" si="21"/>
        <v>#DIV/0!</v>
      </c>
    </row>
    <row r="273" spans="1:12">
      <c r="A273" s="130"/>
      <c r="B273" s="130"/>
      <c r="C273" s="130"/>
      <c r="D273" s="133">
        <v>4263</v>
      </c>
      <c r="E273" s="111" t="s">
        <v>1524</v>
      </c>
      <c r="F273" s="134">
        <f>'Posebni dio izvršenja'!E428</f>
        <v>0</v>
      </c>
      <c r="G273" s="257">
        <f>'Posebni dio izvršenja'!F428</f>
        <v>0</v>
      </c>
      <c r="H273" s="257">
        <f>'Posebni dio izvršenja'!G428</f>
        <v>0</v>
      </c>
      <c r="I273" s="134">
        <f>'Posebni dio izvršenja'!H428</f>
        <v>0</v>
      </c>
      <c r="J273" s="134" t="e">
        <f t="shared" si="22"/>
        <v>#DIV/0!</v>
      </c>
      <c r="K273" s="134" t="e">
        <f t="shared" si="21"/>
        <v>#DIV/0!</v>
      </c>
    </row>
    <row r="274" spans="1:12">
      <c r="A274" s="130"/>
      <c r="B274" s="130"/>
      <c r="C274" s="130"/>
      <c r="D274" s="133">
        <v>4264</v>
      </c>
      <c r="E274" s="111" t="s">
        <v>1422</v>
      </c>
      <c r="F274" s="134">
        <f>'Posebni dio izvršenja'!E429</f>
        <v>0</v>
      </c>
      <c r="G274" s="257">
        <f>'Posebni dio izvršenja'!F429</f>
        <v>0</v>
      </c>
      <c r="H274" s="257">
        <f>'Posebni dio izvršenja'!G429</f>
        <v>0</v>
      </c>
      <c r="I274" s="134">
        <f>'Posebni dio izvršenja'!H429</f>
        <v>0</v>
      </c>
      <c r="J274" s="134" t="e">
        <f t="shared" si="22"/>
        <v>#DIV/0!</v>
      </c>
      <c r="K274" s="134" t="e">
        <f t="shared" si="21"/>
        <v>#DIV/0!</v>
      </c>
    </row>
    <row r="275" spans="1:12" ht="26.4">
      <c r="A275" s="130"/>
      <c r="B275" s="130">
        <v>45</v>
      </c>
      <c r="C275" s="130"/>
      <c r="D275" s="133"/>
      <c r="E275" s="55" t="s">
        <v>1525</v>
      </c>
      <c r="F275" s="132">
        <f>F276+F278</f>
        <v>6532</v>
      </c>
      <c r="G275" s="132">
        <f t="shared" ref="G275:I275" si="23">G276+G278</f>
        <v>50000</v>
      </c>
      <c r="H275" s="132">
        <f t="shared" si="23"/>
        <v>0</v>
      </c>
      <c r="I275" s="132">
        <f t="shared" si="23"/>
        <v>25568.75</v>
      </c>
      <c r="J275" s="132">
        <f t="shared" si="22"/>
        <v>0</v>
      </c>
      <c r="K275" s="132">
        <f t="shared" si="21"/>
        <v>51.137500000000003</v>
      </c>
    </row>
    <row r="276" spans="1:12">
      <c r="A276" s="130"/>
      <c r="B276" s="130"/>
      <c r="C276" s="130">
        <v>451</v>
      </c>
      <c r="D276" s="133"/>
      <c r="E276" s="55" t="s">
        <v>1437</v>
      </c>
      <c r="F276" s="132">
        <f>F277</f>
        <v>6532</v>
      </c>
      <c r="G276" s="257">
        <f t="shared" ref="G276:I276" si="24">G277</f>
        <v>50000</v>
      </c>
      <c r="H276" s="257">
        <f t="shared" si="24"/>
        <v>0</v>
      </c>
      <c r="I276" s="132">
        <f t="shared" si="24"/>
        <v>0</v>
      </c>
      <c r="J276" s="132">
        <f t="shared" si="22"/>
        <v>0</v>
      </c>
      <c r="K276" s="132">
        <f t="shared" si="21"/>
        <v>0</v>
      </c>
    </row>
    <row r="277" spans="1:12">
      <c r="A277" s="130"/>
      <c r="B277" s="130"/>
      <c r="C277" s="130"/>
      <c r="D277" s="133">
        <v>4511</v>
      </c>
      <c r="E277" s="93" t="s">
        <v>1591</v>
      </c>
      <c r="F277" s="134">
        <f>'Posebni dio izvršenja'!E431</f>
        <v>6532</v>
      </c>
      <c r="G277" s="257">
        <f>'Posebni dio izvršenja'!F431</f>
        <v>50000</v>
      </c>
      <c r="H277" s="257">
        <f>'Posebni dio izvršenja'!G431</f>
        <v>0</v>
      </c>
      <c r="I277" s="134">
        <f>'Posebni dio izvršenja'!H431</f>
        <v>0</v>
      </c>
      <c r="J277" s="134">
        <f t="shared" ref="J277:J278" si="25">H277/G277*100</f>
        <v>0</v>
      </c>
      <c r="K277" s="134">
        <f t="shared" si="21"/>
        <v>0</v>
      </c>
    </row>
    <row r="278" spans="1:12">
      <c r="A278" s="130"/>
      <c r="B278" s="130"/>
      <c r="C278" s="130">
        <v>452</v>
      </c>
      <c r="D278" s="133"/>
      <c r="E278" s="55" t="s">
        <v>1437</v>
      </c>
      <c r="F278" s="132">
        <f>F279</f>
        <v>0</v>
      </c>
      <c r="G278" s="257">
        <f t="shared" ref="G278:I278" si="26">G279</f>
        <v>0</v>
      </c>
      <c r="H278" s="257">
        <f t="shared" si="26"/>
        <v>0</v>
      </c>
      <c r="I278" s="132">
        <f t="shared" si="26"/>
        <v>25568.75</v>
      </c>
      <c r="J278" s="132" t="e">
        <f t="shared" si="25"/>
        <v>#DIV/0!</v>
      </c>
      <c r="K278" s="132" t="e">
        <f t="shared" si="21"/>
        <v>#DIV/0!</v>
      </c>
    </row>
    <row r="279" spans="1:12">
      <c r="A279" s="130"/>
      <c r="B279" s="130"/>
      <c r="C279" s="130"/>
      <c r="D279" s="133">
        <v>4521</v>
      </c>
      <c r="E279" s="93" t="s">
        <v>1437</v>
      </c>
      <c r="F279" s="134">
        <f>'Posebni dio izvršenja'!E432</f>
        <v>0</v>
      </c>
      <c r="G279" s="257">
        <f>'Posebni dio izvršenja'!F432</f>
        <v>0</v>
      </c>
      <c r="H279" s="257">
        <f>'Posebni dio izvršenja'!G432</f>
        <v>0</v>
      </c>
      <c r="I279" s="134">
        <f>'Posebni dio izvršenja'!H432</f>
        <v>25568.75</v>
      </c>
      <c r="J279" s="134" t="e">
        <f t="shared" si="22"/>
        <v>#DIV/0!</v>
      </c>
      <c r="K279" s="134" t="e">
        <f t="shared" si="21"/>
        <v>#DIV/0!</v>
      </c>
    </row>
    <row r="280" spans="1:12">
      <c r="A280" s="127"/>
      <c r="B280" s="127"/>
      <c r="C280" s="127"/>
      <c r="D280" s="152"/>
      <c r="E280" s="56" t="s">
        <v>18</v>
      </c>
      <c r="F280" s="118">
        <f>F281+F341</f>
        <v>332554.05999999994</v>
      </c>
      <c r="G280" s="118">
        <f>G281+G341</f>
        <v>376510</v>
      </c>
      <c r="H280" s="118">
        <f>H281+H341</f>
        <v>0</v>
      </c>
      <c r="I280" s="118">
        <f>I281+I341</f>
        <v>349463.75</v>
      </c>
      <c r="J280" s="117">
        <f t="shared" si="22"/>
        <v>0</v>
      </c>
      <c r="K280" s="117">
        <f t="shared" si="21"/>
        <v>92.816591856789984</v>
      </c>
    </row>
    <row r="281" spans="1:12">
      <c r="A281" s="130">
        <v>3</v>
      </c>
      <c r="B281" s="130"/>
      <c r="C281" s="130"/>
      <c r="D281" s="133"/>
      <c r="E281" s="130" t="s">
        <v>1365</v>
      </c>
      <c r="F281" s="132">
        <f>F282+F291+F323+F328+F331+F338</f>
        <v>299035.55999999994</v>
      </c>
      <c r="G281" s="132">
        <f>G282+G291+G323+G328+G331+G338</f>
        <v>313510</v>
      </c>
      <c r="H281" s="132">
        <f>H282+H291+H323+H328+H331+H338</f>
        <v>0</v>
      </c>
      <c r="I281" s="132">
        <f>I282+I291+I323+I328+I331+I338</f>
        <v>295849.63</v>
      </c>
      <c r="J281" s="132">
        <f t="shared" si="22"/>
        <v>0</v>
      </c>
      <c r="K281" s="132">
        <f t="shared" si="21"/>
        <v>94.366887818570376</v>
      </c>
    </row>
    <row r="282" spans="1:12">
      <c r="A282" s="130"/>
      <c r="B282" s="130">
        <v>31</v>
      </c>
      <c r="C282" s="130"/>
      <c r="D282" s="133"/>
      <c r="E282" s="130" t="s">
        <v>1327</v>
      </c>
      <c r="F282" s="132">
        <f>F283+F286+F288</f>
        <v>192564.23999999996</v>
      </c>
      <c r="G282" s="132">
        <f>G283+G286+G288</f>
        <v>216160</v>
      </c>
      <c r="H282" s="132">
        <f>H283+H286+H288</f>
        <v>0</v>
      </c>
      <c r="I282" s="132">
        <f>I283+I286+I288</f>
        <v>186743.78999999998</v>
      </c>
      <c r="J282" s="132">
        <f t="shared" si="22"/>
        <v>0</v>
      </c>
      <c r="K282" s="132">
        <f t="shared" si="21"/>
        <v>86.391464655810495</v>
      </c>
    </row>
    <row r="283" spans="1:12">
      <c r="A283" s="130"/>
      <c r="B283" s="130"/>
      <c r="C283" s="130">
        <v>311</v>
      </c>
      <c r="D283" s="133"/>
      <c r="E283" s="130" t="s">
        <v>1300</v>
      </c>
      <c r="F283" s="132">
        <f>F284+F285</f>
        <v>165038.27999999997</v>
      </c>
      <c r="G283" s="257">
        <f>G284+G285</f>
        <v>185545</v>
      </c>
      <c r="H283" s="257">
        <f>H284+H285</f>
        <v>0</v>
      </c>
      <c r="I283" s="132">
        <f>I284+I285</f>
        <v>160295.34999999998</v>
      </c>
      <c r="J283" s="132">
        <f t="shared" si="22"/>
        <v>0</v>
      </c>
      <c r="K283" s="132">
        <f t="shared" si="21"/>
        <v>86.391630062787996</v>
      </c>
    </row>
    <row r="284" spans="1:12">
      <c r="A284" s="130"/>
      <c r="B284" s="130"/>
      <c r="C284" s="130"/>
      <c r="D284" s="133">
        <v>3111</v>
      </c>
      <c r="E284" s="111" t="s">
        <v>1300</v>
      </c>
      <c r="F284" s="134">
        <f>'Posebni dio izvršenja'!E137+'Posebni dio izvršenja'!E436</f>
        <v>165007.84999999998</v>
      </c>
      <c r="G284" s="257">
        <f>'Posebni dio izvršenja'!F137+'Posebni dio izvršenja'!F436</f>
        <v>185545</v>
      </c>
      <c r="H284" s="257">
        <f>'Posebni dio izvršenja'!G137+'Posebni dio izvršenja'!G436</f>
        <v>0</v>
      </c>
      <c r="I284" s="134">
        <f>'Posebni dio izvršenja'!H137+'Posebni dio izvršenja'!H436</f>
        <v>146698.32999999999</v>
      </c>
      <c r="J284" s="134">
        <f t="shared" si="22"/>
        <v>0</v>
      </c>
      <c r="K284" s="134">
        <f t="shared" si="21"/>
        <v>79.063477862513139</v>
      </c>
      <c r="L284" s="144"/>
    </row>
    <row r="285" spans="1:12">
      <c r="A285" s="130"/>
      <c r="B285" s="130"/>
      <c r="C285" s="130"/>
      <c r="D285" s="133">
        <v>3112</v>
      </c>
      <c r="E285" s="111" t="s">
        <v>1483</v>
      </c>
      <c r="F285" s="134">
        <f>'Posebni dio izvršenja'!E437+'Posebni dio izvršenja'!E138</f>
        <v>30.43</v>
      </c>
      <c r="G285" s="257">
        <f>'Posebni dio izvršenja'!F437+'Posebni dio izvršenja'!F138</f>
        <v>0</v>
      </c>
      <c r="H285" s="257">
        <f>'Posebni dio izvršenja'!G437+'Posebni dio izvršenja'!G138</f>
        <v>0</v>
      </c>
      <c r="I285" s="134">
        <f>'Posebni dio izvršenja'!H437+'Posebni dio izvršenja'!H138</f>
        <v>13597.02</v>
      </c>
      <c r="J285" s="134" t="e">
        <f t="shared" si="22"/>
        <v>#DIV/0!</v>
      </c>
      <c r="K285" s="134" t="e">
        <f t="shared" si="21"/>
        <v>#DIV/0!</v>
      </c>
      <c r="L285" s="144"/>
    </row>
    <row r="286" spans="1:12" s="139" customFormat="1">
      <c r="A286" s="130"/>
      <c r="B286" s="130"/>
      <c r="C286" s="130">
        <v>312</v>
      </c>
      <c r="D286" s="133"/>
      <c r="E286" s="130" t="s">
        <v>1301</v>
      </c>
      <c r="F286" s="132">
        <f>F287</f>
        <v>300</v>
      </c>
      <c r="G286" s="257">
        <f>G287</f>
        <v>0</v>
      </c>
      <c r="H286" s="257">
        <f>H287</f>
        <v>0</v>
      </c>
      <c r="I286" s="132">
        <f>I287</f>
        <v>11.12</v>
      </c>
      <c r="J286" s="132" t="e">
        <f t="shared" si="22"/>
        <v>#DIV/0!</v>
      </c>
      <c r="K286" s="132" t="e">
        <f t="shared" si="21"/>
        <v>#DIV/0!</v>
      </c>
      <c r="L286" s="144"/>
    </row>
    <row r="287" spans="1:12">
      <c r="A287" s="130"/>
      <c r="B287" s="130"/>
      <c r="C287" s="130"/>
      <c r="D287" s="133">
        <v>3121</v>
      </c>
      <c r="E287" s="111" t="s">
        <v>1301</v>
      </c>
      <c r="F287" s="134">
        <f>'Posebni dio izvršenja'!E139+'Posebni dio izvršenja'!E438</f>
        <v>300</v>
      </c>
      <c r="G287" s="257">
        <f>'Posebni dio izvršenja'!F139+'Posebni dio izvršenja'!F438</f>
        <v>0</v>
      </c>
      <c r="H287" s="257">
        <f>'Posebni dio izvršenja'!G139+'Posebni dio izvršenja'!G438</f>
        <v>0</v>
      </c>
      <c r="I287" s="134">
        <f>'Posebni dio izvršenja'!H139+'Posebni dio izvršenja'!H438</f>
        <v>11.12</v>
      </c>
      <c r="J287" s="134" t="e">
        <f t="shared" si="22"/>
        <v>#DIV/0!</v>
      </c>
      <c r="K287" s="134" t="e">
        <f t="shared" si="21"/>
        <v>#DIV/0!</v>
      </c>
      <c r="L287" s="144"/>
    </row>
    <row r="288" spans="1:12">
      <c r="A288" s="130"/>
      <c r="B288" s="130"/>
      <c r="C288" s="130">
        <v>313</v>
      </c>
      <c r="D288" s="133"/>
      <c r="E288" s="130" t="s">
        <v>1329</v>
      </c>
      <c r="F288" s="132">
        <f>F289+F290</f>
        <v>27225.96</v>
      </c>
      <c r="G288" s="257">
        <f>G289+G290</f>
        <v>30615</v>
      </c>
      <c r="H288" s="257">
        <f>H289+H290</f>
        <v>0</v>
      </c>
      <c r="I288" s="132">
        <f>I289+I290</f>
        <v>26437.32</v>
      </c>
      <c r="J288" s="132">
        <f t="shared" si="22"/>
        <v>0</v>
      </c>
      <c r="K288" s="132">
        <f t="shared" si="21"/>
        <v>86.354140127388533</v>
      </c>
      <c r="L288" s="144"/>
    </row>
    <row r="289" spans="1:12">
      <c r="A289" s="130"/>
      <c r="B289" s="130"/>
      <c r="C289" s="130"/>
      <c r="D289" s="133">
        <v>3132</v>
      </c>
      <c r="E289" s="111" t="s">
        <v>1363</v>
      </c>
      <c r="F289" s="134">
        <f>'Posebni dio izvršenja'!E140+'Posebni dio izvršenja'!E439</f>
        <v>27225.96</v>
      </c>
      <c r="G289" s="257">
        <f>'Posebni dio izvršenja'!F140+'Posebni dio izvršenja'!F439</f>
        <v>30615</v>
      </c>
      <c r="H289" s="257">
        <f>'Posebni dio izvršenja'!G140+'Posebni dio izvršenja'!G439</f>
        <v>0</v>
      </c>
      <c r="I289" s="134">
        <f>'Posebni dio izvršenja'!H140+'Posebni dio izvršenja'!H439</f>
        <v>26437.32</v>
      </c>
      <c r="J289" s="134">
        <f t="shared" si="22"/>
        <v>0</v>
      </c>
      <c r="K289" s="134">
        <f t="shared" si="21"/>
        <v>86.354140127388533</v>
      </c>
      <c r="L289" s="144"/>
    </row>
    <row r="290" spans="1:12">
      <c r="A290" s="130"/>
      <c r="B290" s="130"/>
      <c r="C290" s="130"/>
      <c r="D290" s="133">
        <v>3133</v>
      </c>
      <c r="E290" s="111" t="s">
        <v>1364</v>
      </c>
      <c r="F290" s="134">
        <f>'Posebni dio izvršenja'!E141+'Posebni dio izvršenja'!E440</f>
        <v>0</v>
      </c>
      <c r="G290" s="257">
        <f>'Posebni dio izvršenja'!F141+'Posebni dio izvršenja'!F440</f>
        <v>0</v>
      </c>
      <c r="H290" s="257">
        <f>'Posebni dio izvršenja'!G141+'Posebni dio izvršenja'!G440</f>
        <v>0</v>
      </c>
      <c r="I290" s="134">
        <f>'Posebni dio izvršenja'!H141+'Posebni dio izvršenja'!H440</f>
        <v>0</v>
      </c>
      <c r="J290" s="134" t="e">
        <f t="shared" si="22"/>
        <v>#DIV/0!</v>
      </c>
      <c r="K290" s="134" t="e">
        <f t="shared" si="21"/>
        <v>#DIV/0!</v>
      </c>
      <c r="L290" s="144"/>
    </row>
    <row r="291" spans="1:12">
      <c r="A291" s="130"/>
      <c r="B291" s="130">
        <v>32</v>
      </c>
      <c r="C291" s="130"/>
      <c r="D291" s="133"/>
      <c r="E291" s="130" t="s">
        <v>1330</v>
      </c>
      <c r="F291" s="132">
        <f>F292+F297+F303+F314+F316</f>
        <v>106471.32</v>
      </c>
      <c r="G291" s="132">
        <f t="shared" ref="G291:I291" si="27">G292+G297+G303+G314+G316</f>
        <v>97350</v>
      </c>
      <c r="H291" s="132">
        <f t="shared" si="27"/>
        <v>0</v>
      </c>
      <c r="I291" s="132">
        <f t="shared" si="27"/>
        <v>109105.84</v>
      </c>
      <c r="J291" s="132">
        <f t="shared" si="22"/>
        <v>0</v>
      </c>
      <c r="K291" s="132">
        <f t="shared" si="21"/>
        <v>112.07585002568052</v>
      </c>
      <c r="L291" s="144"/>
    </row>
    <row r="292" spans="1:12">
      <c r="A292" s="130"/>
      <c r="B292" s="130"/>
      <c r="C292" s="130">
        <v>321</v>
      </c>
      <c r="D292" s="133"/>
      <c r="E292" s="130" t="s">
        <v>1331</v>
      </c>
      <c r="F292" s="132">
        <f>F293+F294+F295+F296</f>
        <v>13022.999999999998</v>
      </c>
      <c r="G292" s="257">
        <f>G293+G294+G295+G296</f>
        <v>37100</v>
      </c>
      <c r="H292" s="257">
        <f>H293+H294+H295+H296</f>
        <v>0</v>
      </c>
      <c r="I292" s="132">
        <f>I293+I294+I295+I296</f>
        <v>44468.979999999996</v>
      </c>
      <c r="J292" s="132">
        <f t="shared" si="22"/>
        <v>0</v>
      </c>
      <c r="K292" s="132">
        <f t="shared" si="21"/>
        <v>119.86247978436657</v>
      </c>
      <c r="L292" s="144"/>
    </row>
    <row r="293" spans="1:12">
      <c r="A293" s="130"/>
      <c r="B293" s="130"/>
      <c r="C293" s="130"/>
      <c r="D293" s="133">
        <v>3211</v>
      </c>
      <c r="E293" s="111" t="s">
        <v>1264</v>
      </c>
      <c r="F293" s="134">
        <f>'Posebni dio izvršenja'!E442+'Posebni dio izvršenja'!E143</f>
        <v>12120.019999999999</v>
      </c>
      <c r="G293" s="257">
        <f>'Posebni dio izvršenja'!F442+'Posebni dio izvršenja'!F143</f>
        <v>26000</v>
      </c>
      <c r="H293" s="257">
        <f>'Posebni dio izvršenja'!G442+'Posebni dio izvršenja'!G143</f>
        <v>0</v>
      </c>
      <c r="I293" s="134">
        <f>'Posebni dio izvršenja'!H442+'Posebni dio izvršenja'!H143</f>
        <v>37003.71</v>
      </c>
      <c r="J293" s="134">
        <f t="shared" si="22"/>
        <v>0</v>
      </c>
      <c r="K293" s="134">
        <f t="shared" si="21"/>
        <v>142.32196153846152</v>
      </c>
      <c r="L293" s="144"/>
    </row>
    <row r="294" spans="1:12">
      <c r="A294" s="130"/>
      <c r="B294" s="130"/>
      <c r="C294" s="130"/>
      <c r="D294" s="133">
        <v>3212</v>
      </c>
      <c r="E294" s="111" t="s">
        <v>1265</v>
      </c>
      <c r="F294" s="134">
        <f>'Posebni dio izvršenja'!E144+'Posebni dio izvršenja'!E443</f>
        <v>352.98</v>
      </c>
      <c r="G294" s="257">
        <f>'Posebni dio izvršenja'!F144+'Posebni dio izvršenja'!F443</f>
        <v>0</v>
      </c>
      <c r="H294" s="257">
        <f>'Posebni dio izvršenja'!G144+'Posebni dio izvršenja'!G443</f>
        <v>0</v>
      </c>
      <c r="I294" s="134">
        <f>'Posebni dio izvršenja'!H144+'Posebni dio izvršenja'!H443</f>
        <v>694.58999999999992</v>
      </c>
      <c r="J294" s="134" t="e">
        <f t="shared" si="22"/>
        <v>#DIV/0!</v>
      </c>
      <c r="K294" s="134" t="e">
        <f t="shared" si="21"/>
        <v>#DIV/0!</v>
      </c>
      <c r="L294" s="144"/>
    </row>
    <row r="295" spans="1:12">
      <c r="A295" s="130"/>
      <c r="B295" s="130"/>
      <c r="C295" s="130"/>
      <c r="D295" s="133">
        <v>3213</v>
      </c>
      <c r="E295" s="111" t="s">
        <v>1266</v>
      </c>
      <c r="F295" s="134">
        <f>'Posebni dio izvršenja'!E145+'Posebni dio izvršenja'!E444</f>
        <v>550</v>
      </c>
      <c r="G295" s="257">
        <f>'Posebni dio izvršenja'!F145+'Posebni dio izvršenja'!F444</f>
        <v>11100</v>
      </c>
      <c r="H295" s="257">
        <f>'Posebni dio izvršenja'!G145+'Posebni dio izvršenja'!G444</f>
        <v>0</v>
      </c>
      <c r="I295" s="134">
        <f>'Posebni dio izvršenja'!H145+'Posebni dio izvršenja'!H444</f>
        <v>6770.68</v>
      </c>
      <c r="J295" s="134">
        <f t="shared" si="22"/>
        <v>0</v>
      </c>
      <c r="K295" s="134">
        <f t="shared" si="21"/>
        <v>60.997117117117114</v>
      </c>
      <c r="L295" s="144"/>
    </row>
    <row r="296" spans="1:12">
      <c r="A296" s="130"/>
      <c r="B296" s="130"/>
      <c r="C296" s="130"/>
      <c r="D296" s="133">
        <v>3214</v>
      </c>
      <c r="E296" s="111" t="s">
        <v>1547</v>
      </c>
      <c r="F296" s="134">
        <f>'Posebni dio izvršenja'!E445</f>
        <v>0</v>
      </c>
      <c r="G296" s="257">
        <f>'Posebni dio izvršenja'!F445</f>
        <v>0</v>
      </c>
      <c r="H296" s="257">
        <f>'Posebni dio izvršenja'!G445</f>
        <v>0</v>
      </c>
      <c r="I296" s="134">
        <f>'Posebni dio izvršenja'!H445</f>
        <v>0</v>
      </c>
      <c r="J296" s="134" t="e">
        <f t="shared" si="22"/>
        <v>#DIV/0!</v>
      </c>
      <c r="K296" s="134" t="e">
        <f t="shared" si="21"/>
        <v>#DIV/0!</v>
      </c>
      <c r="L296" s="144"/>
    </row>
    <row r="297" spans="1:12" s="139" customFormat="1">
      <c r="A297" s="130"/>
      <c r="B297" s="130"/>
      <c r="C297" s="130">
        <v>322</v>
      </c>
      <c r="D297" s="133"/>
      <c r="E297" s="130" t="s">
        <v>1348</v>
      </c>
      <c r="F297" s="132">
        <f>F298+F300+F299+F302+F301</f>
        <v>11537</v>
      </c>
      <c r="G297" s="257">
        <f>G298+G300+G299+G302+G301</f>
        <v>16500</v>
      </c>
      <c r="H297" s="257">
        <f>H298+H300+H299+H302+H301</f>
        <v>0</v>
      </c>
      <c r="I297" s="132">
        <f>I298+I300+I299+I302+I301</f>
        <v>652.55999999999995</v>
      </c>
      <c r="J297" s="132">
        <f t="shared" si="22"/>
        <v>0</v>
      </c>
      <c r="K297" s="132">
        <f t="shared" si="21"/>
        <v>3.9549090909090907</v>
      </c>
      <c r="L297" s="144"/>
    </row>
    <row r="298" spans="1:12">
      <c r="A298" s="130"/>
      <c r="B298" s="130"/>
      <c r="C298" s="130"/>
      <c r="D298" s="133">
        <v>3221</v>
      </c>
      <c r="E298" s="111" t="s">
        <v>1267</v>
      </c>
      <c r="F298" s="134">
        <f>'Posebni dio izvršenja'!E146+'Posebni dio izvršenja'!E446</f>
        <v>2412</v>
      </c>
      <c r="G298" s="257">
        <f>'Posebni dio izvršenja'!F146+'Posebni dio izvršenja'!F446</f>
        <v>5500</v>
      </c>
      <c r="H298" s="257">
        <f>'Posebni dio izvršenja'!G146+'Posebni dio izvršenja'!G446</f>
        <v>0</v>
      </c>
      <c r="I298" s="134">
        <f>'Posebni dio izvršenja'!H146+'Posebni dio izvršenja'!H446</f>
        <v>25</v>
      </c>
      <c r="J298" s="134">
        <f t="shared" si="22"/>
        <v>0</v>
      </c>
      <c r="K298" s="134">
        <f t="shared" si="21"/>
        <v>0.45454545454545453</v>
      </c>
      <c r="L298" s="144"/>
    </row>
    <row r="299" spans="1:12">
      <c r="A299" s="130"/>
      <c r="B299" s="130"/>
      <c r="C299" s="130"/>
      <c r="D299" s="133">
        <v>3222</v>
      </c>
      <c r="E299" s="111" t="s">
        <v>1268</v>
      </c>
      <c r="F299" s="134">
        <f>'Posebni dio izvršenja'!E447+'Posebni dio izvršenja'!E147</f>
        <v>0</v>
      </c>
      <c r="G299" s="257">
        <f>'Posebni dio izvršenja'!F447+'Posebni dio izvršenja'!F147</f>
        <v>1000</v>
      </c>
      <c r="H299" s="257">
        <f>'Posebni dio izvršenja'!G447+'Posebni dio izvršenja'!G147</f>
        <v>0</v>
      </c>
      <c r="I299" s="134">
        <f>'Posebni dio izvršenja'!H447+'Posebni dio izvršenja'!H147</f>
        <v>552.55999999999995</v>
      </c>
      <c r="J299" s="134">
        <f t="shared" si="22"/>
        <v>0</v>
      </c>
      <c r="K299" s="134">
        <f t="shared" si="21"/>
        <v>55.255999999999993</v>
      </c>
      <c r="L299" s="144"/>
    </row>
    <row r="300" spans="1:12">
      <c r="A300" s="130"/>
      <c r="B300" s="130"/>
      <c r="C300" s="130"/>
      <c r="D300" s="133">
        <v>3223</v>
      </c>
      <c r="E300" s="111" t="s">
        <v>1269</v>
      </c>
      <c r="F300" s="134">
        <f>'Posebni dio izvršenja'!E148</f>
        <v>0</v>
      </c>
      <c r="G300" s="257">
        <f>'Posebni dio izvršenja'!F148</f>
        <v>0</v>
      </c>
      <c r="H300" s="257">
        <f>'Posebni dio izvršenja'!G148</f>
        <v>0</v>
      </c>
      <c r="I300" s="134">
        <f>'Posebni dio izvršenja'!H148</f>
        <v>0</v>
      </c>
      <c r="J300" s="134" t="e">
        <f t="shared" si="22"/>
        <v>#DIV/0!</v>
      </c>
      <c r="K300" s="134" t="e">
        <f t="shared" si="21"/>
        <v>#DIV/0!</v>
      </c>
      <c r="L300" s="144"/>
    </row>
    <row r="301" spans="1:12">
      <c r="A301" s="130"/>
      <c r="B301" s="130"/>
      <c r="C301" s="130"/>
      <c r="D301" s="133">
        <v>3223</v>
      </c>
      <c r="E301" s="111" t="s">
        <v>1269</v>
      </c>
      <c r="F301" s="134">
        <f>'Posebni dio izvršenja'!E448</f>
        <v>7978</v>
      </c>
      <c r="G301" s="257">
        <f>'Posebni dio izvršenja'!F448</f>
        <v>0</v>
      </c>
      <c r="H301" s="257">
        <f>'Posebni dio izvršenja'!G448</f>
        <v>0</v>
      </c>
      <c r="I301" s="134">
        <f>'Posebni dio izvršenja'!H448</f>
        <v>0</v>
      </c>
      <c r="J301" s="134" t="e">
        <f t="shared" si="22"/>
        <v>#DIV/0!</v>
      </c>
      <c r="K301" s="134" t="e">
        <f t="shared" si="21"/>
        <v>#DIV/0!</v>
      </c>
      <c r="L301" s="144"/>
    </row>
    <row r="302" spans="1:12">
      <c r="A302" s="130"/>
      <c r="B302" s="130"/>
      <c r="C302" s="130"/>
      <c r="D302" s="133">
        <v>3224</v>
      </c>
      <c r="E302" s="111" t="s">
        <v>1423</v>
      </c>
      <c r="F302" s="134">
        <f>'Posebni dio izvršenja'!E149+'Posebni dio izvršenja'!E449</f>
        <v>1147</v>
      </c>
      <c r="G302" s="257">
        <f>'Posebni dio izvršenja'!F149+'Posebni dio izvršenja'!F449</f>
        <v>10000</v>
      </c>
      <c r="H302" s="257">
        <f>'Posebni dio izvršenja'!G149+'Posebni dio izvršenja'!G449</f>
        <v>0</v>
      </c>
      <c r="I302" s="134">
        <f>'Posebni dio izvršenja'!H149+'Posebni dio izvršenja'!H449</f>
        <v>75</v>
      </c>
      <c r="J302" s="134">
        <f t="shared" si="22"/>
        <v>0</v>
      </c>
      <c r="K302" s="134">
        <f t="shared" si="21"/>
        <v>0.75</v>
      </c>
      <c r="L302" s="144"/>
    </row>
    <row r="303" spans="1:12" s="139" customFormat="1">
      <c r="A303" s="130"/>
      <c r="B303" s="130"/>
      <c r="C303" s="130">
        <v>323</v>
      </c>
      <c r="D303" s="133"/>
      <c r="E303" s="130" t="s">
        <v>1349</v>
      </c>
      <c r="F303" s="132">
        <f>SUM(F304:F313)</f>
        <v>66033.58</v>
      </c>
      <c r="G303" s="257">
        <f>SUM(G304:G313)</f>
        <v>39750</v>
      </c>
      <c r="H303" s="257">
        <f>SUM(H304:H313)</f>
        <v>0</v>
      </c>
      <c r="I303" s="132">
        <f>SUM(I304:I313)</f>
        <v>59255.33</v>
      </c>
      <c r="J303" s="132">
        <f t="shared" si="22"/>
        <v>0</v>
      </c>
      <c r="K303" s="132">
        <f t="shared" si="21"/>
        <v>149.07001257861637</v>
      </c>
      <c r="L303" s="144"/>
    </row>
    <row r="304" spans="1:12">
      <c r="A304" s="130"/>
      <c r="B304" s="130"/>
      <c r="C304" s="130"/>
      <c r="D304" s="133">
        <v>3231</v>
      </c>
      <c r="E304" s="111">
        <f>SUM(E305:E328)</f>
        <v>0</v>
      </c>
      <c r="F304" s="134">
        <f>'Posebni dio izvršenja'!E150+'Posebni dio izvršenja'!E450</f>
        <v>824</v>
      </c>
      <c r="G304" s="257">
        <f>'Posebni dio izvršenja'!F150+'Posebni dio izvršenja'!F450</f>
        <v>8050</v>
      </c>
      <c r="H304" s="257">
        <f>'Posebni dio izvršenja'!G150+'Posebni dio izvršenja'!G450</f>
        <v>0</v>
      </c>
      <c r="I304" s="134">
        <f>'Posebni dio izvršenja'!H150+'Posebni dio izvršenja'!H450</f>
        <v>0</v>
      </c>
      <c r="J304" s="134">
        <f t="shared" si="22"/>
        <v>0</v>
      </c>
      <c r="K304" s="134">
        <f t="shared" si="21"/>
        <v>0</v>
      </c>
      <c r="L304" s="144"/>
    </row>
    <row r="305" spans="1:12">
      <c r="A305" s="130"/>
      <c r="B305" s="130"/>
      <c r="C305" s="130"/>
      <c r="D305" s="133">
        <v>3232</v>
      </c>
      <c r="E305" s="111" t="s">
        <v>1273</v>
      </c>
      <c r="F305" s="134">
        <f>'Posebni dio izvršenja'!E151+'Posebni dio izvršenja'!E451</f>
        <v>20369</v>
      </c>
      <c r="G305" s="257">
        <f>'Posebni dio izvršenja'!F151+'Posebni dio izvršenja'!F451</f>
        <v>0</v>
      </c>
      <c r="H305" s="257">
        <f>'Posebni dio izvršenja'!G151+'Posebni dio izvršenja'!G451</f>
        <v>0</v>
      </c>
      <c r="I305" s="134">
        <f>'Posebni dio izvršenja'!H151+'Posebni dio izvršenja'!H451</f>
        <v>701.7</v>
      </c>
      <c r="J305" s="134" t="e">
        <f t="shared" si="22"/>
        <v>#DIV/0!</v>
      </c>
      <c r="K305" s="134" t="e">
        <f t="shared" si="21"/>
        <v>#DIV/0!</v>
      </c>
      <c r="L305" s="144"/>
    </row>
    <row r="306" spans="1:12">
      <c r="A306" s="130"/>
      <c r="B306" s="130"/>
      <c r="C306" s="130"/>
      <c r="D306" s="133">
        <v>3233</v>
      </c>
      <c r="E306" s="111" t="s">
        <v>1274</v>
      </c>
      <c r="F306" s="134">
        <f>'Posebni dio izvršenja'!E152+'Posebni dio izvršenja'!E452</f>
        <v>6870.08</v>
      </c>
      <c r="G306" s="257">
        <f>'Posebni dio izvršenja'!F152+'Posebni dio izvršenja'!F452</f>
        <v>3000</v>
      </c>
      <c r="H306" s="257">
        <f>'Posebni dio izvršenja'!G152+'Posebni dio izvršenja'!G452</f>
        <v>0</v>
      </c>
      <c r="I306" s="134">
        <f>'Posebni dio izvršenja'!H152+'Posebni dio izvršenja'!H452</f>
        <v>0</v>
      </c>
      <c r="J306" s="134">
        <f t="shared" si="22"/>
        <v>0</v>
      </c>
      <c r="K306" s="134">
        <f t="shared" si="21"/>
        <v>0</v>
      </c>
      <c r="L306" s="144"/>
    </row>
    <row r="307" spans="1:12">
      <c r="A307" s="130"/>
      <c r="B307" s="130"/>
      <c r="C307" s="130"/>
      <c r="D307" s="133">
        <v>3234</v>
      </c>
      <c r="E307" s="111" t="s">
        <v>1275</v>
      </c>
      <c r="F307" s="134">
        <f>'Posebni dio izvršenja'!E153</f>
        <v>0</v>
      </c>
      <c r="G307" s="257">
        <f>'Posebni dio izvršenja'!F153</f>
        <v>0</v>
      </c>
      <c r="H307" s="257">
        <f>'Posebni dio izvršenja'!G153</f>
        <v>0</v>
      </c>
      <c r="I307" s="134">
        <f>'Posebni dio izvršenja'!H153</f>
        <v>0</v>
      </c>
      <c r="J307" s="134" t="e">
        <f t="shared" si="22"/>
        <v>#DIV/0!</v>
      </c>
      <c r="K307" s="134" t="e">
        <f t="shared" si="21"/>
        <v>#DIV/0!</v>
      </c>
      <c r="L307" s="144"/>
    </row>
    <row r="308" spans="1:12">
      <c r="A308" s="130"/>
      <c r="B308" s="130"/>
      <c r="C308" s="130"/>
      <c r="D308" s="133">
        <v>3234</v>
      </c>
      <c r="E308" s="111" t="s">
        <v>1275</v>
      </c>
      <c r="F308" s="134">
        <f>'Posebni dio izvršenja'!E453</f>
        <v>1878</v>
      </c>
      <c r="G308" s="257">
        <f>'Posebni dio izvršenja'!F453</f>
        <v>4000</v>
      </c>
      <c r="H308" s="257">
        <f>'Posebni dio izvršenja'!G453</f>
        <v>0</v>
      </c>
      <c r="I308" s="134">
        <f>'Posebni dio izvršenja'!H453</f>
        <v>0</v>
      </c>
      <c r="J308" s="134">
        <f t="shared" si="22"/>
        <v>0</v>
      </c>
      <c r="K308" s="134">
        <f t="shared" si="21"/>
        <v>0</v>
      </c>
      <c r="L308" s="144"/>
    </row>
    <row r="309" spans="1:12">
      <c r="A309" s="130"/>
      <c r="B309" s="130"/>
      <c r="C309" s="130"/>
      <c r="D309" s="133">
        <v>3235</v>
      </c>
      <c r="E309" s="111" t="s">
        <v>1276</v>
      </c>
      <c r="F309" s="134">
        <f>'Posebni dio izvršenja'!E154+'Posebni dio izvršenja'!E454</f>
        <v>24724.5</v>
      </c>
      <c r="G309" s="257">
        <f>'Posebni dio izvršenja'!F154+'Posebni dio izvršenja'!F454</f>
        <v>700</v>
      </c>
      <c r="H309" s="257">
        <f>'Posebni dio izvršenja'!G154+'Posebni dio izvršenja'!G454</f>
        <v>0</v>
      </c>
      <c r="I309" s="134">
        <f>'Posebni dio izvršenja'!H154+'Posebni dio izvršenja'!H454</f>
        <v>3515.2599999999998</v>
      </c>
      <c r="J309" s="134">
        <f t="shared" si="22"/>
        <v>0</v>
      </c>
      <c r="K309" s="134">
        <f t="shared" si="21"/>
        <v>502.18</v>
      </c>
      <c r="L309" s="144"/>
    </row>
    <row r="310" spans="1:12">
      <c r="A310" s="130"/>
      <c r="B310" s="130"/>
      <c r="C310" s="130"/>
      <c r="D310" s="133">
        <v>3236</v>
      </c>
      <c r="E310" s="111" t="s">
        <v>1277</v>
      </c>
      <c r="F310" s="134">
        <f>'Posebni dio izvršenja'!E455</f>
        <v>0</v>
      </c>
      <c r="G310" s="257">
        <f>'Posebni dio izvršenja'!F455</f>
        <v>0</v>
      </c>
      <c r="H310" s="257">
        <f>'Posebni dio izvršenja'!G455</f>
        <v>0</v>
      </c>
      <c r="I310" s="134">
        <f>'Posebni dio izvršenja'!H455</f>
        <v>0</v>
      </c>
      <c r="J310" s="134" t="e">
        <f t="shared" si="22"/>
        <v>#DIV/0!</v>
      </c>
      <c r="K310" s="134" t="e">
        <f t="shared" si="21"/>
        <v>#DIV/0!</v>
      </c>
      <c r="L310" s="144"/>
    </row>
    <row r="311" spans="1:12">
      <c r="A311" s="130"/>
      <c r="B311" s="130"/>
      <c r="C311" s="130"/>
      <c r="D311" s="133">
        <v>3237</v>
      </c>
      <c r="E311" s="111" t="s">
        <v>1278</v>
      </c>
      <c r="F311" s="134">
        <f>'Posebni dio izvršenja'!E155+'Posebni dio izvršenja'!E456</f>
        <v>9760</v>
      </c>
      <c r="G311" s="257">
        <f>'Posebni dio izvršenja'!F155+'Posebni dio izvršenja'!F456</f>
        <v>8000</v>
      </c>
      <c r="H311" s="257">
        <f>'Posebni dio izvršenja'!G155+'Posebni dio izvršenja'!G456</f>
        <v>0</v>
      </c>
      <c r="I311" s="134">
        <f>'Posebni dio izvršenja'!H155+'Posebni dio izvršenja'!H456</f>
        <v>25618.22</v>
      </c>
      <c r="J311" s="134">
        <f t="shared" si="22"/>
        <v>0</v>
      </c>
      <c r="K311" s="134">
        <f t="shared" si="21"/>
        <v>320.22775000000001</v>
      </c>
      <c r="L311" s="144"/>
    </row>
    <row r="312" spans="1:12">
      <c r="A312" s="130"/>
      <c r="B312" s="130"/>
      <c r="C312" s="130"/>
      <c r="D312" s="133">
        <v>3238</v>
      </c>
      <c r="E312" s="111" t="s">
        <v>1279</v>
      </c>
      <c r="F312" s="134">
        <f>'Posebni dio izvršenja'!E457+'Posebni dio izvršenja'!E156</f>
        <v>1271</v>
      </c>
      <c r="G312" s="257">
        <f>'Posebni dio izvršenja'!F457+'Posebni dio izvršenja'!F156</f>
        <v>2000</v>
      </c>
      <c r="H312" s="257">
        <f>'Posebni dio izvršenja'!G457+'Posebni dio izvršenja'!G156</f>
        <v>0</v>
      </c>
      <c r="I312" s="134">
        <f>'Posebni dio izvršenja'!H457+'Posebni dio izvršenja'!H156</f>
        <v>29375</v>
      </c>
      <c r="J312" s="134">
        <f t="shared" si="22"/>
        <v>0</v>
      </c>
      <c r="K312" s="134">
        <f t="shared" si="21"/>
        <v>1468.75</v>
      </c>
      <c r="L312" s="144"/>
    </row>
    <row r="313" spans="1:12">
      <c r="A313" s="130"/>
      <c r="B313" s="130"/>
      <c r="C313" s="130"/>
      <c r="D313" s="133">
        <v>3239</v>
      </c>
      <c r="E313" s="111" t="s">
        <v>1280</v>
      </c>
      <c r="F313" s="134">
        <f>'Posebni dio izvršenja'!E157+'Posebni dio izvršenja'!E458</f>
        <v>337</v>
      </c>
      <c r="G313" s="257">
        <f>'Posebni dio izvršenja'!F157+'Posebni dio izvršenja'!F458</f>
        <v>14000</v>
      </c>
      <c r="H313" s="257">
        <f>'Posebni dio izvršenja'!G157+'Posebni dio izvršenja'!G458</f>
        <v>0</v>
      </c>
      <c r="I313" s="134">
        <f>'Posebni dio izvršenja'!H157+'Posebni dio izvršenja'!H458</f>
        <v>45.15</v>
      </c>
      <c r="J313" s="134">
        <f t="shared" si="22"/>
        <v>0</v>
      </c>
      <c r="K313" s="134">
        <f t="shared" si="21"/>
        <v>0.32250000000000001</v>
      </c>
      <c r="L313" s="144"/>
    </row>
    <row r="314" spans="1:12" s="139" customFormat="1">
      <c r="A314" s="130"/>
      <c r="B314" s="130"/>
      <c r="C314" s="130">
        <v>324</v>
      </c>
      <c r="D314" s="133"/>
      <c r="E314" s="130" t="s">
        <v>1622</v>
      </c>
      <c r="F314" s="132">
        <f>F315</f>
        <v>0</v>
      </c>
      <c r="G314" s="257">
        <f>G315</f>
        <v>2000</v>
      </c>
      <c r="H314" s="257">
        <f>H315</f>
        <v>0</v>
      </c>
      <c r="I314" s="132">
        <f>I315</f>
        <v>0</v>
      </c>
      <c r="J314" s="132">
        <f t="shared" si="22"/>
        <v>0</v>
      </c>
      <c r="K314" s="132">
        <f t="shared" si="21"/>
        <v>0</v>
      </c>
      <c r="L314" s="145"/>
    </row>
    <row r="315" spans="1:12">
      <c r="A315" s="130"/>
      <c r="B315" s="130"/>
      <c r="C315" s="130"/>
      <c r="D315" s="133">
        <v>3241</v>
      </c>
      <c r="E315" s="111" t="s">
        <v>1357</v>
      </c>
      <c r="F315" s="134">
        <f>'Posebni dio izvršenja'!E459</f>
        <v>0</v>
      </c>
      <c r="G315" s="257">
        <f>'Posebni dio izvršenja'!F459</f>
        <v>2000</v>
      </c>
      <c r="H315" s="257">
        <f>'Posebni dio izvršenja'!G459</f>
        <v>0</v>
      </c>
      <c r="I315" s="134">
        <f>'Posebni dio izvršenja'!H459</f>
        <v>0</v>
      </c>
      <c r="J315" s="134">
        <f t="shared" si="22"/>
        <v>0</v>
      </c>
      <c r="K315" s="134">
        <f t="shared" si="21"/>
        <v>0</v>
      </c>
      <c r="L315" s="144"/>
    </row>
    <row r="316" spans="1:12">
      <c r="A316" s="130"/>
      <c r="B316" s="130"/>
      <c r="C316" s="130">
        <v>329</v>
      </c>
      <c r="D316" s="133"/>
      <c r="E316" s="130" t="s">
        <v>1285</v>
      </c>
      <c r="F316" s="132">
        <f>SUM(F317:F322)</f>
        <v>15877.74</v>
      </c>
      <c r="G316" s="257">
        <f>SUM(G317:G322)</f>
        <v>2000</v>
      </c>
      <c r="H316" s="257">
        <f>SUM(H317:H322)</f>
        <v>0</v>
      </c>
      <c r="I316" s="132">
        <f>SUM(I317:I322)</f>
        <v>4728.97</v>
      </c>
      <c r="J316" s="132">
        <f t="shared" si="22"/>
        <v>0</v>
      </c>
      <c r="K316" s="132">
        <f t="shared" si="21"/>
        <v>236.44850000000002</v>
      </c>
      <c r="L316" s="144"/>
    </row>
    <row r="317" spans="1:12">
      <c r="A317" s="130"/>
      <c r="B317" s="130"/>
      <c r="C317" s="130"/>
      <c r="D317" s="133">
        <v>3292</v>
      </c>
      <c r="E317" s="111" t="s">
        <v>1610</v>
      </c>
      <c r="F317" s="134">
        <f>'Posebni dio izvršenja'!E460</f>
        <v>0</v>
      </c>
      <c r="G317" s="257">
        <f>'Posebni dio izvršenja'!F460</f>
        <v>2000</v>
      </c>
      <c r="H317" s="257">
        <f>'Posebni dio izvršenja'!G460</f>
        <v>0</v>
      </c>
      <c r="I317" s="134">
        <f>'Posebni dio izvršenja'!H460</f>
        <v>0</v>
      </c>
      <c r="J317" s="134">
        <f t="shared" si="22"/>
        <v>0</v>
      </c>
      <c r="K317" s="134">
        <f t="shared" si="21"/>
        <v>0</v>
      </c>
      <c r="L317" s="144"/>
    </row>
    <row r="318" spans="1:12">
      <c r="A318" s="130"/>
      <c r="B318" s="130"/>
      <c r="C318" s="130"/>
      <c r="D318" s="133">
        <v>3293</v>
      </c>
      <c r="E318" s="111" t="s">
        <v>1305</v>
      </c>
      <c r="F318" s="134">
        <f>'Posebni dio izvršenja'!E158+'Posebni dio izvršenja'!E461</f>
        <v>15528.74</v>
      </c>
      <c r="G318" s="257">
        <f>'Posebni dio izvršenja'!F158+'Posebni dio izvršenja'!F461</f>
        <v>0</v>
      </c>
      <c r="H318" s="257">
        <f>'Posebni dio izvršenja'!G158+'Posebni dio izvršenja'!G461</f>
        <v>0</v>
      </c>
      <c r="I318" s="134">
        <f>'Posebni dio izvršenja'!H158+'Posebni dio izvršenja'!H461</f>
        <v>4728.97</v>
      </c>
      <c r="J318" s="134" t="e">
        <f t="shared" si="22"/>
        <v>#DIV/0!</v>
      </c>
      <c r="K318" s="134" t="e">
        <f t="shared" si="21"/>
        <v>#DIV/0!</v>
      </c>
      <c r="L318" s="144"/>
    </row>
    <row r="319" spans="1:12">
      <c r="A319" s="130"/>
      <c r="B319" s="130"/>
      <c r="C319" s="130"/>
      <c r="D319" s="133">
        <v>3294</v>
      </c>
      <c r="E319" s="111" t="s">
        <v>1283</v>
      </c>
      <c r="F319" s="134">
        <f>'Posebni dio izvršenja'!E462</f>
        <v>332</v>
      </c>
      <c r="G319" s="257">
        <f>'Posebni dio izvršenja'!F462</f>
        <v>0</v>
      </c>
      <c r="H319" s="257">
        <f>'Posebni dio izvršenja'!G462</f>
        <v>0</v>
      </c>
      <c r="I319" s="134">
        <f>'Posebni dio izvršenja'!H462</f>
        <v>0</v>
      </c>
      <c r="J319" s="134" t="e">
        <f t="shared" si="22"/>
        <v>#DIV/0!</v>
      </c>
      <c r="K319" s="134" t="e">
        <f t="shared" si="21"/>
        <v>#DIV/0!</v>
      </c>
      <c r="L319" s="144"/>
    </row>
    <row r="320" spans="1:12">
      <c r="A320" s="130"/>
      <c r="B320" s="130"/>
      <c r="C320" s="130"/>
      <c r="D320" s="133">
        <v>3295</v>
      </c>
      <c r="E320" s="111" t="s">
        <v>1284</v>
      </c>
      <c r="F320" s="134">
        <f>'Posebni dio izvršenja'!E159+'Posebni dio izvršenja'!E463</f>
        <v>0</v>
      </c>
      <c r="G320" s="257">
        <f>'Posebni dio izvršenja'!F159+'Posebni dio izvršenja'!F463</f>
        <v>0</v>
      </c>
      <c r="H320" s="257">
        <f>'Posebni dio izvršenja'!G159+'Posebni dio izvršenja'!G463</f>
        <v>0</v>
      </c>
      <c r="I320" s="134">
        <f>'Posebni dio izvršenja'!H159+'Posebni dio izvršenja'!H463</f>
        <v>0</v>
      </c>
      <c r="J320" s="134" t="e">
        <f t="shared" si="22"/>
        <v>#DIV/0!</v>
      </c>
      <c r="K320" s="134" t="e">
        <f t="shared" si="21"/>
        <v>#DIV/0!</v>
      </c>
      <c r="L320" s="144"/>
    </row>
    <row r="321" spans="1:12">
      <c r="A321" s="130"/>
      <c r="B321" s="130"/>
      <c r="C321" s="130"/>
      <c r="D321" s="133">
        <v>3296</v>
      </c>
      <c r="E321" s="111" t="s">
        <v>1435</v>
      </c>
      <c r="F321" s="134">
        <f>'Posebni dio izvršenja'!E464</f>
        <v>0</v>
      </c>
      <c r="G321" s="257">
        <f>'Posebni dio izvršenja'!F464</f>
        <v>0</v>
      </c>
      <c r="H321" s="257">
        <f>'Posebni dio izvršenja'!G464</f>
        <v>0</v>
      </c>
      <c r="I321" s="134">
        <f>'Posebni dio izvršenja'!H464</f>
        <v>0</v>
      </c>
      <c r="J321" s="134" t="e">
        <f t="shared" si="22"/>
        <v>#DIV/0!</v>
      </c>
      <c r="K321" s="134" t="e">
        <f t="shared" si="21"/>
        <v>#DIV/0!</v>
      </c>
      <c r="L321" s="144"/>
    </row>
    <row r="322" spans="1:12">
      <c r="A322" s="130"/>
      <c r="B322" s="130"/>
      <c r="C322" s="130"/>
      <c r="D322" s="133">
        <v>3299</v>
      </c>
      <c r="E322" s="111" t="s">
        <v>1285</v>
      </c>
      <c r="F322" s="134">
        <f>'Posebni dio izvršenja'!E465</f>
        <v>17</v>
      </c>
      <c r="G322" s="257">
        <f>'Posebni dio izvršenja'!F465</f>
        <v>0</v>
      </c>
      <c r="H322" s="257">
        <f>'Posebni dio izvršenja'!G465</f>
        <v>0</v>
      </c>
      <c r="I322" s="134">
        <f>'Posebni dio izvršenja'!H465</f>
        <v>0</v>
      </c>
      <c r="J322" s="134" t="e">
        <f t="shared" si="22"/>
        <v>#DIV/0!</v>
      </c>
      <c r="K322" s="134" t="e">
        <f t="shared" si="21"/>
        <v>#DIV/0!</v>
      </c>
      <c r="L322" s="144"/>
    </row>
    <row r="323" spans="1:12">
      <c r="A323" s="130"/>
      <c r="B323" s="130">
        <v>34</v>
      </c>
      <c r="C323" s="130"/>
      <c r="D323" s="133"/>
      <c r="E323" s="130" t="s">
        <v>1350</v>
      </c>
      <c r="F323" s="132">
        <f>F324</f>
        <v>0</v>
      </c>
      <c r="G323" s="132">
        <f>G324</f>
        <v>0</v>
      </c>
      <c r="H323" s="132">
        <f>H324</f>
        <v>0</v>
      </c>
      <c r="I323" s="132">
        <f>I324</f>
        <v>0</v>
      </c>
      <c r="J323" s="132" t="e">
        <f t="shared" si="22"/>
        <v>#DIV/0!</v>
      </c>
      <c r="K323" s="132" t="e">
        <f t="shared" si="21"/>
        <v>#DIV/0!</v>
      </c>
      <c r="L323" s="144"/>
    </row>
    <row r="324" spans="1:12">
      <c r="A324" s="130"/>
      <c r="B324" s="130"/>
      <c r="C324" s="130">
        <v>343</v>
      </c>
      <c r="D324" s="133"/>
      <c r="E324" s="130" t="s">
        <v>1351</v>
      </c>
      <c r="F324" s="132">
        <f>F326+F325+F327</f>
        <v>0</v>
      </c>
      <c r="G324" s="257">
        <f>G326+G325+G327</f>
        <v>0</v>
      </c>
      <c r="H324" s="257">
        <f>H326+H325+H327</f>
        <v>0</v>
      </c>
      <c r="I324" s="132">
        <f>I326+I325+I327</f>
        <v>0</v>
      </c>
      <c r="J324" s="132" t="e">
        <f t="shared" si="22"/>
        <v>#DIV/0!</v>
      </c>
      <c r="K324" s="132" t="e">
        <f t="shared" si="21"/>
        <v>#DIV/0!</v>
      </c>
      <c r="L324" s="144"/>
    </row>
    <row r="325" spans="1:12">
      <c r="A325" s="130"/>
      <c r="B325" s="130"/>
      <c r="C325" s="130"/>
      <c r="D325" s="133">
        <v>3431</v>
      </c>
      <c r="E325" s="111" t="s">
        <v>1286</v>
      </c>
      <c r="F325" s="134">
        <f>'Posebni dio izvršenja'!E467</f>
        <v>0</v>
      </c>
      <c r="G325" s="257">
        <f>'Posebni dio izvršenja'!F467</f>
        <v>0</v>
      </c>
      <c r="H325" s="257">
        <f>'Posebni dio izvršenja'!G467</f>
        <v>0</v>
      </c>
      <c r="I325" s="134">
        <f>'Posebni dio izvršenja'!H467</f>
        <v>0</v>
      </c>
      <c r="J325" s="134" t="e">
        <f t="shared" si="22"/>
        <v>#DIV/0!</v>
      </c>
      <c r="K325" s="134" t="e">
        <f t="shared" ref="K325:K388" si="28">I325/G325*100</f>
        <v>#DIV/0!</v>
      </c>
      <c r="L325" s="144"/>
    </row>
    <row r="326" spans="1:12" ht="26.4">
      <c r="A326" s="130"/>
      <c r="B326" s="130"/>
      <c r="C326" s="130"/>
      <c r="D326" s="133">
        <v>3432</v>
      </c>
      <c r="E326" s="136" t="s">
        <v>1306</v>
      </c>
      <c r="F326" s="134">
        <f>'Posebni dio izvršenja'!E161</f>
        <v>0</v>
      </c>
      <c r="G326" s="257">
        <f>'Posebni dio izvršenja'!F161</f>
        <v>0</v>
      </c>
      <c r="H326" s="257">
        <f>'Posebni dio izvršenja'!G161</f>
        <v>0</v>
      </c>
      <c r="I326" s="134">
        <f>'Posebni dio izvršenja'!H161</f>
        <v>0</v>
      </c>
      <c r="J326" s="134" t="e">
        <f t="shared" si="22"/>
        <v>#DIV/0!</v>
      </c>
      <c r="K326" s="134" t="e">
        <f t="shared" si="28"/>
        <v>#DIV/0!</v>
      </c>
      <c r="L326" s="144"/>
    </row>
    <row r="327" spans="1:12">
      <c r="A327" s="130"/>
      <c r="B327" s="130"/>
      <c r="C327" s="130"/>
      <c r="D327" s="133">
        <v>3433</v>
      </c>
      <c r="E327" s="136" t="s">
        <v>1418</v>
      </c>
      <c r="F327" s="134">
        <f>'Posebni dio izvršenja'!E469</f>
        <v>0</v>
      </c>
      <c r="G327" s="257">
        <f>'Posebni dio izvršenja'!F469</f>
        <v>0</v>
      </c>
      <c r="H327" s="257">
        <f>'Posebni dio izvršenja'!G469</f>
        <v>0</v>
      </c>
      <c r="I327" s="134">
        <f>'Posebni dio izvršenja'!H469</f>
        <v>0</v>
      </c>
      <c r="J327" s="134" t="e">
        <f t="shared" si="22"/>
        <v>#DIV/0!</v>
      </c>
      <c r="K327" s="134" t="e">
        <f t="shared" si="28"/>
        <v>#DIV/0!</v>
      </c>
      <c r="L327" s="144"/>
    </row>
    <row r="328" spans="1:12" s="139" customFormat="1">
      <c r="A328" s="130"/>
      <c r="B328" s="130">
        <v>35</v>
      </c>
      <c r="C328" s="130"/>
      <c r="D328" s="133"/>
      <c r="E328" s="141" t="s">
        <v>1563</v>
      </c>
      <c r="F328" s="132">
        <f t="shared" ref="F328:I329" si="29">F329</f>
        <v>0</v>
      </c>
      <c r="G328" s="132">
        <f t="shared" si="29"/>
        <v>0</v>
      </c>
      <c r="H328" s="132">
        <f t="shared" si="29"/>
        <v>0</v>
      </c>
      <c r="I328" s="132">
        <f t="shared" si="29"/>
        <v>0</v>
      </c>
      <c r="J328" s="132" t="e">
        <f t="shared" si="22"/>
        <v>#DIV/0!</v>
      </c>
      <c r="K328" s="132" t="e">
        <f t="shared" si="28"/>
        <v>#DIV/0!</v>
      </c>
    </row>
    <row r="329" spans="1:12" s="139" customFormat="1" ht="39.6">
      <c r="A329" s="130"/>
      <c r="B329" s="130"/>
      <c r="C329" s="130">
        <v>353</v>
      </c>
      <c r="D329" s="133"/>
      <c r="E329" s="141" t="s">
        <v>1566</v>
      </c>
      <c r="F329" s="132">
        <f t="shared" si="29"/>
        <v>0</v>
      </c>
      <c r="G329" s="257">
        <f t="shared" si="29"/>
        <v>0</v>
      </c>
      <c r="H329" s="257">
        <f t="shared" si="29"/>
        <v>0</v>
      </c>
      <c r="I329" s="132">
        <f t="shared" si="29"/>
        <v>0</v>
      </c>
      <c r="J329" s="132" t="e">
        <f t="shared" si="22"/>
        <v>#DIV/0!</v>
      </c>
      <c r="K329" s="132" t="e">
        <f t="shared" si="28"/>
        <v>#DIV/0!</v>
      </c>
    </row>
    <row r="330" spans="1:12" s="116" customFormat="1" ht="15" customHeight="1">
      <c r="A330" s="130"/>
      <c r="B330" s="130"/>
      <c r="C330" s="130"/>
      <c r="D330" s="111">
        <v>3531</v>
      </c>
      <c r="E330" s="86" t="s">
        <v>1541</v>
      </c>
      <c r="F330" s="134">
        <f>'Posebni dio izvršenja'!E163</f>
        <v>0</v>
      </c>
      <c r="G330" s="257">
        <f>'Posebni dio izvršenja'!F163</f>
        <v>0</v>
      </c>
      <c r="H330" s="257">
        <f>'Posebni dio izvršenja'!G163</f>
        <v>0</v>
      </c>
      <c r="I330" s="134">
        <f>'Posebni dio izvršenja'!H163</f>
        <v>0</v>
      </c>
      <c r="J330" s="134" t="e">
        <f t="shared" si="22"/>
        <v>#DIV/0!</v>
      </c>
      <c r="K330" s="134" t="e">
        <f t="shared" si="28"/>
        <v>#DIV/0!</v>
      </c>
    </row>
    <row r="331" spans="1:12" s="139" customFormat="1">
      <c r="A331" s="130"/>
      <c r="B331" s="130">
        <v>36</v>
      </c>
      <c r="C331" s="130"/>
      <c r="D331" s="133"/>
      <c r="E331" s="130" t="s">
        <v>1399</v>
      </c>
      <c r="F331" s="132">
        <f>F332+F334</f>
        <v>0</v>
      </c>
      <c r="G331" s="132">
        <f>G332+G334</f>
        <v>0</v>
      </c>
      <c r="H331" s="132">
        <f>H332+H334</f>
        <v>0</v>
      </c>
      <c r="I331" s="132">
        <f>I332+I334</f>
        <v>0</v>
      </c>
      <c r="J331" s="132" t="e">
        <f t="shared" ref="J331:J395" si="30">H331/G331*100</f>
        <v>#DIV/0!</v>
      </c>
      <c r="K331" s="132" t="e">
        <f t="shared" si="28"/>
        <v>#DIV/0!</v>
      </c>
    </row>
    <row r="332" spans="1:12" s="139" customFormat="1">
      <c r="A332" s="130"/>
      <c r="B332" s="130"/>
      <c r="C332" s="130">
        <v>361</v>
      </c>
      <c r="D332" s="133"/>
      <c r="E332" s="130" t="s">
        <v>1565</v>
      </c>
      <c r="F332" s="132">
        <f>F333</f>
        <v>0</v>
      </c>
      <c r="G332" s="257">
        <f>G333</f>
        <v>0</v>
      </c>
      <c r="H332" s="257">
        <f>H333</f>
        <v>0</v>
      </c>
      <c r="I332" s="132">
        <f>I333</f>
        <v>0</v>
      </c>
      <c r="J332" s="132" t="e">
        <f t="shared" si="30"/>
        <v>#DIV/0!</v>
      </c>
      <c r="K332" s="132" t="e">
        <f t="shared" si="28"/>
        <v>#DIV/0!</v>
      </c>
    </row>
    <row r="333" spans="1:12" s="116" customFormat="1" ht="15" customHeight="1">
      <c r="A333" s="130"/>
      <c r="B333" s="130"/>
      <c r="C333" s="130"/>
      <c r="D333" s="111">
        <v>3611</v>
      </c>
      <c r="E333" s="86" t="s">
        <v>1605</v>
      </c>
      <c r="F333" s="134">
        <f>'Posebni dio izvršenja'!E165</f>
        <v>0</v>
      </c>
      <c r="G333" s="257">
        <f>'Posebni dio izvršenja'!F165</f>
        <v>0</v>
      </c>
      <c r="H333" s="257">
        <f>'Posebni dio izvršenja'!G165</f>
        <v>0</v>
      </c>
      <c r="I333" s="134">
        <f>'Posebni dio izvršenja'!H165</f>
        <v>0</v>
      </c>
      <c r="J333" s="134" t="e">
        <f t="shared" si="30"/>
        <v>#DIV/0!</v>
      </c>
      <c r="K333" s="134" t="e">
        <f t="shared" si="28"/>
        <v>#DIV/0!</v>
      </c>
    </row>
    <row r="334" spans="1:12" s="116" customFormat="1" ht="15" customHeight="1">
      <c r="A334" s="130"/>
      <c r="B334" s="130"/>
      <c r="C334" s="130">
        <v>369</v>
      </c>
      <c r="D334" s="111"/>
      <c r="E334" s="131" t="s">
        <v>1558</v>
      </c>
      <c r="F334" s="132">
        <f>F336+F337+F335</f>
        <v>0</v>
      </c>
      <c r="G334" s="257">
        <f>G336+G337+G335</f>
        <v>0</v>
      </c>
      <c r="H334" s="257">
        <f>H336+H337+H335</f>
        <v>0</v>
      </c>
      <c r="I334" s="132">
        <f>I336+I337+I335</f>
        <v>0</v>
      </c>
      <c r="J334" s="132" t="e">
        <f t="shared" si="30"/>
        <v>#DIV/0!</v>
      </c>
      <c r="K334" s="132" t="e">
        <f t="shared" si="28"/>
        <v>#DIV/0!</v>
      </c>
    </row>
    <row r="335" spans="1:12" s="116" customFormat="1" ht="15" customHeight="1">
      <c r="A335" s="130"/>
      <c r="B335" s="130"/>
      <c r="C335" s="130"/>
      <c r="D335" s="111">
        <v>3691</v>
      </c>
      <c r="E335" s="86" t="s">
        <v>1611</v>
      </c>
      <c r="F335" s="134">
        <f>'Posebni dio izvršenja'!E471</f>
        <v>0</v>
      </c>
      <c r="G335" s="257">
        <f>'Posebni dio izvršenja'!F471</f>
        <v>0</v>
      </c>
      <c r="H335" s="257">
        <f>'Posebni dio izvršenja'!G471</f>
        <v>0</v>
      </c>
      <c r="I335" s="134">
        <f>'Posebni dio izvršenja'!H471</f>
        <v>0</v>
      </c>
      <c r="J335" s="134" t="e">
        <f t="shared" si="30"/>
        <v>#DIV/0!</v>
      </c>
      <c r="K335" s="134" t="e">
        <f t="shared" si="28"/>
        <v>#DIV/0!</v>
      </c>
    </row>
    <row r="336" spans="1:12" s="116" customFormat="1" ht="15" customHeight="1">
      <c r="A336" s="130"/>
      <c r="B336" s="130"/>
      <c r="C336" s="130"/>
      <c r="D336" s="111">
        <v>3693</v>
      </c>
      <c r="E336" s="86" t="s">
        <v>1556</v>
      </c>
      <c r="F336" s="134">
        <f>'Posebni dio izvršenja'!E166</f>
        <v>0</v>
      </c>
      <c r="G336" s="257">
        <f>'Posebni dio izvršenja'!F166</f>
        <v>0</v>
      </c>
      <c r="H336" s="257">
        <f>'Posebni dio izvršenja'!G166</f>
        <v>0</v>
      </c>
      <c r="I336" s="134">
        <f>'Posebni dio izvršenja'!H166</f>
        <v>0</v>
      </c>
      <c r="J336" s="134" t="e">
        <f t="shared" si="30"/>
        <v>#DIV/0!</v>
      </c>
      <c r="K336" s="134" t="e">
        <f t="shared" si="28"/>
        <v>#DIV/0!</v>
      </c>
    </row>
    <row r="337" spans="1:12" s="116" customFormat="1" ht="15" customHeight="1">
      <c r="A337" s="130"/>
      <c r="B337" s="130"/>
      <c r="C337" s="130"/>
      <c r="D337" s="111">
        <v>3694</v>
      </c>
      <c r="E337" s="86" t="s">
        <v>1557</v>
      </c>
      <c r="F337" s="134">
        <f>'Posebni dio izvršenja'!E167</f>
        <v>0</v>
      </c>
      <c r="G337" s="257">
        <f>'Posebni dio izvršenja'!F167</f>
        <v>0</v>
      </c>
      <c r="H337" s="257">
        <f>'Posebni dio izvršenja'!G167</f>
        <v>0</v>
      </c>
      <c r="I337" s="134">
        <f>'Posebni dio izvršenja'!H167</f>
        <v>0</v>
      </c>
      <c r="J337" s="134" t="e">
        <f t="shared" si="30"/>
        <v>#DIV/0!</v>
      </c>
      <c r="K337" s="134" t="e">
        <f t="shared" si="28"/>
        <v>#DIV/0!</v>
      </c>
    </row>
    <row r="338" spans="1:12">
      <c r="A338" s="130"/>
      <c r="B338" s="130">
        <v>38</v>
      </c>
      <c r="C338" s="130"/>
      <c r="D338" s="133"/>
      <c r="E338" s="130" t="s">
        <v>1359</v>
      </c>
      <c r="F338" s="132">
        <f t="shared" ref="F338:I339" si="31">F339</f>
        <v>0</v>
      </c>
      <c r="G338" s="132">
        <f t="shared" si="31"/>
        <v>0</v>
      </c>
      <c r="H338" s="132">
        <f t="shared" si="31"/>
        <v>0</v>
      </c>
      <c r="I338" s="132">
        <f t="shared" si="31"/>
        <v>0</v>
      </c>
      <c r="J338" s="132" t="e">
        <f t="shared" si="30"/>
        <v>#DIV/0!</v>
      </c>
      <c r="K338" s="132" t="e">
        <f t="shared" si="28"/>
        <v>#DIV/0!</v>
      </c>
    </row>
    <row r="339" spans="1:12">
      <c r="A339" s="130"/>
      <c r="B339" s="130"/>
      <c r="C339" s="130">
        <v>381</v>
      </c>
      <c r="D339" s="133"/>
      <c r="E339" s="130" t="s">
        <v>1347</v>
      </c>
      <c r="F339" s="132">
        <f t="shared" si="31"/>
        <v>0</v>
      </c>
      <c r="G339" s="257">
        <f t="shared" si="31"/>
        <v>0</v>
      </c>
      <c r="H339" s="257">
        <f t="shared" si="31"/>
        <v>0</v>
      </c>
      <c r="I339" s="132">
        <f t="shared" si="31"/>
        <v>0</v>
      </c>
      <c r="J339" s="132" t="e">
        <f t="shared" si="30"/>
        <v>#DIV/0!</v>
      </c>
      <c r="K339" s="132" t="e">
        <f t="shared" si="28"/>
        <v>#DIV/0!</v>
      </c>
    </row>
    <row r="340" spans="1:12">
      <c r="A340" s="130"/>
      <c r="B340" s="130"/>
      <c r="C340" s="130"/>
      <c r="D340" s="133">
        <v>3813</v>
      </c>
      <c r="E340" s="111" t="s">
        <v>1543</v>
      </c>
      <c r="F340" s="134">
        <f>'Posebni dio izvršenja'!E169</f>
        <v>0</v>
      </c>
      <c r="G340" s="257">
        <f>'Posebni dio izvršenja'!F169</f>
        <v>0</v>
      </c>
      <c r="H340" s="257">
        <f>'Posebni dio izvršenja'!G169</f>
        <v>0</v>
      </c>
      <c r="I340" s="134">
        <f>'Posebni dio izvršenja'!H169</f>
        <v>0</v>
      </c>
      <c r="J340" s="134" t="e">
        <f t="shared" si="30"/>
        <v>#DIV/0!</v>
      </c>
      <c r="K340" s="134" t="e">
        <f t="shared" si="28"/>
        <v>#DIV/0!</v>
      </c>
    </row>
    <row r="341" spans="1:12">
      <c r="A341" s="130">
        <v>4</v>
      </c>
      <c r="B341" s="130"/>
      <c r="C341" s="130"/>
      <c r="D341" s="133"/>
      <c r="E341" s="130" t="s">
        <v>1352</v>
      </c>
      <c r="F341" s="132">
        <f>F346+F343</f>
        <v>33518.5</v>
      </c>
      <c r="G341" s="132">
        <f>G346+G343</f>
        <v>63000</v>
      </c>
      <c r="H341" s="132">
        <f>H346+H343</f>
        <v>0</v>
      </c>
      <c r="I341" s="132">
        <f>I346+I343</f>
        <v>53614.12</v>
      </c>
      <c r="J341" s="132">
        <f t="shared" si="30"/>
        <v>0</v>
      </c>
      <c r="K341" s="132">
        <f t="shared" si="28"/>
        <v>85.101777777777784</v>
      </c>
      <c r="L341" s="144"/>
    </row>
    <row r="342" spans="1:12">
      <c r="A342" s="130"/>
      <c r="B342" s="130">
        <v>41</v>
      </c>
      <c r="C342" s="130"/>
      <c r="D342" s="133"/>
      <c r="E342" s="130" t="s">
        <v>1362</v>
      </c>
      <c r="F342" s="132">
        <f>F343</f>
        <v>2388.5</v>
      </c>
      <c r="G342" s="132">
        <f t="shared" ref="G342:I342" si="32">G343</f>
        <v>0</v>
      </c>
      <c r="H342" s="132">
        <f t="shared" si="32"/>
        <v>0</v>
      </c>
      <c r="I342" s="132">
        <f t="shared" si="32"/>
        <v>0</v>
      </c>
      <c r="J342" s="132" t="e">
        <f t="shared" si="30"/>
        <v>#DIV/0!</v>
      </c>
      <c r="K342" s="132" t="e">
        <f t="shared" si="28"/>
        <v>#DIV/0!</v>
      </c>
      <c r="L342" s="144"/>
    </row>
    <row r="343" spans="1:12">
      <c r="A343" s="130"/>
      <c r="B343" s="130"/>
      <c r="C343" s="130">
        <v>425</v>
      </c>
      <c r="D343" s="133"/>
      <c r="E343" s="130" t="s">
        <v>1623</v>
      </c>
      <c r="F343" s="132">
        <f>F344+F345</f>
        <v>2388.5</v>
      </c>
      <c r="G343" s="257">
        <f t="shared" ref="G343:I343" si="33">G344+G345</f>
        <v>0</v>
      </c>
      <c r="H343" s="257">
        <f t="shared" si="33"/>
        <v>0</v>
      </c>
      <c r="I343" s="132">
        <f t="shared" si="33"/>
        <v>0</v>
      </c>
      <c r="J343" s="132" t="e">
        <f t="shared" si="30"/>
        <v>#DIV/0!</v>
      </c>
      <c r="K343" s="132" t="e">
        <f t="shared" si="28"/>
        <v>#DIV/0!</v>
      </c>
      <c r="L343" s="144"/>
    </row>
    <row r="344" spans="1:12">
      <c r="A344" s="130"/>
      <c r="B344" s="130"/>
      <c r="C344" s="130"/>
      <c r="D344" s="133">
        <v>4123</v>
      </c>
      <c r="E344" s="111" t="s">
        <v>1317</v>
      </c>
      <c r="F344" s="134">
        <f>'Posebni dio izvršenja'!E474+'Posebni dio izvršenja'!E172</f>
        <v>2388.5</v>
      </c>
      <c r="G344" s="257">
        <f>'Posebni dio izvršenja'!F474+'Posebni dio izvršenja'!F172</f>
        <v>0</v>
      </c>
      <c r="H344" s="257">
        <f>'Posebni dio izvršenja'!G474+'Posebni dio izvršenja'!G172</f>
        <v>0</v>
      </c>
      <c r="I344" s="134">
        <f>'Posebni dio izvršenja'!H474+'Posebni dio izvršenja'!H172</f>
        <v>0</v>
      </c>
      <c r="J344" s="134" t="e">
        <f t="shared" si="30"/>
        <v>#DIV/0!</v>
      </c>
      <c r="K344" s="134" t="e">
        <f t="shared" si="28"/>
        <v>#DIV/0!</v>
      </c>
      <c r="L344" s="144"/>
    </row>
    <row r="345" spans="1:12">
      <c r="A345" s="130"/>
      <c r="B345" s="130"/>
      <c r="C345" s="130"/>
      <c r="D345" s="133">
        <v>4124</v>
      </c>
      <c r="E345" s="111" t="s">
        <v>1673</v>
      </c>
      <c r="F345" s="134">
        <f>'Posebni dio izvršenja'!E475</f>
        <v>0</v>
      </c>
      <c r="G345" s="257">
        <f>'Posebni dio izvršenja'!F475</f>
        <v>0</v>
      </c>
      <c r="H345" s="257">
        <f>'Posebni dio izvršenja'!G475</f>
        <v>0</v>
      </c>
      <c r="I345" s="134">
        <f>'Posebni dio izvršenja'!H475</f>
        <v>0</v>
      </c>
      <c r="J345" s="134"/>
      <c r="K345" s="134" t="e">
        <f t="shared" si="28"/>
        <v>#DIV/0!</v>
      </c>
      <c r="L345" s="144"/>
    </row>
    <row r="346" spans="1:12">
      <c r="A346" s="130"/>
      <c r="B346" s="130">
        <v>42</v>
      </c>
      <c r="C346" s="130"/>
      <c r="D346" s="133"/>
      <c r="E346" s="130" t="s">
        <v>1353</v>
      </c>
      <c r="F346" s="132">
        <f>F347+F356</f>
        <v>31130</v>
      </c>
      <c r="G346" s="132">
        <f>G347+G356</f>
        <v>63000</v>
      </c>
      <c r="H346" s="132">
        <f>H347+H356</f>
        <v>0</v>
      </c>
      <c r="I346" s="132">
        <f>I347+I356</f>
        <v>53614.12</v>
      </c>
      <c r="J346" s="132">
        <f t="shared" si="30"/>
        <v>0</v>
      </c>
      <c r="K346" s="132">
        <f t="shared" si="28"/>
        <v>85.101777777777784</v>
      </c>
      <c r="L346" s="144"/>
    </row>
    <row r="347" spans="1:12">
      <c r="A347" s="130"/>
      <c r="B347" s="130"/>
      <c r="C347" s="130">
        <v>422</v>
      </c>
      <c r="D347" s="133"/>
      <c r="E347" s="130" t="s">
        <v>1354</v>
      </c>
      <c r="F347" s="132">
        <f>F348+F353+F352+F349+F350+F351</f>
        <v>31130</v>
      </c>
      <c r="G347" s="257">
        <f>G348+G353+G352+G349+G350+G351</f>
        <v>33000</v>
      </c>
      <c r="H347" s="257">
        <f>H348+H353+H352+H349+H350+H351</f>
        <v>0</v>
      </c>
      <c r="I347" s="132">
        <f>I348+I353+I352+I349+I350+I351</f>
        <v>53614.12</v>
      </c>
      <c r="J347" s="132">
        <f t="shared" si="30"/>
        <v>0</v>
      </c>
      <c r="K347" s="132">
        <f t="shared" si="28"/>
        <v>162.4670303030303</v>
      </c>
      <c r="L347" s="144"/>
    </row>
    <row r="348" spans="1:12">
      <c r="A348" s="130"/>
      <c r="B348" s="130"/>
      <c r="C348" s="130"/>
      <c r="D348" s="133">
        <v>4221</v>
      </c>
      <c r="E348" s="111" t="s">
        <v>1287</v>
      </c>
      <c r="F348" s="134">
        <f>'Posebni dio izvršenja'!E175+'Posebni dio izvršenja'!E477</f>
        <v>0</v>
      </c>
      <c r="G348" s="257">
        <f>'Posebni dio izvršenja'!F175+'Posebni dio izvršenja'!F477</f>
        <v>13000</v>
      </c>
      <c r="H348" s="257">
        <f>'Posebni dio izvršenja'!G175+'Posebni dio izvršenja'!G477</f>
        <v>0</v>
      </c>
      <c r="I348" s="134">
        <f>'Posebni dio izvršenja'!H175+'Posebni dio izvršenja'!H477</f>
        <v>0</v>
      </c>
      <c r="J348" s="134">
        <f t="shared" si="30"/>
        <v>0</v>
      </c>
      <c r="K348" s="134">
        <f t="shared" si="28"/>
        <v>0</v>
      </c>
      <c r="L348" s="144"/>
    </row>
    <row r="349" spans="1:12">
      <c r="A349" s="130"/>
      <c r="B349" s="130"/>
      <c r="C349" s="130"/>
      <c r="D349" s="133">
        <v>4222</v>
      </c>
      <c r="E349" s="111" t="s">
        <v>1310</v>
      </c>
      <c r="F349" s="134">
        <f>'Posebni dio izvršenja'!E478</f>
        <v>0</v>
      </c>
      <c r="G349" s="257">
        <f>'Posebni dio izvršenja'!F478</f>
        <v>0</v>
      </c>
      <c r="H349" s="257">
        <f>'Posebni dio izvršenja'!G478</f>
        <v>0</v>
      </c>
      <c r="I349" s="134">
        <f>'Posebni dio izvršenja'!H478</f>
        <v>0</v>
      </c>
      <c r="J349" s="134" t="e">
        <f t="shared" si="30"/>
        <v>#DIV/0!</v>
      </c>
      <c r="K349" s="134" t="e">
        <f t="shared" si="28"/>
        <v>#DIV/0!</v>
      </c>
      <c r="L349" s="144"/>
    </row>
    <row r="350" spans="1:12">
      <c r="A350" s="130"/>
      <c r="B350" s="130"/>
      <c r="C350" s="130"/>
      <c r="D350" s="133">
        <v>4223</v>
      </c>
      <c r="E350" s="111" t="s">
        <v>1318</v>
      </c>
      <c r="F350" s="134">
        <f>'Posebni dio izvršenja'!E479</f>
        <v>0</v>
      </c>
      <c r="G350" s="257">
        <f>'Posebni dio izvršenja'!F479</f>
        <v>0</v>
      </c>
      <c r="H350" s="257">
        <f>'Posebni dio izvršenja'!G479</f>
        <v>0</v>
      </c>
      <c r="I350" s="134">
        <f>'Posebni dio izvršenja'!H479</f>
        <v>0</v>
      </c>
      <c r="J350" s="134" t="e">
        <f t="shared" si="30"/>
        <v>#DIV/0!</v>
      </c>
      <c r="K350" s="134" t="e">
        <f t="shared" si="28"/>
        <v>#DIV/0!</v>
      </c>
      <c r="L350" s="144"/>
    </row>
    <row r="351" spans="1:12">
      <c r="A351" s="130"/>
      <c r="B351" s="130"/>
      <c r="C351" s="130"/>
      <c r="D351" s="133">
        <v>4224</v>
      </c>
      <c r="E351" s="111" t="s">
        <v>1319</v>
      </c>
      <c r="F351" s="134">
        <f>'Posebni dio izvršenja'!E480+'Posebni dio izvršenja'!E176</f>
        <v>0</v>
      </c>
      <c r="G351" s="257">
        <f>'Posebni dio izvršenja'!F480+'Posebni dio izvršenja'!F176</f>
        <v>20000</v>
      </c>
      <c r="H351" s="257">
        <f>'Posebni dio izvršenja'!G480+'Posebni dio izvršenja'!G176</f>
        <v>0</v>
      </c>
      <c r="I351" s="134">
        <f>'Posebni dio izvršenja'!H480+'Posebni dio izvršenja'!H176</f>
        <v>53202</v>
      </c>
      <c r="J351" s="134">
        <f t="shared" si="30"/>
        <v>0</v>
      </c>
      <c r="K351" s="134">
        <f t="shared" si="28"/>
        <v>266.01</v>
      </c>
      <c r="L351" s="144"/>
    </row>
    <row r="352" spans="1:12">
      <c r="A352" s="130"/>
      <c r="B352" s="130"/>
      <c r="C352" s="130"/>
      <c r="D352" s="133">
        <v>4225</v>
      </c>
      <c r="E352" s="111" t="s">
        <v>1320</v>
      </c>
      <c r="F352" s="134">
        <f>'Posebni dio izvršenja'!E481</f>
        <v>31130</v>
      </c>
      <c r="G352" s="257">
        <f>'Posebni dio izvršenja'!F481</f>
        <v>0</v>
      </c>
      <c r="H352" s="257">
        <f>'Posebni dio izvršenja'!G481</f>
        <v>0</v>
      </c>
      <c r="I352" s="134">
        <f>'Posebni dio izvršenja'!H481</f>
        <v>412.12</v>
      </c>
      <c r="J352" s="134" t="e">
        <f t="shared" si="30"/>
        <v>#DIV/0!</v>
      </c>
      <c r="K352" s="134" t="e">
        <f t="shared" si="28"/>
        <v>#DIV/0!</v>
      </c>
      <c r="L352" s="144"/>
    </row>
    <row r="353" spans="1:12">
      <c r="A353" s="130"/>
      <c r="B353" s="130"/>
      <c r="C353" s="130"/>
      <c r="D353" s="133">
        <v>4227</v>
      </c>
      <c r="E353" s="111" t="s">
        <v>1288</v>
      </c>
      <c r="F353" s="134">
        <f>'Posebni dio izvršenja'!E174+'Posebni dio izvršenja'!E482</f>
        <v>0</v>
      </c>
      <c r="G353" s="257">
        <f>'Posebni dio izvršenja'!F174+'Posebni dio izvršenja'!F482</f>
        <v>0</v>
      </c>
      <c r="H353" s="257">
        <f>'Posebni dio izvršenja'!G174+'Posebni dio izvršenja'!G482</f>
        <v>0</v>
      </c>
      <c r="I353" s="134">
        <f>'Posebni dio izvršenja'!H174+'Posebni dio izvršenja'!H482</f>
        <v>0</v>
      </c>
      <c r="J353" s="134" t="e">
        <f t="shared" si="30"/>
        <v>#DIV/0!</v>
      </c>
      <c r="K353" s="134" t="e">
        <f t="shared" si="28"/>
        <v>#DIV/0!</v>
      </c>
      <c r="L353" s="144"/>
    </row>
    <row r="354" spans="1:12" s="139" customFormat="1">
      <c r="A354" s="130"/>
      <c r="B354" s="130"/>
      <c r="C354" s="130">
        <v>424</v>
      </c>
      <c r="D354" s="133"/>
      <c r="E354" s="130" t="s">
        <v>1355</v>
      </c>
      <c r="F354" s="132">
        <f>F355</f>
        <v>0</v>
      </c>
      <c r="G354" s="257">
        <f>G355</f>
        <v>0</v>
      </c>
      <c r="H354" s="257">
        <f>H355</f>
        <v>0</v>
      </c>
      <c r="I354" s="132">
        <f>I355</f>
        <v>0</v>
      </c>
      <c r="J354" s="132" t="e">
        <f t="shared" si="30"/>
        <v>#DIV/0!</v>
      </c>
      <c r="K354" s="132" t="e">
        <f t="shared" si="28"/>
        <v>#DIV/0!</v>
      </c>
      <c r="L354" s="145"/>
    </row>
    <row r="355" spans="1:12">
      <c r="A355" s="130"/>
      <c r="B355" s="130"/>
      <c r="C355" s="130"/>
      <c r="D355" s="133">
        <v>4241</v>
      </c>
      <c r="E355" s="111" t="s">
        <v>1421</v>
      </c>
      <c r="F355" s="134">
        <f>'Posebni dio izvršenja'!E483</f>
        <v>0</v>
      </c>
      <c r="G355" s="257">
        <f>'Posebni dio izvršenja'!F483</f>
        <v>0</v>
      </c>
      <c r="H355" s="257">
        <f>'Posebni dio izvršenja'!G483</f>
        <v>0</v>
      </c>
      <c r="I355" s="134">
        <f>'Posebni dio izvršenja'!H483</f>
        <v>0</v>
      </c>
      <c r="J355" s="134" t="e">
        <f t="shared" si="30"/>
        <v>#DIV/0!</v>
      </c>
      <c r="K355" s="134" t="e">
        <f t="shared" si="28"/>
        <v>#DIV/0!</v>
      </c>
      <c r="L355" s="144"/>
    </row>
    <row r="356" spans="1:12" s="139" customFormat="1">
      <c r="A356" s="130"/>
      <c r="B356" s="130"/>
      <c r="C356" s="130">
        <v>426</v>
      </c>
      <c r="D356" s="133"/>
      <c r="E356" s="130" t="s">
        <v>1355</v>
      </c>
      <c r="F356" s="132">
        <f>F357</f>
        <v>0</v>
      </c>
      <c r="G356" s="257">
        <f>G357</f>
        <v>30000</v>
      </c>
      <c r="H356" s="257">
        <f>H357</f>
        <v>0</v>
      </c>
      <c r="I356" s="132">
        <f>I357</f>
        <v>0</v>
      </c>
      <c r="J356" s="132">
        <f t="shared" si="30"/>
        <v>0</v>
      </c>
      <c r="K356" s="132">
        <f t="shared" si="28"/>
        <v>0</v>
      </c>
      <c r="L356" s="145"/>
    </row>
    <row r="357" spans="1:12">
      <c r="A357" s="130"/>
      <c r="B357" s="130"/>
      <c r="C357" s="130"/>
      <c r="D357" s="133">
        <v>4262</v>
      </c>
      <c r="E357" s="111" t="s">
        <v>1421</v>
      </c>
      <c r="F357" s="134">
        <f>'Posebni dio izvršenja'!E484+'Posebni dio izvršenja'!E177</f>
        <v>0</v>
      </c>
      <c r="G357" s="257">
        <f>'Posebni dio izvršenja'!F484+'Posebni dio izvršenja'!F177</f>
        <v>30000</v>
      </c>
      <c r="H357" s="257">
        <f>'Posebni dio izvršenja'!G484+'Posebni dio izvršenja'!G177</f>
        <v>0</v>
      </c>
      <c r="I357" s="134">
        <f>'Posebni dio izvršenja'!H484+'Posebni dio izvršenja'!H177</f>
        <v>0</v>
      </c>
      <c r="J357" s="134">
        <f t="shared" si="30"/>
        <v>0</v>
      </c>
      <c r="K357" s="134">
        <f t="shared" si="28"/>
        <v>0</v>
      </c>
      <c r="L357" s="144"/>
    </row>
    <row r="358" spans="1:12">
      <c r="A358" s="127"/>
      <c r="B358" s="127"/>
      <c r="C358" s="127"/>
      <c r="D358" s="152"/>
      <c r="E358" s="56" t="s">
        <v>174</v>
      </c>
      <c r="F358" s="118">
        <f>F359+F408</f>
        <v>97331.489999999991</v>
      </c>
      <c r="G358" s="118">
        <f>G359+G408</f>
        <v>28385</v>
      </c>
      <c r="H358" s="118">
        <f>H359+H408</f>
        <v>0</v>
      </c>
      <c r="I358" s="118">
        <f>I359+I408</f>
        <v>35989.869999999995</v>
      </c>
      <c r="J358" s="117">
        <f t="shared" si="30"/>
        <v>0</v>
      </c>
      <c r="K358" s="117">
        <f t="shared" si="28"/>
        <v>126.79186189889025</v>
      </c>
    </row>
    <row r="359" spans="1:12">
      <c r="A359" s="130">
        <v>3</v>
      </c>
      <c r="B359" s="130"/>
      <c r="C359" s="130"/>
      <c r="D359" s="133"/>
      <c r="E359" s="130" t="s">
        <v>1365</v>
      </c>
      <c r="F359" s="132">
        <f>F360+F368+F393+F402+F405+F397</f>
        <v>94493.489999999991</v>
      </c>
      <c r="G359" s="132">
        <f>G360+G368+G393+G402+G405+G397</f>
        <v>28385</v>
      </c>
      <c r="H359" s="132">
        <f>H360+H368+H393+H402+H405+H397</f>
        <v>0</v>
      </c>
      <c r="I359" s="132">
        <f>I360+I368+I393+I402+I405+I397</f>
        <v>29559.489999999998</v>
      </c>
      <c r="J359" s="132">
        <f t="shared" si="30"/>
        <v>0</v>
      </c>
      <c r="K359" s="132">
        <f t="shared" si="28"/>
        <v>104.13771358111678</v>
      </c>
    </row>
    <row r="360" spans="1:12">
      <c r="A360" s="130"/>
      <c r="B360" s="130">
        <v>31</v>
      </c>
      <c r="C360" s="130"/>
      <c r="D360" s="133"/>
      <c r="E360" s="130" t="s">
        <v>1328</v>
      </c>
      <c r="F360" s="132">
        <f>F361+F364+F366</f>
        <v>65109.03</v>
      </c>
      <c r="G360" s="134">
        <f>G361+G364+G366</f>
        <v>7007</v>
      </c>
      <c r="H360" s="132">
        <f>H361+H364+H366</f>
        <v>0</v>
      </c>
      <c r="I360" s="132">
        <f>I361+I364+I366</f>
        <v>8828.23</v>
      </c>
      <c r="J360" s="132">
        <f t="shared" si="30"/>
        <v>0</v>
      </c>
      <c r="K360" s="132">
        <f t="shared" si="28"/>
        <v>125.99157984872269</v>
      </c>
    </row>
    <row r="361" spans="1:12">
      <c r="A361" s="130"/>
      <c r="B361" s="130"/>
      <c r="C361" s="130">
        <v>311</v>
      </c>
      <c r="D361" s="133"/>
      <c r="E361" s="130" t="s">
        <v>1300</v>
      </c>
      <c r="F361" s="132">
        <f>F362+F363</f>
        <v>55464.770000000004</v>
      </c>
      <c r="G361" s="257">
        <f>G362+G363</f>
        <v>6100</v>
      </c>
      <c r="H361" s="257">
        <f>H362+H363</f>
        <v>0</v>
      </c>
      <c r="I361" s="132">
        <f>I362+I363</f>
        <v>7577.86</v>
      </c>
      <c r="J361" s="132">
        <f t="shared" si="30"/>
        <v>0</v>
      </c>
      <c r="K361" s="132">
        <f t="shared" si="28"/>
        <v>124.22721311475409</v>
      </c>
    </row>
    <row r="362" spans="1:12">
      <c r="A362" s="130"/>
      <c r="B362" s="130"/>
      <c r="C362" s="130"/>
      <c r="D362" s="133">
        <v>3111</v>
      </c>
      <c r="E362" s="111" t="s">
        <v>1300</v>
      </c>
      <c r="F362" s="134">
        <f>'Posebni dio izvršenja'!E488+'Posebni dio izvršenja'!E181</f>
        <v>54900.770000000004</v>
      </c>
      <c r="G362" s="257">
        <f>'Posebni dio izvršenja'!F488+'Posebni dio izvršenja'!F181</f>
        <v>5500</v>
      </c>
      <c r="H362" s="257">
        <f>'Posebni dio izvršenja'!G488+'Posebni dio izvršenja'!G181</f>
        <v>0</v>
      </c>
      <c r="I362" s="134">
        <f>'Posebni dio izvršenja'!H488+'Posebni dio izvršenja'!H181</f>
        <v>7577.86</v>
      </c>
      <c r="J362" s="134">
        <f t="shared" si="30"/>
        <v>0</v>
      </c>
      <c r="K362" s="134">
        <f t="shared" si="28"/>
        <v>137.77927272727274</v>
      </c>
    </row>
    <row r="363" spans="1:12">
      <c r="A363" s="130"/>
      <c r="B363" s="130"/>
      <c r="C363" s="130"/>
      <c r="D363" s="133">
        <v>3112</v>
      </c>
      <c r="E363" s="111" t="s">
        <v>1574</v>
      </c>
      <c r="F363" s="134">
        <f>'Posebni dio izvršenja'!E489</f>
        <v>564</v>
      </c>
      <c r="G363" s="257">
        <f>'Posebni dio izvršenja'!F489</f>
        <v>600</v>
      </c>
      <c r="H363" s="257">
        <f>'Posebni dio izvršenja'!G489</f>
        <v>0</v>
      </c>
      <c r="I363" s="134">
        <f>'Posebni dio izvršenja'!H489</f>
        <v>0</v>
      </c>
      <c r="J363" s="134">
        <f t="shared" si="30"/>
        <v>0</v>
      </c>
      <c r="K363" s="134">
        <f t="shared" si="28"/>
        <v>0</v>
      </c>
    </row>
    <row r="364" spans="1:12" s="139" customFormat="1">
      <c r="A364" s="130"/>
      <c r="B364" s="130"/>
      <c r="C364" s="130">
        <v>312</v>
      </c>
      <c r="D364" s="133"/>
      <c r="E364" s="130" t="s">
        <v>1301</v>
      </c>
      <c r="F364" s="132">
        <f>F365</f>
        <v>600</v>
      </c>
      <c r="G364" s="257">
        <f>G365</f>
        <v>0</v>
      </c>
      <c r="H364" s="257">
        <f>H365</f>
        <v>0</v>
      </c>
      <c r="I364" s="132">
        <f>I365</f>
        <v>0</v>
      </c>
      <c r="J364" s="132" t="e">
        <f t="shared" si="30"/>
        <v>#DIV/0!</v>
      </c>
      <c r="K364" s="132" t="e">
        <f t="shared" si="28"/>
        <v>#DIV/0!</v>
      </c>
    </row>
    <row r="365" spans="1:12">
      <c r="A365" s="130"/>
      <c r="B365" s="130"/>
      <c r="C365" s="130"/>
      <c r="D365" s="133">
        <v>3121</v>
      </c>
      <c r="E365" s="111" t="s">
        <v>1301</v>
      </c>
      <c r="F365" s="134">
        <f>'Posebni dio izvršenja'!E182+'Posebni dio izvršenja'!E490</f>
        <v>600</v>
      </c>
      <c r="G365" s="257">
        <f>'Posebni dio izvršenja'!F182+'Posebni dio izvršenja'!F490</f>
        <v>0</v>
      </c>
      <c r="H365" s="257">
        <f>'Posebni dio izvršenja'!G182+'Posebni dio izvršenja'!G490</f>
        <v>0</v>
      </c>
      <c r="I365" s="134">
        <f>'Posebni dio izvršenja'!H182+'Posebni dio izvršenja'!H490</f>
        <v>0</v>
      </c>
      <c r="J365" s="134" t="e">
        <f t="shared" si="30"/>
        <v>#DIV/0!</v>
      </c>
      <c r="K365" s="134" t="e">
        <f t="shared" si="28"/>
        <v>#DIV/0!</v>
      </c>
    </row>
    <row r="366" spans="1:12">
      <c r="A366" s="130"/>
      <c r="B366" s="130"/>
      <c r="C366" s="130">
        <v>313</v>
      </c>
      <c r="D366" s="133"/>
      <c r="E366" s="130" t="s">
        <v>1329</v>
      </c>
      <c r="F366" s="132">
        <f>F367</f>
        <v>9044.2599999999984</v>
      </c>
      <c r="G366" s="257">
        <f t="shared" ref="G366:I366" si="34">G367</f>
        <v>907</v>
      </c>
      <c r="H366" s="257">
        <f t="shared" si="34"/>
        <v>0</v>
      </c>
      <c r="I366" s="132">
        <f t="shared" si="34"/>
        <v>1250.3699999999999</v>
      </c>
      <c r="J366" s="132">
        <f t="shared" si="30"/>
        <v>0</v>
      </c>
      <c r="K366" s="132">
        <f t="shared" si="28"/>
        <v>137.85777287761852</v>
      </c>
    </row>
    <row r="367" spans="1:12">
      <c r="A367" s="130"/>
      <c r="B367" s="130"/>
      <c r="C367" s="130"/>
      <c r="D367" s="133">
        <v>3132</v>
      </c>
      <c r="E367" s="111" t="s">
        <v>1363</v>
      </c>
      <c r="F367" s="134">
        <f>'Posebni dio izvršenja'!E491+'Posebni dio izvršenja'!E183</f>
        <v>9044.2599999999984</v>
      </c>
      <c r="G367" s="257">
        <f>'Posebni dio izvršenja'!F491+'Posebni dio izvršenja'!F183</f>
        <v>907</v>
      </c>
      <c r="H367" s="257">
        <f>'Posebni dio izvršenja'!G491+'Posebni dio izvršenja'!G183</f>
        <v>0</v>
      </c>
      <c r="I367" s="134">
        <f>'Posebni dio izvršenja'!H491+'Posebni dio izvršenja'!H183</f>
        <v>1250.3699999999999</v>
      </c>
      <c r="J367" s="134">
        <f t="shared" si="30"/>
        <v>0</v>
      </c>
      <c r="K367" s="134">
        <f t="shared" si="28"/>
        <v>137.85777287761852</v>
      </c>
    </row>
    <row r="368" spans="1:12">
      <c r="A368" s="130"/>
      <c r="B368" s="130">
        <v>32</v>
      </c>
      <c r="C368" s="130"/>
      <c r="D368" s="133"/>
      <c r="E368" s="130" t="s">
        <v>1330</v>
      </c>
      <c r="F368" s="132">
        <f>F369+F373+F378+F386+F388</f>
        <v>29384.46</v>
      </c>
      <c r="G368" s="132">
        <f>G369+G373+G378+G386+G388</f>
        <v>21378</v>
      </c>
      <c r="H368" s="132">
        <f>H369+H373+H378+H386+H388</f>
        <v>0</v>
      </c>
      <c r="I368" s="132">
        <f>I369+I373+I378+I386+I388</f>
        <v>20731.259999999998</v>
      </c>
      <c r="J368" s="132">
        <f t="shared" si="30"/>
        <v>0</v>
      </c>
      <c r="K368" s="132">
        <f t="shared" si="28"/>
        <v>96.974740387314057</v>
      </c>
    </row>
    <row r="369" spans="1:11">
      <c r="A369" s="130"/>
      <c r="B369" s="130"/>
      <c r="C369" s="130">
        <v>321</v>
      </c>
      <c r="D369" s="133"/>
      <c r="E369" s="130" t="s">
        <v>1331</v>
      </c>
      <c r="F369" s="132">
        <f>SUM(F370:F372)</f>
        <v>11069</v>
      </c>
      <c r="G369" s="257">
        <f>SUM(G370:G372)</f>
        <v>8300</v>
      </c>
      <c r="H369" s="257">
        <f>SUM(H370:H372)</f>
        <v>0</v>
      </c>
      <c r="I369" s="132">
        <f>SUM(I370:I372)</f>
        <v>7261.6299999999992</v>
      </c>
      <c r="J369" s="132">
        <f t="shared" si="30"/>
        <v>0</v>
      </c>
      <c r="K369" s="132">
        <f t="shared" si="28"/>
        <v>87.489518072289158</v>
      </c>
    </row>
    <row r="370" spans="1:11">
      <c r="A370" s="130"/>
      <c r="B370" s="130"/>
      <c r="C370" s="130"/>
      <c r="D370" s="133">
        <v>3211</v>
      </c>
      <c r="E370" s="111" t="s">
        <v>1264</v>
      </c>
      <c r="F370" s="134">
        <f>'Posebni dio izvršenja'!E494+'Posebni dio izvršenja'!E185</f>
        <v>8521</v>
      </c>
      <c r="G370" s="257">
        <f>'Posebni dio izvršenja'!F494+'Posebni dio izvršenja'!F185</f>
        <v>6000</v>
      </c>
      <c r="H370" s="257">
        <f>'Posebni dio izvršenja'!G494+'Posebni dio izvršenja'!G185</f>
        <v>0</v>
      </c>
      <c r="I370" s="134">
        <f>'Posebni dio izvršenja'!H494+'Posebni dio izvršenja'!H185</f>
        <v>6225.25</v>
      </c>
      <c r="J370" s="134">
        <f t="shared" si="30"/>
        <v>0</v>
      </c>
      <c r="K370" s="134">
        <f t="shared" si="28"/>
        <v>103.75416666666666</v>
      </c>
    </row>
    <row r="371" spans="1:11">
      <c r="A371" s="130"/>
      <c r="B371" s="130"/>
      <c r="C371" s="130"/>
      <c r="D371" s="133">
        <v>3212</v>
      </c>
      <c r="E371" s="111" t="s">
        <v>1322</v>
      </c>
      <c r="F371" s="134">
        <f>'Posebni dio izvršenja'!E186+'Posebni dio izvršenja'!E495</f>
        <v>1239</v>
      </c>
      <c r="G371" s="257">
        <f>'Posebni dio izvršenja'!F186+'Posebni dio izvršenja'!F495</f>
        <v>0</v>
      </c>
      <c r="H371" s="257">
        <f>'Posebni dio izvršenja'!G186+'Posebni dio izvršenja'!G495</f>
        <v>0</v>
      </c>
      <c r="I371" s="134">
        <f>'Posebni dio izvršenja'!H186+'Posebni dio izvršenja'!H495</f>
        <v>92.44</v>
      </c>
      <c r="J371" s="134" t="e">
        <f t="shared" si="30"/>
        <v>#DIV/0!</v>
      </c>
      <c r="K371" s="134" t="e">
        <f t="shared" si="28"/>
        <v>#DIV/0!</v>
      </c>
    </row>
    <row r="372" spans="1:11">
      <c r="A372" s="130"/>
      <c r="B372" s="130"/>
      <c r="C372" s="130"/>
      <c r="D372" s="133">
        <v>3213</v>
      </c>
      <c r="E372" s="111" t="s">
        <v>1266</v>
      </c>
      <c r="F372" s="134">
        <f>'Posebni dio izvršenja'!E496+'Posebni dio izvršenja'!E187</f>
        <v>1309</v>
      </c>
      <c r="G372" s="257">
        <f>'Posebni dio izvršenja'!F496+'Posebni dio izvršenja'!F187</f>
        <v>2300</v>
      </c>
      <c r="H372" s="257">
        <f>'Posebni dio izvršenja'!G496+'Posebni dio izvršenja'!G187</f>
        <v>0</v>
      </c>
      <c r="I372" s="134">
        <f>'Posebni dio izvršenja'!H496+'Posebni dio izvršenja'!H187</f>
        <v>943.94</v>
      </c>
      <c r="J372" s="134">
        <f t="shared" si="30"/>
        <v>0</v>
      </c>
      <c r="K372" s="134">
        <f t="shared" si="28"/>
        <v>41.040869565217392</v>
      </c>
    </row>
    <row r="373" spans="1:11">
      <c r="A373" s="130"/>
      <c r="B373" s="130"/>
      <c r="C373" s="130">
        <v>322</v>
      </c>
      <c r="D373" s="133"/>
      <c r="E373" s="130" t="s">
        <v>1348</v>
      </c>
      <c r="F373" s="132">
        <f>SUM(F374:F377)</f>
        <v>975</v>
      </c>
      <c r="G373" s="257">
        <f>SUM(G374:G377)</f>
        <v>450</v>
      </c>
      <c r="H373" s="257">
        <f>SUM(H374:H377)</f>
        <v>0</v>
      </c>
      <c r="I373" s="132">
        <f>SUM(I374:I377)</f>
        <v>7909.12</v>
      </c>
      <c r="J373" s="132">
        <f t="shared" si="30"/>
        <v>0</v>
      </c>
      <c r="K373" s="132">
        <f t="shared" si="28"/>
        <v>1757.5822222222221</v>
      </c>
    </row>
    <row r="374" spans="1:11">
      <c r="A374" s="130"/>
      <c r="B374" s="130"/>
      <c r="C374" s="130"/>
      <c r="D374" s="133">
        <v>3221</v>
      </c>
      <c r="E374" s="111" t="s">
        <v>1267</v>
      </c>
      <c r="F374" s="134">
        <f>'Posebni dio izvršenja'!E497+'Posebni dio izvršenja'!E188</f>
        <v>32</v>
      </c>
      <c r="G374" s="257">
        <f>'Posebni dio izvršenja'!F497+'Posebni dio izvršenja'!F188</f>
        <v>50</v>
      </c>
      <c r="H374" s="257">
        <f>'Posebni dio izvršenja'!G497+'Posebni dio izvršenja'!G188</f>
        <v>0</v>
      </c>
      <c r="I374" s="134">
        <f>'Posebni dio izvršenja'!H497+'Posebni dio izvršenja'!H188</f>
        <v>0</v>
      </c>
      <c r="J374" s="134">
        <f t="shared" si="30"/>
        <v>0</v>
      </c>
      <c r="K374" s="134">
        <f t="shared" si="28"/>
        <v>0</v>
      </c>
    </row>
    <row r="375" spans="1:11">
      <c r="A375" s="130"/>
      <c r="B375" s="130"/>
      <c r="C375" s="130"/>
      <c r="D375" s="133">
        <v>3222</v>
      </c>
      <c r="E375" s="111" t="s">
        <v>1268</v>
      </c>
      <c r="F375" s="134">
        <f>'Posebni dio izvršenja'!E498</f>
        <v>304</v>
      </c>
      <c r="G375" s="257">
        <f>'Posebni dio izvršenja'!F498</f>
        <v>0</v>
      </c>
      <c r="H375" s="257">
        <f>'Posebni dio izvršenja'!G498</f>
        <v>0</v>
      </c>
      <c r="I375" s="134">
        <f>'Posebni dio izvršenja'!H498</f>
        <v>7791.29</v>
      </c>
      <c r="J375" s="134" t="e">
        <f t="shared" si="30"/>
        <v>#DIV/0!</v>
      </c>
      <c r="K375" s="134" t="e">
        <f t="shared" si="28"/>
        <v>#DIV/0!</v>
      </c>
    </row>
    <row r="376" spans="1:11">
      <c r="A376" s="130"/>
      <c r="B376" s="130"/>
      <c r="C376" s="130"/>
      <c r="D376" s="133">
        <v>3223</v>
      </c>
      <c r="E376" s="111" t="s">
        <v>1269</v>
      </c>
      <c r="F376" s="134">
        <f>'Posebni dio izvršenja'!E499</f>
        <v>0</v>
      </c>
      <c r="G376" s="257">
        <f>'Posebni dio izvršenja'!F499</f>
        <v>0</v>
      </c>
      <c r="H376" s="257">
        <f>'Posebni dio izvršenja'!G499</f>
        <v>0</v>
      </c>
      <c r="I376" s="134">
        <f>'Posebni dio izvršenja'!H499</f>
        <v>0</v>
      </c>
      <c r="J376" s="134" t="e">
        <f t="shared" si="30"/>
        <v>#DIV/0!</v>
      </c>
      <c r="K376" s="134" t="e">
        <f t="shared" si="28"/>
        <v>#DIV/0!</v>
      </c>
    </row>
    <row r="377" spans="1:11">
      <c r="A377" s="130"/>
      <c r="B377" s="130"/>
      <c r="C377" s="130"/>
      <c r="D377" s="133">
        <v>3224</v>
      </c>
      <c r="E377" s="111" t="s">
        <v>1423</v>
      </c>
      <c r="F377" s="134">
        <f>'Posebni dio izvršenja'!E500+'Posebni dio izvršenja'!E189</f>
        <v>639</v>
      </c>
      <c r="G377" s="257">
        <f>'Posebni dio izvršenja'!F500+'Posebni dio izvršenja'!F189</f>
        <v>400</v>
      </c>
      <c r="H377" s="257">
        <f>'Posebni dio izvršenja'!G500+'Posebni dio izvršenja'!G189</f>
        <v>0</v>
      </c>
      <c r="I377" s="134">
        <f>'Posebni dio izvršenja'!H500+'Posebni dio izvršenja'!H189</f>
        <v>117.83</v>
      </c>
      <c r="J377" s="134">
        <f t="shared" si="30"/>
        <v>0</v>
      </c>
      <c r="K377" s="134">
        <f t="shared" si="28"/>
        <v>29.457499999999996</v>
      </c>
    </row>
    <row r="378" spans="1:11">
      <c r="A378" s="130"/>
      <c r="B378" s="130"/>
      <c r="C378" s="130">
        <v>323</v>
      </c>
      <c r="D378" s="133"/>
      <c r="E378" s="130" t="s">
        <v>1349</v>
      </c>
      <c r="F378" s="132">
        <f>SUM(F379:F385)</f>
        <v>13941</v>
      </c>
      <c r="G378" s="257">
        <f>SUM(G379:G385)</f>
        <v>8158</v>
      </c>
      <c r="H378" s="257">
        <f>SUM(H379:H385)</f>
        <v>0</v>
      </c>
      <c r="I378" s="132">
        <f>SUM(I379:I385)</f>
        <v>5293.8600000000006</v>
      </c>
      <c r="J378" s="132">
        <f t="shared" si="30"/>
        <v>0</v>
      </c>
      <c r="K378" s="132">
        <f t="shared" si="28"/>
        <v>64.891640107869591</v>
      </c>
    </row>
    <row r="379" spans="1:11">
      <c r="A379" s="130"/>
      <c r="B379" s="130"/>
      <c r="C379" s="130"/>
      <c r="D379" s="133">
        <v>3231</v>
      </c>
      <c r="E379" s="111" t="s">
        <v>1272</v>
      </c>
      <c r="F379" s="134">
        <f>'Posebni dio izvršenja'!E501+'Posebni dio izvršenja'!E190</f>
        <v>0</v>
      </c>
      <c r="G379" s="257">
        <f>'Posebni dio izvršenja'!F501+'Posebni dio izvršenja'!F190</f>
        <v>0</v>
      </c>
      <c r="H379" s="257">
        <f>'Posebni dio izvršenja'!G501+'Posebni dio izvršenja'!G190</f>
        <v>0</v>
      </c>
      <c r="I379" s="134">
        <f>'Posebni dio izvršenja'!H501+'Posebni dio izvršenja'!H190</f>
        <v>0</v>
      </c>
      <c r="J379" s="134" t="e">
        <f t="shared" si="30"/>
        <v>#DIV/0!</v>
      </c>
      <c r="K379" s="134" t="e">
        <f t="shared" si="28"/>
        <v>#DIV/0!</v>
      </c>
    </row>
    <row r="380" spans="1:11">
      <c r="A380" s="130"/>
      <c r="B380" s="130"/>
      <c r="C380" s="130"/>
      <c r="D380" s="133">
        <v>3232</v>
      </c>
      <c r="E380" s="111" t="s">
        <v>1273</v>
      </c>
      <c r="F380" s="134">
        <f>'Posebni dio izvršenja'!E502</f>
        <v>1223</v>
      </c>
      <c r="G380" s="257">
        <f>'Posebni dio izvršenja'!F502</f>
        <v>1300</v>
      </c>
      <c r="H380" s="257">
        <f>'Posebni dio izvršenja'!G502</f>
        <v>0</v>
      </c>
      <c r="I380" s="134">
        <f>'Posebni dio izvršenja'!H502</f>
        <v>0</v>
      </c>
      <c r="J380" s="134">
        <f t="shared" si="30"/>
        <v>0</v>
      </c>
      <c r="K380" s="134">
        <f t="shared" si="28"/>
        <v>0</v>
      </c>
    </row>
    <row r="381" spans="1:11">
      <c r="A381" s="130"/>
      <c r="B381" s="130"/>
      <c r="C381" s="130"/>
      <c r="D381" s="133">
        <v>3233</v>
      </c>
      <c r="E381" s="111" t="s">
        <v>1274</v>
      </c>
      <c r="F381" s="134">
        <f>'Posebni dio izvršenja'!E503+'Posebni dio izvršenja'!E191</f>
        <v>731</v>
      </c>
      <c r="G381" s="257">
        <f>'Posebni dio izvršenja'!F503+'Posebni dio izvršenja'!F191</f>
        <v>800</v>
      </c>
      <c r="H381" s="257">
        <f>'Posebni dio izvršenja'!G503+'Posebni dio izvršenja'!G191</f>
        <v>0</v>
      </c>
      <c r="I381" s="134">
        <f>'Posebni dio izvršenja'!H503+'Posebni dio izvršenja'!H191</f>
        <v>200</v>
      </c>
      <c r="J381" s="134">
        <f t="shared" si="30"/>
        <v>0</v>
      </c>
      <c r="K381" s="134">
        <f t="shared" si="28"/>
        <v>25</v>
      </c>
    </row>
    <row r="382" spans="1:11">
      <c r="A382" s="130"/>
      <c r="B382" s="130"/>
      <c r="C382" s="130"/>
      <c r="D382" s="133">
        <v>3235</v>
      </c>
      <c r="E382" s="111" t="s">
        <v>1276</v>
      </c>
      <c r="F382" s="134">
        <f>'Posebni dio izvršenja'!E504+'Posebni dio izvršenja'!E192</f>
        <v>107</v>
      </c>
      <c r="G382" s="257">
        <f>'Posebni dio izvršenja'!F504+'Posebni dio izvršenja'!F192</f>
        <v>200</v>
      </c>
      <c r="H382" s="257">
        <f>'Posebni dio izvršenja'!G504+'Posebni dio izvršenja'!G192</f>
        <v>0</v>
      </c>
      <c r="I382" s="134">
        <f>'Posebni dio izvršenja'!H504+'Posebni dio izvršenja'!H192</f>
        <v>1916.98</v>
      </c>
      <c r="J382" s="134">
        <f t="shared" si="30"/>
        <v>0</v>
      </c>
      <c r="K382" s="134">
        <f t="shared" si="28"/>
        <v>958.4899999999999</v>
      </c>
    </row>
    <row r="383" spans="1:11">
      <c r="A383" s="130"/>
      <c r="B383" s="130"/>
      <c r="C383" s="130"/>
      <c r="D383" s="133">
        <v>3237</v>
      </c>
      <c r="E383" s="111" t="s">
        <v>1278</v>
      </c>
      <c r="F383" s="134">
        <f>'Posebni dio izvršenja'!E193+'Posebni dio izvršenja'!E505</f>
        <v>6918</v>
      </c>
      <c r="G383" s="257">
        <f>'Posebni dio izvršenja'!F193+'Posebni dio izvršenja'!F505</f>
        <v>4894</v>
      </c>
      <c r="H383" s="257">
        <f>'Posebni dio izvršenja'!G193+'Posebni dio izvršenja'!G505</f>
        <v>0</v>
      </c>
      <c r="I383" s="134">
        <f>'Posebni dio izvršenja'!H193+'Posebni dio izvršenja'!H505</f>
        <v>1405</v>
      </c>
      <c r="J383" s="134">
        <f t="shared" si="30"/>
        <v>0</v>
      </c>
      <c r="K383" s="134">
        <f t="shared" si="28"/>
        <v>28.708622803432775</v>
      </c>
    </row>
    <row r="384" spans="1:11">
      <c r="A384" s="130"/>
      <c r="B384" s="130"/>
      <c r="C384" s="130"/>
      <c r="D384" s="133">
        <v>3238</v>
      </c>
      <c r="E384" s="111" t="s">
        <v>1279</v>
      </c>
      <c r="F384" s="134">
        <f>'Posebni dio izvršenja'!E194</f>
        <v>1330</v>
      </c>
      <c r="G384" s="257">
        <f>'Posebni dio izvršenja'!F194</f>
        <v>0</v>
      </c>
      <c r="H384" s="257">
        <f>'Posebni dio izvršenja'!G194</f>
        <v>0</v>
      </c>
      <c r="I384" s="134">
        <f>'Posebni dio izvršenja'!H194</f>
        <v>0</v>
      </c>
      <c r="J384" s="134" t="e">
        <f t="shared" si="30"/>
        <v>#DIV/0!</v>
      </c>
      <c r="K384" s="134" t="e">
        <f t="shared" si="28"/>
        <v>#DIV/0!</v>
      </c>
    </row>
    <row r="385" spans="1:11">
      <c r="A385" s="130"/>
      <c r="B385" s="130"/>
      <c r="C385" s="130"/>
      <c r="D385" s="133">
        <v>3239</v>
      </c>
      <c r="E385" s="111" t="s">
        <v>1280</v>
      </c>
      <c r="F385" s="134">
        <f>'Posebni dio izvršenja'!E195+'Posebni dio izvršenja'!E506</f>
        <v>3632</v>
      </c>
      <c r="G385" s="257">
        <f>'Posebni dio izvršenja'!F195+'Posebni dio izvršenja'!F506</f>
        <v>964</v>
      </c>
      <c r="H385" s="257">
        <f>'Posebni dio izvršenja'!G195+'Posebni dio izvršenja'!G506</f>
        <v>0</v>
      </c>
      <c r="I385" s="134">
        <f>'Posebni dio izvršenja'!H195+'Posebni dio izvršenja'!H506</f>
        <v>1771.88</v>
      </c>
      <c r="J385" s="134">
        <f t="shared" si="30"/>
        <v>0</v>
      </c>
      <c r="K385" s="134">
        <f t="shared" si="28"/>
        <v>183.80497925311207</v>
      </c>
    </row>
    <row r="386" spans="1:11">
      <c r="A386" s="130"/>
      <c r="B386" s="130"/>
      <c r="C386" s="130">
        <v>324</v>
      </c>
      <c r="D386" s="133"/>
      <c r="E386" s="130" t="s">
        <v>1357</v>
      </c>
      <c r="F386" s="132">
        <f>F387</f>
        <v>2480</v>
      </c>
      <c r="G386" s="257">
        <f>G387</f>
        <v>4070</v>
      </c>
      <c r="H386" s="257">
        <f>H387</f>
        <v>0</v>
      </c>
      <c r="I386" s="132">
        <f>I387</f>
        <v>29.85</v>
      </c>
      <c r="J386" s="132">
        <f t="shared" si="30"/>
        <v>0</v>
      </c>
      <c r="K386" s="132">
        <f t="shared" si="28"/>
        <v>0.7334152334152334</v>
      </c>
    </row>
    <row r="387" spans="1:11">
      <c r="A387" s="130"/>
      <c r="B387" s="130"/>
      <c r="C387" s="130"/>
      <c r="D387" s="133">
        <v>3241</v>
      </c>
      <c r="E387" s="111" t="s">
        <v>1357</v>
      </c>
      <c r="F387" s="134">
        <f>'Posebni dio izvršenja'!E507</f>
        <v>2480</v>
      </c>
      <c r="G387" s="257">
        <f>'Posebni dio izvršenja'!F507</f>
        <v>4070</v>
      </c>
      <c r="H387" s="257">
        <f>'Posebni dio izvršenja'!G507</f>
        <v>0</v>
      </c>
      <c r="I387" s="134">
        <f>'Posebni dio izvršenja'!H507</f>
        <v>29.85</v>
      </c>
      <c r="J387" s="134">
        <f t="shared" si="30"/>
        <v>0</v>
      </c>
      <c r="K387" s="134">
        <f t="shared" si="28"/>
        <v>0.7334152334152334</v>
      </c>
    </row>
    <row r="388" spans="1:11">
      <c r="A388" s="130"/>
      <c r="B388" s="130"/>
      <c r="C388" s="130">
        <v>329</v>
      </c>
      <c r="D388" s="133"/>
      <c r="E388" s="130" t="s">
        <v>1285</v>
      </c>
      <c r="F388" s="132">
        <f>SUM(F389:F392)</f>
        <v>919.46</v>
      </c>
      <c r="G388" s="257">
        <f>SUM(G389:G392)</f>
        <v>400</v>
      </c>
      <c r="H388" s="257">
        <f>SUM(H389:H392)</f>
        <v>0</v>
      </c>
      <c r="I388" s="132">
        <f>SUM(I389:I392)</f>
        <v>236.8</v>
      </c>
      <c r="J388" s="132">
        <f t="shared" si="30"/>
        <v>0</v>
      </c>
      <c r="K388" s="132">
        <f t="shared" si="28"/>
        <v>59.20000000000001</v>
      </c>
    </row>
    <row r="389" spans="1:11">
      <c r="A389" s="130"/>
      <c r="B389" s="130"/>
      <c r="C389" s="130"/>
      <c r="D389" s="133">
        <v>3293</v>
      </c>
      <c r="E389" s="111" t="s">
        <v>1305</v>
      </c>
      <c r="F389" s="134">
        <f>'Posebni dio izvršenja'!E508+'Posebni dio izvršenja'!E196</f>
        <v>599.46</v>
      </c>
      <c r="G389" s="257">
        <f>'Posebni dio izvršenja'!F508+'Posebni dio izvršenja'!F196</f>
        <v>400</v>
      </c>
      <c r="H389" s="257">
        <f>'Posebni dio izvršenja'!G508+'Posebni dio izvršenja'!G196</f>
        <v>0</v>
      </c>
      <c r="I389" s="134">
        <f>'Posebni dio izvršenja'!H508+'Posebni dio izvršenja'!H196</f>
        <v>236.8</v>
      </c>
      <c r="J389" s="134">
        <f t="shared" si="30"/>
        <v>0</v>
      </c>
      <c r="K389" s="134">
        <f t="shared" ref="K389:K452" si="35">I389/G389*100</f>
        <v>59.20000000000001</v>
      </c>
    </row>
    <row r="390" spans="1:11">
      <c r="A390" s="130"/>
      <c r="B390" s="130"/>
      <c r="C390" s="130"/>
      <c r="D390" s="133">
        <v>3294</v>
      </c>
      <c r="E390" s="111" t="s">
        <v>1283</v>
      </c>
      <c r="F390" s="134">
        <f>'Posebni dio izvršenja'!E509</f>
        <v>0</v>
      </c>
      <c r="G390" s="257">
        <f>'Posebni dio izvršenja'!F509</f>
        <v>0</v>
      </c>
      <c r="H390" s="257">
        <f>'Posebni dio izvršenja'!G509</f>
        <v>0</v>
      </c>
      <c r="I390" s="134">
        <f>'Posebni dio izvršenja'!H509</f>
        <v>0</v>
      </c>
      <c r="J390" s="134" t="e">
        <f t="shared" si="30"/>
        <v>#DIV/0!</v>
      </c>
      <c r="K390" s="134" t="e">
        <f t="shared" si="35"/>
        <v>#DIV/0!</v>
      </c>
    </row>
    <row r="391" spans="1:11">
      <c r="A391" s="130"/>
      <c r="B391" s="130"/>
      <c r="C391" s="130"/>
      <c r="D391" s="133">
        <v>3295</v>
      </c>
      <c r="E391" s="111" t="s">
        <v>1284</v>
      </c>
      <c r="F391" s="134">
        <f>'Posebni dio izvršenja'!E197+'Posebni dio izvršenja'!E510</f>
        <v>0</v>
      </c>
      <c r="G391" s="257">
        <f>'Posebni dio izvršenja'!F197+'Posebni dio izvršenja'!F510</f>
        <v>0</v>
      </c>
      <c r="H391" s="257">
        <f>'Posebni dio izvršenja'!G197+'Posebni dio izvršenja'!G510</f>
        <v>0</v>
      </c>
      <c r="I391" s="134">
        <f>'Posebni dio izvršenja'!H197+'Posebni dio izvršenja'!H510</f>
        <v>0</v>
      </c>
      <c r="J391" s="134" t="e">
        <f t="shared" si="30"/>
        <v>#DIV/0!</v>
      </c>
      <c r="K391" s="134" t="e">
        <f t="shared" si="35"/>
        <v>#DIV/0!</v>
      </c>
    </row>
    <row r="392" spans="1:11">
      <c r="A392" s="130"/>
      <c r="B392" s="130"/>
      <c r="C392" s="130"/>
      <c r="D392" s="133">
        <v>3299</v>
      </c>
      <c r="E392" s="111" t="s">
        <v>1285</v>
      </c>
      <c r="F392" s="134">
        <f>'Posebni dio izvršenja'!E511+'Posebni dio izvršenja'!E198</f>
        <v>320</v>
      </c>
      <c r="G392" s="257">
        <f>'Posebni dio izvršenja'!F511+'Posebni dio izvršenja'!F198</f>
        <v>0</v>
      </c>
      <c r="H392" s="257">
        <f>'Posebni dio izvršenja'!G511+'Posebni dio izvršenja'!G198</f>
        <v>0</v>
      </c>
      <c r="I392" s="134">
        <f>'Posebni dio izvršenja'!H511+'Posebni dio izvršenja'!H198</f>
        <v>0</v>
      </c>
      <c r="J392" s="134" t="e">
        <f t="shared" si="30"/>
        <v>#DIV/0!</v>
      </c>
      <c r="K392" s="134" t="e">
        <f t="shared" si="35"/>
        <v>#DIV/0!</v>
      </c>
    </row>
    <row r="393" spans="1:11">
      <c r="A393" s="130"/>
      <c r="B393" s="130">
        <v>34</v>
      </c>
      <c r="C393" s="130"/>
      <c r="D393" s="133"/>
      <c r="E393" s="130" t="s">
        <v>1350</v>
      </c>
      <c r="F393" s="132">
        <f>F394</f>
        <v>0</v>
      </c>
      <c r="G393" s="132">
        <f>G394</f>
        <v>0</v>
      </c>
      <c r="H393" s="132">
        <f>H394</f>
        <v>0</v>
      </c>
      <c r="I393" s="132">
        <f>I394</f>
        <v>0</v>
      </c>
      <c r="J393" s="132" t="e">
        <f t="shared" si="30"/>
        <v>#DIV/0!</v>
      </c>
      <c r="K393" s="132" t="e">
        <f t="shared" si="35"/>
        <v>#DIV/0!</v>
      </c>
    </row>
    <row r="394" spans="1:11">
      <c r="A394" s="130"/>
      <c r="B394" s="130"/>
      <c r="C394" s="130">
        <v>343</v>
      </c>
      <c r="D394" s="133"/>
      <c r="E394" s="130" t="s">
        <v>1351</v>
      </c>
      <c r="F394" s="132">
        <f>F396+F395</f>
        <v>0</v>
      </c>
      <c r="G394" s="134">
        <f>G396+G395</f>
        <v>0</v>
      </c>
      <c r="H394" s="132">
        <f>H396+H395</f>
        <v>0</v>
      </c>
      <c r="I394" s="132">
        <f>I396+I395</f>
        <v>0</v>
      </c>
      <c r="J394" s="132" t="e">
        <f t="shared" si="30"/>
        <v>#DIV/0!</v>
      </c>
      <c r="K394" s="132" t="e">
        <f t="shared" si="35"/>
        <v>#DIV/0!</v>
      </c>
    </row>
    <row r="395" spans="1:11">
      <c r="A395" s="130"/>
      <c r="B395" s="130"/>
      <c r="C395" s="130"/>
      <c r="D395" s="133">
        <v>3431</v>
      </c>
      <c r="E395" s="111" t="s">
        <v>1286</v>
      </c>
      <c r="F395" s="134">
        <f>'Posebni dio izvršenja'!E513</f>
        <v>0</v>
      </c>
      <c r="G395" s="257">
        <f>'Posebni dio izvršenja'!F513</f>
        <v>0</v>
      </c>
      <c r="H395" s="257">
        <f>'Posebni dio izvršenja'!G513</f>
        <v>0</v>
      </c>
      <c r="I395" s="134">
        <f>'Posebni dio izvršenja'!H513</f>
        <v>0</v>
      </c>
      <c r="J395" s="134" t="e">
        <f t="shared" si="30"/>
        <v>#DIV/0!</v>
      </c>
      <c r="K395" s="134" t="e">
        <f t="shared" si="35"/>
        <v>#DIV/0!</v>
      </c>
    </row>
    <row r="396" spans="1:11" ht="26.4">
      <c r="A396" s="130"/>
      <c r="B396" s="130"/>
      <c r="C396" s="130"/>
      <c r="D396" s="133">
        <v>3432</v>
      </c>
      <c r="E396" s="136" t="s">
        <v>1306</v>
      </c>
      <c r="F396" s="134">
        <f>'Posebni dio izvršenja'!E514+'Posebni dio izvršenja'!E200</f>
        <v>0</v>
      </c>
      <c r="G396" s="257">
        <f>'Posebni dio izvršenja'!F514+'Posebni dio izvršenja'!F200</f>
        <v>0</v>
      </c>
      <c r="H396" s="257">
        <f>'Posebni dio izvršenja'!G514+'Posebni dio izvršenja'!G200</f>
        <v>0</v>
      </c>
      <c r="I396" s="134">
        <f>'Posebni dio izvršenja'!H514+'Posebni dio izvršenja'!H200</f>
        <v>0</v>
      </c>
      <c r="J396" s="134" t="e">
        <f t="shared" ref="J396:J459" si="36">H396/G396*100</f>
        <v>#DIV/0!</v>
      </c>
      <c r="K396" s="134" t="e">
        <f t="shared" si="35"/>
        <v>#DIV/0!</v>
      </c>
    </row>
    <row r="397" spans="1:11" ht="26.4">
      <c r="A397" s="130"/>
      <c r="B397" s="130">
        <v>36</v>
      </c>
      <c r="C397" s="130"/>
      <c r="D397" s="133"/>
      <c r="E397" s="142" t="s">
        <v>1399</v>
      </c>
      <c r="F397" s="132">
        <f>F400+F398</f>
        <v>0</v>
      </c>
      <c r="G397" s="132">
        <f>G400+G398</f>
        <v>0</v>
      </c>
      <c r="H397" s="132">
        <f>H400+H398</f>
        <v>0</v>
      </c>
      <c r="I397" s="132">
        <f>I400+I398</f>
        <v>0</v>
      </c>
      <c r="J397" s="132" t="e">
        <f t="shared" si="36"/>
        <v>#DIV/0!</v>
      </c>
      <c r="K397" s="132" t="e">
        <f t="shared" si="35"/>
        <v>#DIV/0!</v>
      </c>
    </row>
    <row r="398" spans="1:11">
      <c r="A398" s="130"/>
      <c r="B398" s="130"/>
      <c r="C398" s="130">
        <v>361</v>
      </c>
      <c r="D398" s="133"/>
      <c r="E398" s="130" t="s">
        <v>1565</v>
      </c>
      <c r="F398" s="132">
        <f>F399</f>
        <v>0</v>
      </c>
      <c r="G398" s="257">
        <f>G399</f>
        <v>0</v>
      </c>
      <c r="H398" s="257">
        <f>H399</f>
        <v>0</v>
      </c>
      <c r="I398" s="132">
        <f>I399</f>
        <v>0</v>
      </c>
      <c r="J398" s="132" t="e">
        <f t="shared" si="36"/>
        <v>#DIV/0!</v>
      </c>
      <c r="K398" s="132" t="e">
        <f t="shared" si="35"/>
        <v>#DIV/0!</v>
      </c>
    </row>
    <row r="399" spans="1:11">
      <c r="A399" s="130"/>
      <c r="B399" s="130"/>
      <c r="C399" s="130"/>
      <c r="D399" s="133">
        <v>3611</v>
      </c>
      <c r="E399" s="111" t="s">
        <v>1565</v>
      </c>
      <c r="F399" s="134">
        <f>'Posebni dio izvršenja'!E516</f>
        <v>0</v>
      </c>
      <c r="G399" s="257">
        <f>'Posebni dio izvršenja'!F516</f>
        <v>0</v>
      </c>
      <c r="H399" s="257">
        <f>'Posebni dio izvršenja'!G516</f>
        <v>0</v>
      </c>
      <c r="I399" s="134">
        <f>'Posebni dio izvršenja'!H516</f>
        <v>0</v>
      </c>
      <c r="J399" s="134" t="e">
        <f t="shared" si="36"/>
        <v>#DIV/0!</v>
      </c>
      <c r="K399" s="134" t="e">
        <f t="shared" si="35"/>
        <v>#DIV/0!</v>
      </c>
    </row>
    <row r="400" spans="1:11">
      <c r="A400" s="130"/>
      <c r="B400" s="130"/>
      <c r="C400" s="130">
        <v>369</v>
      </c>
      <c r="D400" s="133"/>
      <c r="E400" s="130" t="s">
        <v>1380</v>
      </c>
      <c r="F400" s="132">
        <f>F401</f>
        <v>0</v>
      </c>
      <c r="G400" s="257">
        <f>G401</f>
        <v>0</v>
      </c>
      <c r="H400" s="257">
        <f>H401</f>
        <v>0</v>
      </c>
      <c r="I400" s="132">
        <f>I401</f>
        <v>0</v>
      </c>
      <c r="J400" s="132" t="e">
        <f t="shared" si="36"/>
        <v>#DIV/0!</v>
      </c>
      <c r="K400" s="132" t="e">
        <f t="shared" si="35"/>
        <v>#DIV/0!</v>
      </c>
    </row>
    <row r="401" spans="1:11">
      <c r="A401" s="130"/>
      <c r="B401" s="130"/>
      <c r="C401" s="130"/>
      <c r="D401" s="133">
        <v>3691</v>
      </c>
      <c r="E401" s="111" t="s">
        <v>1341</v>
      </c>
      <c r="F401" s="134">
        <f>'Posebni dio izvršenja'!E517</f>
        <v>0</v>
      </c>
      <c r="G401" s="257">
        <f>'Posebni dio izvršenja'!F517</f>
        <v>0</v>
      </c>
      <c r="H401" s="257">
        <f>'Posebni dio izvršenja'!G517</f>
        <v>0</v>
      </c>
      <c r="I401" s="134">
        <f>'Posebni dio izvršenja'!H517</f>
        <v>0</v>
      </c>
      <c r="J401" s="134" t="e">
        <f t="shared" si="36"/>
        <v>#DIV/0!</v>
      </c>
      <c r="K401" s="134" t="e">
        <f t="shared" si="35"/>
        <v>#DIV/0!</v>
      </c>
    </row>
    <row r="402" spans="1:11" ht="26.4">
      <c r="A402" s="130"/>
      <c r="B402" s="130">
        <v>37</v>
      </c>
      <c r="C402" s="130"/>
      <c r="D402" s="133">
        <v>37</v>
      </c>
      <c r="E402" s="142" t="s">
        <v>1360</v>
      </c>
      <c r="F402" s="132">
        <f t="shared" ref="F402:I403" si="37">F403</f>
        <v>0</v>
      </c>
      <c r="G402" s="132">
        <f t="shared" si="37"/>
        <v>0</v>
      </c>
      <c r="H402" s="132">
        <f t="shared" si="37"/>
        <v>0</v>
      </c>
      <c r="I402" s="132">
        <f t="shared" si="37"/>
        <v>0</v>
      </c>
      <c r="J402" s="132" t="e">
        <f t="shared" si="36"/>
        <v>#DIV/0!</v>
      </c>
      <c r="K402" s="132" t="e">
        <f t="shared" si="35"/>
        <v>#DIV/0!</v>
      </c>
    </row>
    <row r="403" spans="1:11">
      <c r="A403" s="130"/>
      <c r="B403" s="130"/>
      <c r="C403" s="130">
        <v>372</v>
      </c>
      <c r="D403" s="133"/>
      <c r="E403" s="130" t="s">
        <v>1361</v>
      </c>
      <c r="F403" s="132">
        <f t="shared" si="37"/>
        <v>0</v>
      </c>
      <c r="G403" s="257">
        <f t="shared" si="37"/>
        <v>0</v>
      </c>
      <c r="H403" s="257">
        <f t="shared" si="37"/>
        <v>0</v>
      </c>
      <c r="I403" s="132">
        <f t="shared" si="37"/>
        <v>0</v>
      </c>
      <c r="J403" s="132" t="e">
        <f t="shared" si="36"/>
        <v>#DIV/0!</v>
      </c>
      <c r="K403" s="132" t="e">
        <f t="shared" si="35"/>
        <v>#DIV/0!</v>
      </c>
    </row>
    <row r="404" spans="1:11">
      <c r="A404" s="130"/>
      <c r="B404" s="130"/>
      <c r="C404" s="130"/>
      <c r="D404" s="133">
        <v>3721</v>
      </c>
      <c r="E404" s="111" t="s">
        <v>1323</v>
      </c>
      <c r="F404" s="134">
        <f>'Posebni dio izvršenja'!E519</f>
        <v>0</v>
      </c>
      <c r="G404" s="257">
        <f>'Posebni dio izvršenja'!F519</f>
        <v>0</v>
      </c>
      <c r="H404" s="257">
        <f>'Posebni dio izvršenja'!G519</f>
        <v>0</v>
      </c>
      <c r="I404" s="134">
        <f>'Posebni dio izvršenja'!H519</f>
        <v>0</v>
      </c>
      <c r="J404" s="134" t="e">
        <f t="shared" si="36"/>
        <v>#DIV/0!</v>
      </c>
      <c r="K404" s="134" t="e">
        <f t="shared" si="35"/>
        <v>#DIV/0!</v>
      </c>
    </row>
    <row r="405" spans="1:11">
      <c r="A405" s="130"/>
      <c r="B405" s="130">
        <v>38</v>
      </c>
      <c r="C405" s="130"/>
      <c r="D405" s="133"/>
      <c r="E405" s="130" t="s">
        <v>1359</v>
      </c>
      <c r="F405" s="132">
        <f t="shared" ref="F405:I406" si="38">F406</f>
        <v>0</v>
      </c>
      <c r="G405" s="132">
        <f t="shared" si="38"/>
        <v>0</v>
      </c>
      <c r="H405" s="132">
        <f t="shared" si="38"/>
        <v>0</v>
      </c>
      <c r="I405" s="132">
        <f t="shared" si="38"/>
        <v>0</v>
      </c>
      <c r="J405" s="132" t="e">
        <f t="shared" si="36"/>
        <v>#DIV/0!</v>
      </c>
      <c r="K405" s="132" t="e">
        <f t="shared" si="35"/>
        <v>#DIV/0!</v>
      </c>
    </row>
    <row r="406" spans="1:11">
      <c r="A406" s="130"/>
      <c r="B406" s="130"/>
      <c r="C406" s="130">
        <v>381</v>
      </c>
      <c r="D406" s="133"/>
      <c r="E406" s="130" t="s">
        <v>1347</v>
      </c>
      <c r="F406" s="132">
        <f t="shared" si="38"/>
        <v>0</v>
      </c>
      <c r="G406" s="257">
        <f t="shared" si="38"/>
        <v>0</v>
      </c>
      <c r="H406" s="257">
        <f t="shared" si="38"/>
        <v>0</v>
      </c>
      <c r="I406" s="132">
        <f t="shared" si="38"/>
        <v>0</v>
      </c>
      <c r="J406" s="132" t="e">
        <f t="shared" si="36"/>
        <v>#DIV/0!</v>
      </c>
      <c r="K406" s="132" t="e">
        <f t="shared" si="35"/>
        <v>#DIV/0!</v>
      </c>
    </row>
    <row r="407" spans="1:11">
      <c r="A407" s="130"/>
      <c r="B407" s="130"/>
      <c r="C407" s="130"/>
      <c r="D407" s="133">
        <v>3811</v>
      </c>
      <c r="E407" s="111" t="s">
        <v>1316</v>
      </c>
      <c r="F407" s="134">
        <f>'Posebni dio izvršenja'!E521</f>
        <v>0</v>
      </c>
      <c r="G407" s="257">
        <f>'Posebni dio izvršenja'!F521</f>
        <v>0</v>
      </c>
      <c r="H407" s="257">
        <f>'Posebni dio izvršenja'!G521</f>
        <v>0</v>
      </c>
      <c r="I407" s="134">
        <f>'Posebni dio izvršenja'!H521</f>
        <v>0</v>
      </c>
      <c r="J407" s="134" t="e">
        <f t="shared" si="36"/>
        <v>#DIV/0!</v>
      </c>
      <c r="K407" s="134" t="e">
        <f t="shared" si="35"/>
        <v>#DIV/0!</v>
      </c>
    </row>
    <row r="408" spans="1:11">
      <c r="A408" s="130">
        <v>4</v>
      </c>
      <c r="B408" s="130"/>
      <c r="C408" s="130"/>
      <c r="D408" s="133"/>
      <c r="E408" s="130" t="s">
        <v>1352</v>
      </c>
      <c r="F408" s="132">
        <f>F409+F412</f>
        <v>2838</v>
      </c>
      <c r="G408" s="132">
        <f>G409+G412</f>
        <v>0</v>
      </c>
      <c r="H408" s="132">
        <f>H409+H412</f>
        <v>0</v>
      </c>
      <c r="I408" s="132">
        <f>I409+I412</f>
        <v>6430.38</v>
      </c>
      <c r="J408" s="132" t="e">
        <f t="shared" si="36"/>
        <v>#DIV/0!</v>
      </c>
      <c r="K408" s="132" t="e">
        <f t="shared" si="35"/>
        <v>#DIV/0!</v>
      </c>
    </row>
    <row r="409" spans="1:11">
      <c r="A409" s="130"/>
      <c r="B409" s="130">
        <v>41</v>
      </c>
      <c r="C409" s="130"/>
      <c r="D409" s="133"/>
      <c r="E409" s="130" t="s">
        <v>1362</v>
      </c>
      <c r="F409" s="132">
        <f t="shared" ref="F409:I410" si="39">F410</f>
        <v>0</v>
      </c>
      <c r="G409" s="132">
        <f t="shared" si="39"/>
        <v>0</v>
      </c>
      <c r="H409" s="132">
        <f t="shared" si="39"/>
        <v>0</v>
      </c>
      <c r="I409" s="132">
        <f t="shared" si="39"/>
        <v>0</v>
      </c>
      <c r="J409" s="132" t="e">
        <f t="shared" si="36"/>
        <v>#DIV/0!</v>
      </c>
      <c r="K409" s="132" t="e">
        <f t="shared" si="35"/>
        <v>#DIV/0!</v>
      </c>
    </row>
    <row r="410" spans="1:11">
      <c r="A410" s="130"/>
      <c r="B410" s="130"/>
      <c r="C410" s="130">
        <v>412</v>
      </c>
      <c r="D410" s="133"/>
      <c r="E410" s="130" t="s">
        <v>1317</v>
      </c>
      <c r="F410" s="132">
        <f t="shared" si="39"/>
        <v>0</v>
      </c>
      <c r="G410" s="257">
        <f t="shared" si="39"/>
        <v>0</v>
      </c>
      <c r="H410" s="257">
        <f t="shared" si="39"/>
        <v>0</v>
      </c>
      <c r="I410" s="132">
        <f t="shared" si="39"/>
        <v>0</v>
      </c>
      <c r="J410" s="132" t="e">
        <f t="shared" si="36"/>
        <v>#DIV/0!</v>
      </c>
      <c r="K410" s="132" t="e">
        <f t="shared" si="35"/>
        <v>#DIV/0!</v>
      </c>
    </row>
    <row r="411" spans="1:11">
      <c r="A411" s="130"/>
      <c r="B411" s="130"/>
      <c r="C411" s="130"/>
      <c r="D411" s="133">
        <v>4123</v>
      </c>
      <c r="E411" s="111" t="s">
        <v>1324</v>
      </c>
      <c r="F411" s="134">
        <f>'Posebni dio izvršenja'!E203</f>
        <v>0</v>
      </c>
      <c r="G411" s="257">
        <f>'Posebni dio izvršenja'!F203</f>
        <v>0</v>
      </c>
      <c r="H411" s="257">
        <f>'Posebni dio izvršenja'!G203</f>
        <v>0</v>
      </c>
      <c r="I411" s="134">
        <f>'Posebni dio izvršenja'!H203</f>
        <v>0</v>
      </c>
      <c r="J411" s="134" t="e">
        <f t="shared" si="36"/>
        <v>#DIV/0!</v>
      </c>
      <c r="K411" s="134" t="e">
        <f t="shared" si="35"/>
        <v>#DIV/0!</v>
      </c>
    </row>
    <row r="412" spans="1:11">
      <c r="A412" s="130"/>
      <c r="B412" s="130">
        <v>42</v>
      </c>
      <c r="C412" s="130"/>
      <c r="D412" s="133"/>
      <c r="E412" s="130" t="s">
        <v>1352</v>
      </c>
      <c r="F412" s="132">
        <f>F413+F419</f>
        <v>2838</v>
      </c>
      <c r="G412" s="132">
        <f>G413+G419</f>
        <v>0</v>
      </c>
      <c r="H412" s="132">
        <f>H413+H419</f>
        <v>0</v>
      </c>
      <c r="I412" s="132">
        <f>I413+I419</f>
        <v>6430.38</v>
      </c>
      <c r="J412" s="132" t="e">
        <f t="shared" si="36"/>
        <v>#DIV/0!</v>
      </c>
      <c r="K412" s="132" t="e">
        <f t="shared" si="35"/>
        <v>#DIV/0!</v>
      </c>
    </row>
    <row r="413" spans="1:11">
      <c r="A413" s="130"/>
      <c r="B413" s="130"/>
      <c r="C413" s="130">
        <v>422</v>
      </c>
      <c r="D413" s="133"/>
      <c r="E413" s="130" t="s">
        <v>1354</v>
      </c>
      <c r="F413" s="132">
        <f>SUM(F414:F418)</f>
        <v>2838</v>
      </c>
      <c r="G413" s="257">
        <f>SUM(G414:G418)</f>
        <v>0</v>
      </c>
      <c r="H413" s="257">
        <f>SUM(H414:H418)</f>
        <v>0</v>
      </c>
      <c r="I413" s="132">
        <f>SUM(I414:I418)</f>
        <v>6430.38</v>
      </c>
      <c r="J413" s="132" t="e">
        <f t="shared" si="36"/>
        <v>#DIV/0!</v>
      </c>
      <c r="K413" s="132" t="e">
        <f t="shared" si="35"/>
        <v>#DIV/0!</v>
      </c>
    </row>
    <row r="414" spans="1:11">
      <c r="A414" s="130"/>
      <c r="B414" s="130"/>
      <c r="C414" s="130"/>
      <c r="D414" s="133">
        <v>4221</v>
      </c>
      <c r="E414" s="111" t="s">
        <v>1287</v>
      </c>
      <c r="F414" s="134">
        <f>'Posebni dio izvršenja'!E526+'Posebni dio izvršenja'!E205</f>
        <v>0</v>
      </c>
      <c r="G414" s="257">
        <f>'Posebni dio izvršenja'!F526+'Posebni dio izvršenja'!F205</f>
        <v>0</v>
      </c>
      <c r="H414" s="257">
        <f>'Posebni dio izvršenja'!G526+'Posebni dio izvršenja'!G205</f>
        <v>0</v>
      </c>
      <c r="I414" s="134">
        <f>'Posebni dio izvršenja'!H526+'Posebni dio izvršenja'!H205</f>
        <v>4020</v>
      </c>
      <c r="J414" s="134" t="e">
        <f t="shared" si="36"/>
        <v>#DIV/0!</v>
      </c>
      <c r="K414" s="134" t="e">
        <f t="shared" si="35"/>
        <v>#DIV/0!</v>
      </c>
    </row>
    <row r="415" spans="1:11">
      <c r="A415" s="130"/>
      <c r="B415" s="130"/>
      <c r="C415" s="130"/>
      <c r="D415" s="133">
        <v>4222</v>
      </c>
      <c r="E415" s="111" t="s">
        <v>1310</v>
      </c>
      <c r="F415" s="134">
        <f>'Posebni dio izvršenja'!E527</f>
        <v>0</v>
      </c>
      <c r="G415" s="257">
        <f>'Posebni dio izvršenja'!F527</f>
        <v>0</v>
      </c>
      <c r="H415" s="257">
        <f>'Posebni dio izvršenja'!G527</f>
        <v>0</v>
      </c>
      <c r="I415" s="134">
        <f>'Posebni dio izvršenja'!H527</f>
        <v>0</v>
      </c>
      <c r="J415" s="134" t="e">
        <f t="shared" si="36"/>
        <v>#DIV/0!</v>
      </c>
      <c r="K415" s="134" t="e">
        <f t="shared" si="35"/>
        <v>#DIV/0!</v>
      </c>
    </row>
    <row r="416" spans="1:11">
      <c r="A416" s="130"/>
      <c r="B416" s="130"/>
      <c r="C416" s="130"/>
      <c r="D416" s="133">
        <v>4224</v>
      </c>
      <c r="E416" s="111" t="s">
        <v>1319</v>
      </c>
      <c r="F416" s="134">
        <f>'Posebni dio izvršenja'!E528</f>
        <v>2838</v>
      </c>
      <c r="G416" s="257">
        <f>'Posebni dio izvršenja'!F528</f>
        <v>0</v>
      </c>
      <c r="H416" s="257">
        <f>'Posebni dio izvršenja'!G528</f>
        <v>0</v>
      </c>
      <c r="I416" s="134">
        <f>'Posebni dio izvršenja'!H528</f>
        <v>0</v>
      </c>
      <c r="J416" s="134" t="e">
        <f t="shared" si="36"/>
        <v>#DIV/0!</v>
      </c>
      <c r="K416" s="134" t="e">
        <f t="shared" si="35"/>
        <v>#DIV/0!</v>
      </c>
    </row>
    <row r="417" spans="1:11">
      <c r="A417" s="130"/>
      <c r="B417" s="130"/>
      <c r="C417" s="130"/>
      <c r="D417" s="133">
        <v>4225</v>
      </c>
      <c r="E417" s="111" t="s">
        <v>1320</v>
      </c>
      <c r="F417" s="134">
        <f>'Posebni dio izvršenja'!E529</f>
        <v>0</v>
      </c>
      <c r="G417" s="257">
        <f>'Posebni dio izvršenja'!F529</f>
        <v>0</v>
      </c>
      <c r="H417" s="257">
        <f>'Posebni dio izvršenja'!G529</f>
        <v>0</v>
      </c>
      <c r="I417" s="134">
        <f>'Posebni dio izvršenja'!H529</f>
        <v>2410.38</v>
      </c>
      <c r="J417" s="134" t="e">
        <f t="shared" si="36"/>
        <v>#DIV/0!</v>
      </c>
      <c r="K417" s="134" t="e">
        <f t="shared" si="35"/>
        <v>#DIV/0!</v>
      </c>
    </row>
    <row r="418" spans="1:11">
      <c r="A418" s="130"/>
      <c r="B418" s="130"/>
      <c r="C418" s="130"/>
      <c r="D418" s="133">
        <v>4227</v>
      </c>
      <c r="E418" s="111" t="s">
        <v>1288</v>
      </c>
      <c r="F418" s="134">
        <f>'Posebni dio izvršenja'!E530+'Posebni dio izvršenja'!E206</f>
        <v>0</v>
      </c>
      <c r="G418" s="257">
        <f>'Posebni dio izvršenja'!F530+'Posebni dio izvršenja'!F206</f>
        <v>0</v>
      </c>
      <c r="H418" s="257">
        <f>'Posebni dio izvršenja'!G530+'Posebni dio izvršenja'!G206</f>
        <v>0</v>
      </c>
      <c r="I418" s="134">
        <f>'Posebni dio izvršenja'!H530+'Posebni dio izvršenja'!H206</f>
        <v>0</v>
      </c>
      <c r="J418" s="134" t="e">
        <f t="shared" si="36"/>
        <v>#DIV/0!</v>
      </c>
      <c r="K418" s="134" t="e">
        <f t="shared" si="35"/>
        <v>#DIV/0!</v>
      </c>
    </row>
    <row r="419" spans="1:11">
      <c r="A419" s="130"/>
      <c r="B419" s="130"/>
      <c r="C419" s="130">
        <v>424</v>
      </c>
      <c r="D419" s="133"/>
      <c r="E419" s="130" t="s">
        <v>1356</v>
      </c>
      <c r="F419" s="132">
        <f>F420</f>
        <v>0</v>
      </c>
      <c r="G419" s="257">
        <f>G420</f>
        <v>0</v>
      </c>
      <c r="H419" s="257">
        <f>H420</f>
        <v>0</v>
      </c>
      <c r="I419" s="132">
        <f>I420</f>
        <v>0</v>
      </c>
      <c r="J419" s="132" t="e">
        <f t="shared" si="36"/>
        <v>#DIV/0!</v>
      </c>
      <c r="K419" s="132" t="e">
        <f t="shared" si="35"/>
        <v>#DIV/0!</v>
      </c>
    </row>
    <row r="420" spans="1:11">
      <c r="A420" s="130"/>
      <c r="B420" s="130"/>
      <c r="C420" s="130"/>
      <c r="D420" s="133">
        <v>4241</v>
      </c>
      <c r="E420" s="111" t="s">
        <v>1325</v>
      </c>
      <c r="F420" s="134">
        <f>'Posebni dio izvršenja'!E531</f>
        <v>0</v>
      </c>
      <c r="G420" s="257">
        <f>'Posebni dio izvršenja'!F531</f>
        <v>0</v>
      </c>
      <c r="H420" s="257">
        <f>'Posebni dio izvršenja'!G531</f>
        <v>0</v>
      </c>
      <c r="I420" s="134">
        <f>'Posebni dio izvršenja'!H531</f>
        <v>0</v>
      </c>
      <c r="J420" s="134" t="e">
        <f t="shared" si="36"/>
        <v>#DIV/0!</v>
      </c>
      <c r="K420" s="134" t="e">
        <f t="shared" si="35"/>
        <v>#DIV/0!</v>
      </c>
    </row>
    <row r="421" spans="1:11">
      <c r="A421" s="130"/>
      <c r="B421" s="130"/>
      <c r="C421" s="130">
        <v>426</v>
      </c>
      <c r="D421" s="133"/>
      <c r="E421" s="130" t="s">
        <v>1355</v>
      </c>
      <c r="F421" s="132">
        <f>F422</f>
        <v>0</v>
      </c>
      <c r="G421" s="257">
        <f>G422</f>
        <v>0</v>
      </c>
      <c r="H421" s="257">
        <f>H422</f>
        <v>0</v>
      </c>
      <c r="I421" s="132">
        <f>I422</f>
        <v>0</v>
      </c>
      <c r="J421" s="132" t="e">
        <f t="shared" si="36"/>
        <v>#DIV/0!</v>
      </c>
      <c r="K421" s="132" t="e">
        <f t="shared" si="35"/>
        <v>#DIV/0!</v>
      </c>
    </row>
    <row r="422" spans="1:11">
      <c r="A422" s="130"/>
      <c r="B422" s="130"/>
      <c r="C422" s="130"/>
      <c r="D422" s="133">
        <v>4262</v>
      </c>
      <c r="E422" s="111" t="s">
        <v>1421</v>
      </c>
      <c r="F422" s="134">
        <f>'Posebni dio izvršenja'!E207</f>
        <v>0</v>
      </c>
      <c r="G422" s="257">
        <f>'Posebni dio izvršenja'!F207</f>
        <v>0</v>
      </c>
      <c r="H422" s="257">
        <f>'Posebni dio izvršenja'!G207</f>
        <v>0</v>
      </c>
      <c r="I422" s="134">
        <f>'Posebni dio izvršenja'!H207</f>
        <v>0</v>
      </c>
      <c r="J422" s="134" t="e">
        <f t="shared" si="36"/>
        <v>#DIV/0!</v>
      </c>
      <c r="K422" s="134" t="e">
        <f t="shared" si="35"/>
        <v>#DIV/0!</v>
      </c>
    </row>
    <row r="423" spans="1:11" s="116" customFormat="1" ht="15" customHeight="1">
      <c r="A423" s="127"/>
      <c r="B423" s="127"/>
      <c r="C423" s="127"/>
      <c r="D423" s="152"/>
      <c r="E423" s="56" t="s">
        <v>1481</v>
      </c>
      <c r="F423" s="118">
        <f>F424+F462</f>
        <v>72816.34</v>
      </c>
      <c r="G423" s="118">
        <f>G424+G462</f>
        <v>0</v>
      </c>
      <c r="H423" s="118">
        <f>H424+H462</f>
        <v>0</v>
      </c>
      <c r="I423" s="118">
        <f>I424+I462</f>
        <v>36214.75</v>
      </c>
      <c r="J423" s="117" t="e">
        <f t="shared" si="36"/>
        <v>#DIV/0!</v>
      </c>
      <c r="K423" s="117" t="e">
        <f t="shared" si="35"/>
        <v>#DIV/0!</v>
      </c>
    </row>
    <row r="424" spans="1:11" s="116" customFormat="1" ht="15" customHeight="1">
      <c r="A424" s="130">
        <v>3</v>
      </c>
      <c r="B424" s="130"/>
      <c r="C424" s="130"/>
      <c r="D424" s="111"/>
      <c r="E424" s="130" t="s">
        <v>1365</v>
      </c>
      <c r="F424" s="132">
        <f>F425+F432+F453+F456+F459</f>
        <v>36774.01</v>
      </c>
      <c r="G424" s="132">
        <f>G425+G432+G453+G456+G459</f>
        <v>0</v>
      </c>
      <c r="H424" s="132">
        <f>H425+H432+H453+H456+H459</f>
        <v>0</v>
      </c>
      <c r="I424" s="132">
        <f>I425+I432+I453+I456+I459</f>
        <v>36214.75</v>
      </c>
      <c r="J424" s="132" t="e">
        <f t="shared" si="36"/>
        <v>#DIV/0!</v>
      </c>
      <c r="K424" s="132" t="e">
        <f t="shared" si="35"/>
        <v>#DIV/0!</v>
      </c>
    </row>
    <row r="425" spans="1:11" s="116" customFormat="1" ht="15" customHeight="1">
      <c r="A425" s="130"/>
      <c r="B425" s="130">
        <v>31</v>
      </c>
      <c r="C425" s="130"/>
      <c r="D425" s="111"/>
      <c r="E425" s="130" t="s">
        <v>1328</v>
      </c>
      <c r="F425" s="132">
        <f>F426+F428+F430</f>
        <v>32755.69</v>
      </c>
      <c r="G425" s="132">
        <f>G426+G428+G430</f>
        <v>0</v>
      </c>
      <c r="H425" s="132">
        <f>H426+H428+H430</f>
        <v>0</v>
      </c>
      <c r="I425" s="132">
        <f>I426+I428+I430</f>
        <v>36214.75</v>
      </c>
      <c r="J425" s="132" t="e">
        <f t="shared" si="36"/>
        <v>#DIV/0!</v>
      </c>
      <c r="K425" s="132" t="e">
        <f t="shared" si="35"/>
        <v>#DIV/0!</v>
      </c>
    </row>
    <row r="426" spans="1:11" s="116" customFormat="1" ht="15" customHeight="1">
      <c r="A426" s="130"/>
      <c r="B426" s="130"/>
      <c r="C426" s="130">
        <v>311</v>
      </c>
      <c r="D426" s="111"/>
      <c r="E426" s="130" t="s">
        <v>1300</v>
      </c>
      <c r="F426" s="132">
        <f>SUM(F427)</f>
        <v>28116.42</v>
      </c>
      <c r="G426" s="257">
        <f>SUM(G427)</f>
        <v>0</v>
      </c>
      <c r="H426" s="257">
        <f>SUM(H427)</f>
        <v>0</v>
      </c>
      <c r="I426" s="132">
        <f>SUM(I427)</f>
        <v>36091.440000000002</v>
      </c>
      <c r="J426" s="132" t="e">
        <f t="shared" si="36"/>
        <v>#DIV/0!</v>
      </c>
      <c r="K426" s="132" t="e">
        <f t="shared" si="35"/>
        <v>#DIV/0!</v>
      </c>
    </row>
    <row r="427" spans="1:11" s="116" customFormat="1" ht="15" customHeight="1">
      <c r="A427" s="130"/>
      <c r="B427" s="130"/>
      <c r="C427" s="130"/>
      <c r="D427" s="111">
        <v>3111</v>
      </c>
      <c r="E427" s="86" t="s">
        <v>1405</v>
      </c>
      <c r="F427" s="134">
        <f>'Posebni dio izvršenja'!E242+'Posebni dio izvršenja'!E535</f>
        <v>28116.42</v>
      </c>
      <c r="G427" s="257">
        <f>'Posebni dio izvršenja'!F242+'Posebni dio izvršenja'!F535</f>
        <v>0</v>
      </c>
      <c r="H427" s="257">
        <f>'Posebni dio izvršenja'!G242+'Posebni dio izvršenja'!G535</f>
        <v>0</v>
      </c>
      <c r="I427" s="134">
        <f>'Posebni dio izvršenja'!H242+'Posebni dio izvršenja'!H535</f>
        <v>36091.440000000002</v>
      </c>
      <c r="J427" s="134" t="e">
        <f t="shared" si="36"/>
        <v>#DIV/0!</v>
      </c>
      <c r="K427" s="134" t="e">
        <f t="shared" si="35"/>
        <v>#DIV/0!</v>
      </c>
    </row>
    <row r="428" spans="1:11" s="116" customFormat="1" ht="15" customHeight="1">
      <c r="A428" s="130"/>
      <c r="B428" s="130"/>
      <c r="C428" s="130">
        <v>312</v>
      </c>
      <c r="D428" s="111"/>
      <c r="E428" s="131" t="s">
        <v>1301</v>
      </c>
      <c r="F428" s="132">
        <f>F429</f>
        <v>0</v>
      </c>
      <c r="G428" s="257">
        <f>G429</f>
        <v>0</v>
      </c>
      <c r="H428" s="257">
        <f>H429</f>
        <v>0</v>
      </c>
      <c r="I428" s="132">
        <f>I429</f>
        <v>0</v>
      </c>
      <c r="J428" s="132" t="e">
        <f t="shared" si="36"/>
        <v>#DIV/0!</v>
      </c>
      <c r="K428" s="132" t="e">
        <f t="shared" si="35"/>
        <v>#DIV/0!</v>
      </c>
    </row>
    <row r="429" spans="1:11" s="116" customFormat="1" ht="15" customHeight="1">
      <c r="A429" s="130"/>
      <c r="B429" s="130"/>
      <c r="C429" s="130"/>
      <c r="D429" s="111">
        <v>3121</v>
      </c>
      <c r="E429" s="86" t="s">
        <v>1301</v>
      </c>
      <c r="F429" s="134">
        <f>'Posebni dio izvršenja'!E243</f>
        <v>0</v>
      </c>
      <c r="G429" s="257">
        <f>'Posebni dio izvršenja'!F243</f>
        <v>0</v>
      </c>
      <c r="H429" s="257">
        <f>'Posebni dio izvršenja'!G243</f>
        <v>0</v>
      </c>
      <c r="I429" s="134">
        <f>'Posebni dio izvršenja'!H243</f>
        <v>0</v>
      </c>
      <c r="J429" s="134" t="e">
        <f t="shared" si="36"/>
        <v>#DIV/0!</v>
      </c>
      <c r="K429" s="134" t="e">
        <f t="shared" si="35"/>
        <v>#DIV/0!</v>
      </c>
    </row>
    <row r="430" spans="1:11" s="116" customFormat="1" ht="15" customHeight="1">
      <c r="A430" s="130"/>
      <c r="B430" s="130"/>
      <c r="C430" s="130">
        <v>313</v>
      </c>
      <c r="D430" s="111"/>
      <c r="E430" s="131" t="s">
        <v>1329</v>
      </c>
      <c r="F430" s="132">
        <f>F431</f>
        <v>4639.2700000000004</v>
      </c>
      <c r="G430" s="257">
        <f>G431</f>
        <v>0</v>
      </c>
      <c r="H430" s="257">
        <f>H431</f>
        <v>0</v>
      </c>
      <c r="I430" s="132">
        <f>I431</f>
        <v>123.31</v>
      </c>
      <c r="J430" s="132" t="e">
        <f t="shared" si="36"/>
        <v>#DIV/0!</v>
      </c>
      <c r="K430" s="132" t="e">
        <f t="shared" si="35"/>
        <v>#DIV/0!</v>
      </c>
    </row>
    <row r="431" spans="1:11" s="116" customFormat="1" ht="15" customHeight="1">
      <c r="A431" s="130"/>
      <c r="B431" s="130"/>
      <c r="C431" s="130"/>
      <c r="D431" s="111">
        <v>3132</v>
      </c>
      <c r="E431" s="86" t="s">
        <v>1363</v>
      </c>
      <c r="F431" s="134">
        <f>'Posebni dio izvršenja'!E244+'Posebni dio izvršenja'!E536</f>
        <v>4639.2700000000004</v>
      </c>
      <c r="G431" s="134">
        <f>'Posebni dio izvršenja'!F244+'Posebni dio izvršenja'!F536</f>
        <v>0</v>
      </c>
      <c r="H431" s="134">
        <f>'Posebni dio izvršenja'!G244+'Posebni dio izvršenja'!G536</f>
        <v>0</v>
      </c>
      <c r="I431" s="134">
        <f>'Posebni dio izvršenja'!H244+'Posebni dio izvršenja'!H536</f>
        <v>123.31</v>
      </c>
      <c r="J431" s="134" t="e">
        <f t="shared" si="36"/>
        <v>#DIV/0!</v>
      </c>
      <c r="K431" s="134" t="e">
        <f t="shared" si="35"/>
        <v>#DIV/0!</v>
      </c>
    </row>
    <row r="432" spans="1:11" s="116" customFormat="1" ht="15" customHeight="1">
      <c r="A432" s="130"/>
      <c r="B432" s="130">
        <v>32</v>
      </c>
      <c r="C432" s="130"/>
      <c r="D432" s="111"/>
      <c r="E432" s="130" t="s">
        <v>1330</v>
      </c>
      <c r="F432" s="132">
        <f>F433+F437+F442+F451</f>
        <v>1786.7</v>
      </c>
      <c r="G432" s="132">
        <f>G433+G437+G442+G451</f>
        <v>0</v>
      </c>
      <c r="H432" s="132">
        <f>H433+H437+H442+H451</f>
        <v>0</v>
      </c>
      <c r="I432" s="132">
        <f>I433+I437+I442+I451</f>
        <v>0</v>
      </c>
      <c r="J432" s="132" t="e">
        <f t="shared" si="36"/>
        <v>#DIV/0!</v>
      </c>
      <c r="K432" s="132" t="e">
        <f t="shared" si="35"/>
        <v>#DIV/0!</v>
      </c>
    </row>
    <row r="433" spans="1:11" s="116" customFormat="1" ht="15" customHeight="1">
      <c r="A433" s="130"/>
      <c r="B433" s="130"/>
      <c r="C433" s="130">
        <v>321</v>
      </c>
      <c r="D433" s="111"/>
      <c r="E433" s="131" t="s">
        <v>1331</v>
      </c>
      <c r="F433" s="132">
        <f>SUM(F434:F436)</f>
        <v>129.19999999999999</v>
      </c>
      <c r="G433" s="257">
        <f>SUM(G434:G436)</f>
        <v>0</v>
      </c>
      <c r="H433" s="257">
        <f>SUM(H434:H436)</f>
        <v>0</v>
      </c>
      <c r="I433" s="132">
        <f>SUM(I434:I436)</f>
        <v>0</v>
      </c>
      <c r="J433" s="132" t="e">
        <f t="shared" si="36"/>
        <v>#DIV/0!</v>
      </c>
      <c r="K433" s="132" t="e">
        <f t="shared" si="35"/>
        <v>#DIV/0!</v>
      </c>
    </row>
    <row r="434" spans="1:11" s="116" customFormat="1" ht="15" customHeight="1">
      <c r="A434" s="130"/>
      <c r="B434" s="130"/>
      <c r="C434" s="130"/>
      <c r="D434" s="111">
        <v>3211</v>
      </c>
      <c r="E434" s="86" t="s">
        <v>1264</v>
      </c>
      <c r="F434" s="134">
        <f>'Posebni dio izvršenja'!E246</f>
        <v>0</v>
      </c>
      <c r="G434" s="257">
        <f>'Posebni dio izvršenja'!F246</f>
        <v>0</v>
      </c>
      <c r="H434" s="257">
        <f>'Posebni dio izvršenja'!G246</f>
        <v>0</v>
      </c>
      <c r="I434" s="134">
        <f>'Posebni dio izvršenja'!H246</f>
        <v>0</v>
      </c>
      <c r="J434" s="134" t="e">
        <f t="shared" si="36"/>
        <v>#DIV/0!</v>
      </c>
      <c r="K434" s="134" t="e">
        <f t="shared" si="35"/>
        <v>#DIV/0!</v>
      </c>
    </row>
    <row r="435" spans="1:11" s="116" customFormat="1" ht="15" customHeight="1">
      <c r="A435" s="130"/>
      <c r="B435" s="130"/>
      <c r="C435" s="130"/>
      <c r="D435" s="111">
        <v>3212</v>
      </c>
      <c r="E435" s="86" t="s">
        <v>1265</v>
      </c>
      <c r="F435" s="134">
        <f>'Posebni dio izvršenja'!E247</f>
        <v>129.19999999999999</v>
      </c>
      <c r="G435" s="257">
        <f>'Posebni dio izvršenja'!F247</f>
        <v>0</v>
      </c>
      <c r="H435" s="257">
        <f>'Posebni dio izvršenja'!G247</f>
        <v>0</v>
      </c>
      <c r="I435" s="134">
        <f>'Posebni dio izvršenja'!H247</f>
        <v>0</v>
      </c>
      <c r="J435" s="134" t="e">
        <f t="shared" si="36"/>
        <v>#DIV/0!</v>
      </c>
      <c r="K435" s="134" t="e">
        <f t="shared" si="35"/>
        <v>#DIV/0!</v>
      </c>
    </row>
    <row r="436" spans="1:11" s="116" customFormat="1" ht="15" customHeight="1">
      <c r="A436" s="130"/>
      <c r="B436" s="130"/>
      <c r="C436" s="130"/>
      <c r="D436" s="111">
        <v>3213</v>
      </c>
      <c r="E436" s="86" t="s">
        <v>1266</v>
      </c>
      <c r="F436" s="134">
        <f>'Posebni dio izvršenja'!E248</f>
        <v>0</v>
      </c>
      <c r="G436" s="257">
        <f>'Posebni dio izvršenja'!F248</f>
        <v>0</v>
      </c>
      <c r="H436" s="257">
        <f>'Posebni dio izvršenja'!G248</f>
        <v>0</v>
      </c>
      <c r="I436" s="134">
        <f>'Posebni dio izvršenja'!H248</f>
        <v>0</v>
      </c>
      <c r="J436" s="134" t="e">
        <f t="shared" si="36"/>
        <v>#DIV/0!</v>
      </c>
      <c r="K436" s="134" t="e">
        <f t="shared" si="35"/>
        <v>#DIV/0!</v>
      </c>
    </row>
    <row r="437" spans="1:11" s="116" customFormat="1" ht="15" customHeight="1">
      <c r="A437" s="130"/>
      <c r="B437" s="130"/>
      <c r="C437" s="130">
        <v>322</v>
      </c>
      <c r="D437" s="111"/>
      <c r="E437" s="131" t="s">
        <v>1348</v>
      </c>
      <c r="F437" s="132">
        <f>F438+F440+F441+F439</f>
        <v>0</v>
      </c>
      <c r="G437" s="257">
        <f>G438+G440+G441+G439</f>
        <v>0</v>
      </c>
      <c r="H437" s="257">
        <f>H438+H440+H441+H439</f>
        <v>0</v>
      </c>
      <c r="I437" s="132">
        <f>I438+I440+I441+I439</f>
        <v>0</v>
      </c>
      <c r="J437" s="132" t="e">
        <f t="shared" si="36"/>
        <v>#DIV/0!</v>
      </c>
      <c r="K437" s="132" t="e">
        <f t="shared" si="35"/>
        <v>#DIV/0!</v>
      </c>
    </row>
    <row r="438" spans="1:11" s="116" customFormat="1" ht="15" customHeight="1">
      <c r="A438" s="130"/>
      <c r="B438" s="130"/>
      <c r="C438" s="130"/>
      <c r="D438" s="111">
        <v>3221</v>
      </c>
      <c r="E438" s="86" t="s">
        <v>1267</v>
      </c>
      <c r="F438" s="134">
        <f>'Posebni dio izvršenja'!E249</f>
        <v>0</v>
      </c>
      <c r="G438" s="257">
        <f>'Posebni dio izvršenja'!F249</f>
        <v>0</v>
      </c>
      <c r="H438" s="257">
        <f>'Posebni dio izvršenja'!G249</f>
        <v>0</v>
      </c>
      <c r="I438" s="134">
        <f>'Posebni dio izvršenja'!H249</f>
        <v>0</v>
      </c>
      <c r="J438" s="134" t="e">
        <f t="shared" si="36"/>
        <v>#DIV/0!</v>
      </c>
      <c r="K438" s="134" t="e">
        <f t="shared" si="35"/>
        <v>#DIV/0!</v>
      </c>
    </row>
    <row r="439" spans="1:11" s="116" customFormat="1" ht="15" customHeight="1">
      <c r="A439" s="130"/>
      <c r="B439" s="130"/>
      <c r="C439" s="130"/>
      <c r="D439" s="111">
        <v>3222</v>
      </c>
      <c r="E439" s="86" t="s">
        <v>1582</v>
      </c>
      <c r="F439" s="134">
        <f>'Posebni dio izvršenja'!E250</f>
        <v>0</v>
      </c>
      <c r="G439" s="257">
        <f>'Posebni dio izvršenja'!F250</f>
        <v>0</v>
      </c>
      <c r="H439" s="257">
        <f>'Posebni dio izvršenja'!G250</f>
        <v>0</v>
      </c>
      <c r="I439" s="134">
        <f>'Posebni dio izvršenja'!H250</f>
        <v>0</v>
      </c>
      <c r="J439" s="134" t="e">
        <f t="shared" si="36"/>
        <v>#DIV/0!</v>
      </c>
      <c r="K439" s="134" t="e">
        <f t="shared" si="35"/>
        <v>#DIV/0!</v>
      </c>
    </row>
    <row r="440" spans="1:11" s="116" customFormat="1" ht="15" customHeight="1">
      <c r="A440" s="130"/>
      <c r="B440" s="130"/>
      <c r="C440" s="130"/>
      <c r="D440" s="111">
        <v>3223</v>
      </c>
      <c r="E440" s="86" t="s">
        <v>1269</v>
      </c>
      <c r="F440" s="134">
        <f>'Posebni dio izvršenja'!E251</f>
        <v>0</v>
      </c>
      <c r="G440" s="257">
        <f>'Posebni dio izvršenja'!F251</f>
        <v>0</v>
      </c>
      <c r="H440" s="257">
        <f>'Posebni dio izvršenja'!G251</f>
        <v>0</v>
      </c>
      <c r="I440" s="134">
        <f>'Posebni dio izvršenja'!H251</f>
        <v>0</v>
      </c>
      <c r="J440" s="134" t="e">
        <f t="shared" si="36"/>
        <v>#DIV/0!</v>
      </c>
      <c r="K440" s="134" t="e">
        <f t="shared" si="35"/>
        <v>#DIV/0!</v>
      </c>
    </row>
    <row r="441" spans="1:11" s="116" customFormat="1" ht="15" customHeight="1">
      <c r="A441" s="130"/>
      <c r="B441" s="130"/>
      <c r="C441" s="130"/>
      <c r="D441" s="111">
        <v>3224</v>
      </c>
      <c r="E441" s="86" t="s">
        <v>1423</v>
      </c>
      <c r="F441" s="134">
        <f>'Posebni dio izvršenja'!E252</f>
        <v>0</v>
      </c>
      <c r="G441" s="257">
        <f>'Posebni dio izvršenja'!F252</f>
        <v>0</v>
      </c>
      <c r="H441" s="257">
        <f>'Posebni dio izvršenja'!G286+'Posebni dio izvršenja'!G252</f>
        <v>0</v>
      </c>
      <c r="I441" s="134">
        <f>'Posebni dio izvršenja'!H252</f>
        <v>0</v>
      </c>
      <c r="J441" s="134" t="e">
        <f t="shared" si="36"/>
        <v>#DIV/0!</v>
      </c>
      <c r="K441" s="134" t="e">
        <f t="shared" si="35"/>
        <v>#DIV/0!</v>
      </c>
    </row>
    <row r="442" spans="1:11" s="116" customFormat="1" ht="15" customHeight="1">
      <c r="A442" s="130"/>
      <c r="B442" s="130"/>
      <c r="C442" s="130">
        <v>323</v>
      </c>
      <c r="D442" s="111"/>
      <c r="E442" s="131" t="s">
        <v>1349</v>
      </c>
      <c r="F442" s="132">
        <f>SUM(F443:F450)</f>
        <v>1657.5</v>
      </c>
      <c r="G442" s="257">
        <f>SUM(G443:G450)</f>
        <v>0</v>
      </c>
      <c r="H442" s="257">
        <f>SUM(H443:H450)</f>
        <v>0</v>
      </c>
      <c r="I442" s="132">
        <f>SUM(I443:I450)</f>
        <v>0</v>
      </c>
      <c r="J442" s="132" t="e">
        <f t="shared" si="36"/>
        <v>#DIV/0!</v>
      </c>
      <c r="K442" s="132" t="e">
        <f t="shared" si="35"/>
        <v>#DIV/0!</v>
      </c>
    </row>
    <row r="443" spans="1:11" s="116" customFormat="1" ht="15" customHeight="1">
      <c r="A443" s="130"/>
      <c r="B443" s="130"/>
      <c r="C443" s="130"/>
      <c r="D443" s="111">
        <v>3231</v>
      </c>
      <c r="E443" s="86" t="s">
        <v>1272</v>
      </c>
      <c r="F443" s="134">
        <f>'Posebni dio izvršenja'!E253</f>
        <v>0</v>
      </c>
      <c r="G443" s="257">
        <f>'Posebni dio izvršenja'!F253</f>
        <v>0</v>
      </c>
      <c r="H443" s="257">
        <f>'Posebni dio izvršenja'!G253</f>
        <v>0</v>
      </c>
      <c r="I443" s="134">
        <f>'Posebni dio izvršenja'!H253</f>
        <v>0</v>
      </c>
      <c r="J443" s="134" t="e">
        <f t="shared" si="36"/>
        <v>#DIV/0!</v>
      </c>
      <c r="K443" s="134" t="e">
        <f t="shared" si="35"/>
        <v>#DIV/0!</v>
      </c>
    </row>
    <row r="444" spans="1:11" s="116" customFormat="1" ht="15" customHeight="1">
      <c r="A444" s="130"/>
      <c r="B444" s="130"/>
      <c r="C444" s="130"/>
      <c r="D444" s="111">
        <v>3232</v>
      </c>
      <c r="E444" s="86" t="s">
        <v>1273</v>
      </c>
      <c r="F444" s="134">
        <f>'Posebni dio izvršenja'!E254</f>
        <v>0</v>
      </c>
      <c r="G444" s="257">
        <f>'Posebni dio izvršenja'!F254</f>
        <v>0</v>
      </c>
      <c r="H444" s="257">
        <f>'Posebni dio izvršenja'!G254</f>
        <v>0</v>
      </c>
      <c r="I444" s="134">
        <f>'Posebni dio izvršenja'!H254</f>
        <v>0</v>
      </c>
      <c r="J444" s="134" t="e">
        <f t="shared" si="36"/>
        <v>#DIV/0!</v>
      </c>
      <c r="K444" s="134" t="e">
        <f t="shared" si="35"/>
        <v>#DIV/0!</v>
      </c>
    </row>
    <row r="445" spans="1:11" s="116" customFormat="1" ht="15" customHeight="1">
      <c r="A445" s="130"/>
      <c r="B445" s="130"/>
      <c r="C445" s="130"/>
      <c r="D445" s="111">
        <v>3233</v>
      </c>
      <c r="E445" s="86" t="s">
        <v>1274</v>
      </c>
      <c r="F445" s="134">
        <f>'Posebni dio izvršenja'!E255</f>
        <v>1657.5</v>
      </c>
      <c r="G445" s="257">
        <f>'Posebni dio izvršenja'!F255</f>
        <v>0</v>
      </c>
      <c r="H445" s="257">
        <f>'Posebni dio izvršenja'!G255</f>
        <v>0</v>
      </c>
      <c r="I445" s="134">
        <f>'Posebni dio izvršenja'!H255</f>
        <v>0</v>
      </c>
      <c r="J445" s="134" t="e">
        <f t="shared" si="36"/>
        <v>#DIV/0!</v>
      </c>
      <c r="K445" s="134" t="e">
        <f t="shared" si="35"/>
        <v>#DIV/0!</v>
      </c>
    </row>
    <row r="446" spans="1:11" s="116" customFormat="1" ht="15" customHeight="1">
      <c r="A446" s="130"/>
      <c r="B446" s="130"/>
      <c r="C446" s="130"/>
      <c r="D446" s="111">
        <v>3234</v>
      </c>
      <c r="E446" s="86" t="s">
        <v>1275</v>
      </c>
      <c r="F446" s="134">
        <f>'Posebni dio izvršenja'!E256</f>
        <v>0</v>
      </c>
      <c r="G446" s="257">
        <f>'Posebni dio izvršenja'!F256</f>
        <v>0</v>
      </c>
      <c r="H446" s="257">
        <f>'Posebni dio izvršenja'!G256</f>
        <v>0</v>
      </c>
      <c r="I446" s="134">
        <f>'Posebni dio izvršenja'!H256</f>
        <v>0</v>
      </c>
      <c r="J446" s="134" t="e">
        <f t="shared" si="36"/>
        <v>#DIV/0!</v>
      </c>
      <c r="K446" s="134" t="e">
        <f t="shared" si="35"/>
        <v>#DIV/0!</v>
      </c>
    </row>
    <row r="447" spans="1:11" s="116" customFormat="1" ht="15" customHeight="1">
      <c r="A447" s="130"/>
      <c r="B447" s="130"/>
      <c r="C447" s="130"/>
      <c r="D447" s="111">
        <v>3235</v>
      </c>
      <c r="E447" s="86" t="s">
        <v>1276</v>
      </c>
      <c r="F447" s="134">
        <f>'Posebni dio izvršenja'!E257</f>
        <v>0</v>
      </c>
      <c r="G447" s="257">
        <f>'Posebni dio izvršenja'!F257</f>
        <v>0</v>
      </c>
      <c r="H447" s="257">
        <f>'Posebni dio izvršenja'!G257</f>
        <v>0</v>
      </c>
      <c r="I447" s="134">
        <f>'Posebni dio izvršenja'!H257</f>
        <v>0</v>
      </c>
      <c r="J447" s="134" t="e">
        <f t="shared" si="36"/>
        <v>#DIV/0!</v>
      </c>
      <c r="K447" s="134" t="e">
        <f t="shared" si="35"/>
        <v>#DIV/0!</v>
      </c>
    </row>
    <row r="448" spans="1:11" s="116" customFormat="1" ht="15" customHeight="1">
      <c r="A448" s="130"/>
      <c r="B448" s="130"/>
      <c r="C448" s="130"/>
      <c r="D448" s="111">
        <v>3237</v>
      </c>
      <c r="E448" s="86" t="s">
        <v>1278</v>
      </c>
      <c r="F448" s="134">
        <f>'Posebni dio izvršenja'!E258</f>
        <v>0</v>
      </c>
      <c r="G448" s="257">
        <f>'Posebni dio izvršenja'!F258</f>
        <v>0</v>
      </c>
      <c r="H448" s="257">
        <f>'Posebni dio izvršenja'!G258</f>
        <v>0</v>
      </c>
      <c r="I448" s="134">
        <f>'Posebni dio izvršenja'!H258</f>
        <v>0</v>
      </c>
      <c r="J448" s="134" t="e">
        <f t="shared" si="36"/>
        <v>#DIV/0!</v>
      </c>
      <c r="K448" s="134" t="e">
        <f t="shared" si="35"/>
        <v>#DIV/0!</v>
      </c>
    </row>
    <row r="449" spans="1:11" s="116" customFormat="1" ht="15" customHeight="1">
      <c r="A449" s="130"/>
      <c r="B449" s="130"/>
      <c r="C449" s="130"/>
      <c r="D449" s="111">
        <v>3238</v>
      </c>
      <c r="E449" s="86" t="s">
        <v>1279</v>
      </c>
      <c r="F449" s="134">
        <f>'Posebni dio izvršenja'!E259</f>
        <v>0</v>
      </c>
      <c r="G449" s="257">
        <f>'Posebni dio izvršenja'!F259</f>
        <v>0</v>
      </c>
      <c r="H449" s="257">
        <f>'Posebni dio izvršenja'!G259</f>
        <v>0</v>
      </c>
      <c r="I449" s="134">
        <f>'Posebni dio izvršenja'!H259</f>
        <v>0</v>
      </c>
      <c r="J449" s="134" t="e">
        <f t="shared" si="36"/>
        <v>#DIV/0!</v>
      </c>
      <c r="K449" s="134" t="e">
        <f t="shared" si="35"/>
        <v>#DIV/0!</v>
      </c>
    </row>
    <row r="450" spans="1:11" s="116" customFormat="1" ht="15" customHeight="1">
      <c r="A450" s="130"/>
      <c r="B450" s="130"/>
      <c r="C450" s="130"/>
      <c r="D450" s="111">
        <v>3239</v>
      </c>
      <c r="E450" s="86" t="s">
        <v>1280</v>
      </c>
      <c r="F450" s="134">
        <f>'Posebni dio izvršenja'!E260</f>
        <v>0</v>
      </c>
      <c r="G450" s="257">
        <f>'Posebni dio izvršenja'!F260</f>
        <v>0</v>
      </c>
      <c r="H450" s="257">
        <f>'Posebni dio izvršenja'!G260</f>
        <v>0</v>
      </c>
      <c r="I450" s="134">
        <f>'Posebni dio izvršenja'!H260</f>
        <v>0</v>
      </c>
      <c r="J450" s="134" t="e">
        <f t="shared" si="36"/>
        <v>#DIV/0!</v>
      </c>
      <c r="K450" s="134" t="e">
        <f t="shared" si="35"/>
        <v>#DIV/0!</v>
      </c>
    </row>
    <row r="451" spans="1:11" s="116" customFormat="1" ht="15" customHeight="1">
      <c r="A451" s="130"/>
      <c r="B451" s="130"/>
      <c r="C451" s="130">
        <v>329</v>
      </c>
      <c r="D451" s="111"/>
      <c r="E451" s="131" t="s">
        <v>1280</v>
      </c>
      <c r="F451" s="132">
        <f>F452</f>
        <v>0</v>
      </c>
      <c r="G451" s="257">
        <f>G452</f>
        <v>0</v>
      </c>
      <c r="H451" s="257">
        <f>H452</f>
        <v>0</v>
      </c>
      <c r="I451" s="132">
        <f>I452</f>
        <v>0</v>
      </c>
      <c r="J451" s="132" t="e">
        <f t="shared" si="36"/>
        <v>#DIV/0!</v>
      </c>
      <c r="K451" s="132" t="e">
        <f t="shared" si="35"/>
        <v>#DIV/0!</v>
      </c>
    </row>
    <row r="452" spans="1:11" s="116" customFormat="1" ht="15" customHeight="1">
      <c r="A452" s="130"/>
      <c r="B452" s="130"/>
      <c r="C452" s="130"/>
      <c r="D452" s="111">
        <v>3293</v>
      </c>
      <c r="E452" s="86" t="s">
        <v>1305</v>
      </c>
      <c r="F452" s="134">
        <f>'Posebni dio izvršenja'!E261</f>
        <v>0</v>
      </c>
      <c r="G452" s="257">
        <f>'Posebni dio izvršenja'!F261</f>
        <v>0</v>
      </c>
      <c r="H452" s="257">
        <f>'Posebni dio izvršenja'!G261</f>
        <v>0</v>
      </c>
      <c r="I452" s="134">
        <f>'Posebni dio izvršenja'!H261</f>
        <v>0</v>
      </c>
      <c r="J452" s="134" t="e">
        <f t="shared" si="36"/>
        <v>#DIV/0!</v>
      </c>
      <c r="K452" s="134" t="e">
        <f t="shared" si="35"/>
        <v>#DIV/0!</v>
      </c>
    </row>
    <row r="453" spans="1:11" s="140" customFormat="1" ht="15" customHeight="1">
      <c r="A453" s="130"/>
      <c r="B453" s="130">
        <v>35</v>
      </c>
      <c r="C453" s="130"/>
      <c r="D453" s="111"/>
      <c r="E453" s="131" t="s">
        <v>1563</v>
      </c>
      <c r="F453" s="132">
        <f t="shared" ref="F453:I454" si="40">F454</f>
        <v>2231.62</v>
      </c>
      <c r="G453" s="132">
        <f t="shared" si="40"/>
        <v>0</v>
      </c>
      <c r="H453" s="132">
        <f t="shared" si="40"/>
        <v>0</v>
      </c>
      <c r="I453" s="132">
        <f t="shared" si="40"/>
        <v>0</v>
      </c>
      <c r="J453" s="132" t="e">
        <f t="shared" si="36"/>
        <v>#DIV/0!</v>
      </c>
      <c r="K453" s="132" t="e">
        <f t="shared" ref="K453:K516" si="41">I453/G453*100</f>
        <v>#DIV/0!</v>
      </c>
    </row>
    <row r="454" spans="1:11" s="140" customFormat="1" ht="15" customHeight="1">
      <c r="A454" s="130"/>
      <c r="B454" s="130"/>
      <c r="C454" s="130">
        <v>353</v>
      </c>
      <c r="D454" s="111"/>
      <c r="E454" s="261" t="s">
        <v>1564</v>
      </c>
      <c r="F454" s="132">
        <f t="shared" si="40"/>
        <v>2231.62</v>
      </c>
      <c r="G454" s="257">
        <f t="shared" si="40"/>
        <v>0</v>
      </c>
      <c r="H454" s="257">
        <f t="shared" si="40"/>
        <v>0</v>
      </c>
      <c r="I454" s="132">
        <f t="shared" si="40"/>
        <v>0</v>
      </c>
      <c r="J454" s="132" t="e">
        <f t="shared" si="36"/>
        <v>#DIV/0!</v>
      </c>
      <c r="K454" s="132" t="e">
        <f t="shared" si="41"/>
        <v>#DIV/0!</v>
      </c>
    </row>
    <row r="455" spans="1:11" s="116" customFormat="1" ht="15" customHeight="1">
      <c r="A455" s="130"/>
      <c r="B455" s="130"/>
      <c r="C455" s="130"/>
      <c r="D455" s="111">
        <v>3531</v>
      </c>
      <c r="E455" s="86" t="s">
        <v>1567</v>
      </c>
      <c r="F455" s="134">
        <f>'Posebni dio izvršenja'!E263</f>
        <v>2231.62</v>
      </c>
      <c r="G455" s="257">
        <f>'Posebni dio izvršenja'!F263</f>
        <v>0</v>
      </c>
      <c r="H455" s="257">
        <f>'Posebni dio izvršenja'!G263</f>
        <v>0</v>
      </c>
      <c r="I455" s="134">
        <f>'Posebni dio izvršenja'!H263</f>
        <v>0</v>
      </c>
      <c r="J455" s="134" t="e">
        <f t="shared" si="36"/>
        <v>#DIV/0!</v>
      </c>
      <c r="K455" s="134" t="e">
        <f t="shared" si="41"/>
        <v>#DIV/0!</v>
      </c>
    </row>
    <row r="456" spans="1:11" s="140" customFormat="1" ht="15" customHeight="1">
      <c r="A456" s="130"/>
      <c r="B456" s="130">
        <v>36</v>
      </c>
      <c r="C456" s="130"/>
      <c r="D456" s="111"/>
      <c r="E456" s="131" t="s">
        <v>1399</v>
      </c>
      <c r="F456" s="132">
        <f t="shared" ref="F456:I457" si="42">F457</f>
        <v>0</v>
      </c>
      <c r="G456" s="132">
        <f t="shared" si="42"/>
        <v>0</v>
      </c>
      <c r="H456" s="132">
        <f t="shared" si="42"/>
        <v>0</v>
      </c>
      <c r="I456" s="132">
        <f t="shared" si="42"/>
        <v>0</v>
      </c>
      <c r="J456" s="132" t="e">
        <f t="shared" si="36"/>
        <v>#DIV/0!</v>
      </c>
      <c r="K456" s="132" t="e">
        <f t="shared" si="41"/>
        <v>#DIV/0!</v>
      </c>
    </row>
    <row r="457" spans="1:11" s="140" customFormat="1" ht="15" customHeight="1">
      <c r="A457" s="130"/>
      <c r="B457" s="130"/>
      <c r="C457" s="130"/>
      <c r="D457" s="111">
        <v>369</v>
      </c>
      <c r="E457" s="131" t="s">
        <v>1308</v>
      </c>
      <c r="F457" s="132">
        <f t="shared" si="42"/>
        <v>0</v>
      </c>
      <c r="G457" s="257">
        <f t="shared" si="42"/>
        <v>0</v>
      </c>
      <c r="H457" s="257">
        <f t="shared" si="42"/>
        <v>0</v>
      </c>
      <c r="I457" s="132">
        <f t="shared" si="42"/>
        <v>0</v>
      </c>
      <c r="J457" s="132" t="e">
        <f t="shared" si="36"/>
        <v>#DIV/0!</v>
      </c>
      <c r="K457" s="132" t="e">
        <f t="shared" si="41"/>
        <v>#DIV/0!</v>
      </c>
    </row>
    <row r="458" spans="1:11" s="116" customFormat="1" ht="15" customHeight="1">
      <c r="A458" s="130"/>
      <c r="B458" s="130"/>
      <c r="C458" s="130"/>
      <c r="D458" s="111">
        <v>3693</v>
      </c>
      <c r="E458" s="86" t="s">
        <v>1568</v>
      </c>
      <c r="F458" s="134">
        <f>'Posebni dio izvršenja'!E265</f>
        <v>0</v>
      </c>
      <c r="G458" s="257">
        <f>'Posebni dio izvršenja'!F265</f>
        <v>0</v>
      </c>
      <c r="H458" s="257">
        <f>'Posebni dio izvršenja'!G265</f>
        <v>0</v>
      </c>
      <c r="I458" s="134">
        <f>'Posebni dio izvršenja'!H265</f>
        <v>0</v>
      </c>
      <c r="J458" s="134" t="e">
        <f t="shared" si="36"/>
        <v>#DIV/0!</v>
      </c>
      <c r="K458" s="134" t="e">
        <f t="shared" si="41"/>
        <v>#DIV/0!</v>
      </c>
    </row>
    <row r="459" spans="1:11" s="140" customFormat="1" ht="15" customHeight="1">
      <c r="A459" s="130"/>
      <c r="B459" s="130">
        <v>38</v>
      </c>
      <c r="C459" s="130"/>
      <c r="D459" s="111"/>
      <c r="E459" s="131" t="s">
        <v>1359</v>
      </c>
      <c r="F459" s="132">
        <f t="shared" ref="F459:I460" si="43">F460</f>
        <v>0</v>
      </c>
      <c r="G459" s="132">
        <f t="shared" si="43"/>
        <v>0</v>
      </c>
      <c r="H459" s="132">
        <f t="shared" si="43"/>
        <v>0</v>
      </c>
      <c r="I459" s="132">
        <f t="shared" si="43"/>
        <v>0</v>
      </c>
      <c r="J459" s="132" t="e">
        <f t="shared" si="36"/>
        <v>#DIV/0!</v>
      </c>
      <c r="K459" s="132" t="e">
        <f t="shared" si="41"/>
        <v>#DIV/0!</v>
      </c>
    </row>
    <row r="460" spans="1:11" s="140" customFormat="1" ht="15" customHeight="1">
      <c r="A460" s="130"/>
      <c r="B460" s="130"/>
      <c r="C460" s="130">
        <v>381</v>
      </c>
      <c r="D460" s="111"/>
      <c r="E460" s="131" t="s">
        <v>1347</v>
      </c>
      <c r="F460" s="132">
        <f t="shared" si="43"/>
        <v>0</v>
      </c>
      <c r="G460" s="257">
        <f t="shared" si="43"/>
        <v>0</v>
      </c>
      <c r="H460" s="257">
        <f t="shared" si="43"/>
        <v>0</v>
      </c>
      <c r="I460" s="132">
        <f t="shared" si="43"/>
        <v>0</v>
      </c>
      <c r="J460" s="132" t="e">
        <f t="shared" ref="J460:J524" si="44">H460/G460*100</f>
        <v>#DIV/0!</v>
      </c>
      <c r="K460" s="132" t="e">
        <f t="shared" si="41"/>
        <v>#DIV/0!</v>
      </c>
    </row>
    <row r="461" spans="1:11" s="116" customFormat="1" ht="15" customHeight="1">
      <c r="A461" s="130"/>
      <c r="B461" s="130"/>
      <c r="C461" s="130"/>
      <c r="D461" s="111">
        <v>3813</v>
      </c>
      <c r="E461" s="86" t="s">
        <v>1569</v>
      </c>
      <c r="F461" s="134">
        <f>'Posebni dio izvršenja'!E267</f>
        <v>0</v>
      </c>
      <c r="G461" s="257">
        <f>'Posebni dio izvršenja'!F267</f>
        <v>0</v>
      </c>
      <c r="H461" s="257">
        <f>'Posebni dio izvršenja'!G267</f>
        <v>0</v>
      </c>
      <c r="I461" s="134">
        <f>'Posebni dio izvršenja'!H267</f>
        <v>0</v>
      </c>
      <c r="J461" s="134" t="e">
        <f t="shared" si="44"/>
        <v>#DIV/0!</v>
      </c>
      <c r="K461" s="134" t="e">
        <f t="shared" si="41"/>
        <v>#DIV/0!</v>
      </c>
    </row>
    <row r="462" spans="1:11" s="116" customFormat="1" ht="15" customHeight="1">
      <c r="A462" s="130">
        <v>4</v>
      </c>
      <c r="B462" s="130"/>
      <c r="C462" s="130"/>
      <c r="D462" s="111"/>
      <c r="E462" s="130" t="s">
        <v>1352</v>
      </c>
      <c r="F462" s="132">
        <f>F463</f>
        <v>36042.33</v>
      </c>
      <c r="G462" s="132">
        <f>G463</f>
        <v>0</v>
      </c>
      <c r="H462" s="132">
        <f>H463</f>
        <v>0</v>
      </c>
      <c r="I462" s="132">
        <f>I463</f>
        <v>0</v>
      </c>
      <c r="J462" s="132" t="e">
        <f t="shared" si="44"/>
        <v>#DIV/0!</v>
      </c>
      <c r="K462" s="132" t="e">
        <f t="shared" si="41"/>
        <v>#DIV/0!</v>
      </c>
    </row>
    <row r="463" spans="1:11" s="116" customFormat="1" ht="15" customHeight="1">
      <c r="A463" s="130"/>
      <c r="B463" s="130">
        <v>42</v>
      </c>
      <c r="C463" s="130"/>
      <c r="D463" s="111"/>
      <c r="E463" s="130" t="s">
        <v>1353</v>
      </c>
      <c r="F463" s="132">
        <f>F464+F467</f>
        <v>36042.33</v>
      </c>
      <c r="G463" s="132">
        <f>G464+G467</f>
        <v>0</v>
      </c>
      <c r="H463" s="132">
        <f>H464+H467</f>
        <v>0</v>
      </c>
      <c r="I463" s="132">
        <f>I464+I467</f>
        <v>0</v>
      </c>
      <c r="J463" s="132" t="e">
        <f t="shared" si="44"/>
        <v>#DIV/0!</v>
      </c>
      <c r="K463" s="132" t="e">
        <f t="shared" si="41"/>
        <v>#DIV/0!</v>
      </c>
    </row>
    <row r="464" spans="1:11" s="116" customFormat="1" ht="15" customHeight="1">
      <c r="A464" s="130"/>
      <c r="B464" s="130"/>
      <c r="C464" s="130">
        <v>422</v>
      </c>
      <c r="D464" s="111"/>
      <c r="E464" s="130" t="s">
        <v>1354</v>
      </c>
      <c r="F464" s="132">
        <f>F465+F466</f>
        <v>20250.18</v>
      </c>
      <c r="G464" s="257">
        <f>G465+G466</f>
        <v>0</v>
      </c>
      <c r="H464" s="257">
        <f>H465+H466</f>
        <v>0</v>
      </c>
      <c r="I464" s="132">
        <f>I465+I466</f>
        <v>0</v>
      </c>
      <c r="J464" s="132" t="e">
        <f t="shared" si="44"/>
        <v>#DIV/0!</v>
      </c>
      <c r="K464" s="132" t="e">
        <f t="shared" si="41"/>
        <v>#DIV/0!</v>
      </c>
    </row>
    <row r="465" spans="1:11" s="116" customFormat="1" ht="15" customHeight="1">
      <c r="A465" s="130"/>
      <c r="B465" s="130"/>
      <c r="C465" s="130"/>
      <c r="D465" s="111">
        <v>4221</v>
      </c>
      <c r="E465" s="86" t="s">
        <v>1287</v>
      </c>
      <c r="F465" s="134">
        <f>'Posebni dio izvršenja'!E270</f>
        <v>0</v>
      </c>
      <c r="G465" s="257">
        <f>'Posebni dio izvršenja'!F270</f>
        <v>0</v>
      </c>
      <c r="H465" s="257">
        <f>'Posebni dio izvršenja'!G270</f>
        <v>0</v>
      </c>
      <c r="I465" s="134">
        <f>'Posebni dio izvršenja'!H270</f>
        <v>0</v>
      </c>
      <c r="J465" s="134" t="e">
        <f t="shared" si="44"/>
        <v>#DIV/0!</v>
      </c>
      <c r="K465" s="134" t="e">
        <f t="shared" si="41"/>
        <v>#DIV/0!</v>
      </c>
    </row>
    <row r="466" spans="1:11" s="116" customFormat="1" ht="17.25" customHeight="1">
      <c r="A466" s="130"/>
      <c r="B466" s="130"/>
      <c r="C466" s="130"/>
      <c r="D466" s="111">
        <v>4224</v>
      </c>
      <c r="E466" s="86" t="s">
        <v>1319</v>
      </c>
      <c r="F466" s="134">
        <f>'Posebni dio izvršenja'!E271</f>
        <v>20250.18</v>
      </c>
      <c r="G466" s="257">
        <f>'Posebni dio izvršenja'!F271</f>
        <v>0</v>
      </c>
      <c r="H466" s="257">
        <f>'Posebni dio izvršenja'!G271</f>
        <v>0</v>
      </c>
      <c r="I466" s="134">
        <f>'Posebni dio izvršenja'!H271</f>
        <v>0</v>
      </c>
      <c r="J466" s="134" t="e">
        <f t="shared" si="44"/>
        <v>#DIV/0!</v>
      </c>
      <c r="K466" s="134" t="e">
        <f t="shared" si="41"/>
        <v>#DIV/0!</v>
      </c>
    </row>
    <row r="467" spans="1:11" s="140" customFormat="1" ht="15" customHeight="1">
      <c r="A467" s="130"/>
      <c r="B467" s="130"/>
      <c r="C467" s="130">
        <v>426</v>
      </c>
      <c r="D467" s="111">
        <v>426</v>
      </c>
      <c r="E467" s="131" t="s">
        <v>1421</v>
      </c>
      <c r="F467" s="132">
        <f>F468</f>
        <v>15792.15</v>
      </c>
      <c r="G467" s="257">
        <f>G468</f>
        <v>0</v>
      </c>
      <c r="H467" s="257">
        <f>H468</f>
        <v>0</v>
      </c>
      <c r="I467" s="132">
        <f>I468</f>
        <v>0</v>
      </c>
      <c r="J467" s="132" t="e">
        <f t="shared" si="44"/>
        <v>#DIV/0!</v>
      </c>
      <c r="K467" s="132" t="e">
        <f t="shared" si="41"/>
        <v>#DIV/0!</v>
      </c>
    </row>
    <row r="468" spans="1:11" s="116" customFormat="1" ht="15" customHeight="1">
      <c r="A468" s="130"/>
      <c r="B468" s="130"/>
      <c r="C468" s="130"/>
      <c r="D468" s="111">
        <v>4262</v>
      </c>
      <c r="E468" s="86" t="s">
        <v>1421</v>
      </c>
      <c r="F468" s="134">
        <f>'Posebni dio izvršenja'!E272</f>
        <v>15792.15</v>
      </c>
      <c r="G468" s="257">
        <f>'Posebni dio izvršenja'!F272</f>
        <v>0</v>
      </c>
      <c r="H468" s="257">
        <f>'Posebni dio izvršenja'!G272</f>
        <v>0</v>
      </c>
      <c r="I468" s="134">
        <f>'Posebni dio izvršenja'!H272</f>
        <v>0</v>
      </c>
      <c r="J468" s="134" t="e">
        <f t="shared" si="44"/>
        <v>#DIV/0!</v>
      </c>
      <c r="K468" s="134" t="e">
        <f t="shared" si="41"/>
        <v>#DIV/0!</v>
      </c>
    </row>
    <row r="469" spans="1:11">
      <c r="A469" s="127"/>
      <c r="B469" s="127"/>
      <c r="C469" s="127"/>
      <c r="D469" s="152"/>
      <c r="E469" s="56" t="s">
        <v>522</v>
      </c>
      <c r="F469" s="118">
        <f>F470+F507</f>
        <v>18592.099999999999</v>
      </c>
      <c r="G469" s="118">
        <f>G470+G507</f>
        <v>80714</v>
      </c>
      <c r="H469" s="118">
        <f>H470+H507</f>
        <v>0</v>
      </c>
      <c r="I469" s="118">
        <f>I470+I507</f>
        <v>9820.1299999999992</v>
      </c>
      <c r="J469" s="117">
        <f t="shared" si="44"/>
        <v>0</v>
      </c>
      <c r="K469" s="117">
        <f t="shared" si="41"/>
        <v>12.166575810887824</v>
      </c>
    </row>
    <row r="470" spans="1:11">
      <c r="A470" s="130">
        <v>3</v>
      </c>
      <c r="B470" s="130"/>
      <c r="C470" s="130"/>
      <c r="D470" s="133"/>
      <c r="E470" s="130" t="s">
        <v>1365</v>
      </c>
      <c r="F470" s="132">
        <f>F478+F471+F504</f>
        <v>18592.099999999999</v>
      </c>
      <c r="G470" s="132">
        <f t="shared" ref="G470:H470" si="45">G478+G471+G504</f>
        <v>55714</v>
      </c>
      <c r="H470" s="132">
        <f t="shared" si="45"/>
        <v>0</v>
      </c>
      <c r="I470" s="132">
        <f>I478+I471+I504</f>
        <v>9820.1299999999992</v>
      </c>
      <c r="J470" s="132">
        <f t="shared" si="44"/>
        <v>0</v>
      </c>
      <c r="K470" s="132">
        <f t="shared" si="41"/>
        <v>17.625964748537172</v>
      </c>
    </row>
    <row r="471" spans="1:11">
      <c r="A471" s="130"/>
      <c r="B471" s="130">
        <v>31</v>
      </c>
      <c r="C471" s="130"/>
      <c r="D471" s="133"/>
      <c r="E471" s="130" t="s">
        <v>1328</v>
      </c>
      <c r="F471" s="132">
        <f>F472+F476+F474</f>
        <v>12412.02</v>
      </c>
      <c r="G471" s="132">
        <f>G472+G476+G474</f>
        <v>48464</v>
      </c>
      <c r="H471" s="132">
        <f>H472+H476+H474</f>
        <v>0</v>
      </c>
      <c r="I471" s="132">
        <f>I472+I476+I474</f>
        <v>9820.1299999999992</v>
      </c>
      <c r="J471" s="132">
        <f t="shared" si="44"/>
        <v>0</v>
      </c>
      <c r="K471" s="132">
        <f t="shared" si="41"/>
        <v>20.262731099372729</v>
      </c>
    </row>
    <row r="472" spans="1:11">
      <c r="A472" s="130"/>
      <c r="B472" s="130"/>
      <c r="C472" s="130">
        <v>311</v>
      </c>
      <c r="D472" s="133"/>
      <c r="E472" s="130" t="s">
        <v>1300</v>
      </c>
      <c r="F472" s="132">
        <f>F473</f>
        <v>10654.1</v>
      </c>
      <c r="G472" s="257">
        <f>G473</f>
        <v>41600</v>
      </c>
      <c r="H472" s="257">
        <f>H473</f>
        <v>0</v>
      </c>
      <c r="I472" s="132">
        <f>I473</f>
        <v>8429.2999999999993</v>
      </c>
      <c r="J472" s="132">
        <f t="shared" si="44"/>
        <v>0</v>
      </c>
      <c r="K472" s="132">
        <f t="shared" si="41"/>
        <v>20.262740384615384</v>
      </c>
    </row>
    <row r="473" spans="1:11">
      <c r="A473" s="130"/>
      <c r="B473" s="130"/>
      <c r="C473" s="130"/>
      <c r="D473" s="133">
        <v>3111</v>
      </c>
      <c r="E473" s="86" t="s">
        <v>1405</v>
      </c>
      <c r="F473" s="134">
        <f>'Posebni dio izvršenja'!E211</f>
        <v>10654.1</v>
      </c>
      <c r="G473" s="257">
        <f>'Posebni dio izvršenja'!F211</f>
        <v>41600</v>
      </c>
      <c r="H473" s="257">
        <f>'Posebni dio izvršenja'!G211</f>
        <v>0</v>
      </c>
      <c r="I473" s="134">
        <f>'Posebni dio izvršenja'!H211</f>
        <v>8429.2999999999993</v>
      </c>
      <c r="J473" s="134">
        <f t="shared" si="44"/>
        <v>0</v>
      </c>
      <c r="K473" s="134">
        <f t="shared" si="41"/>
        <v>20.262740384615384</v>
      </c>
    </row>
    <row r="474" spans="1:11" s="139" customFormat="1">
      <c r="A474" s="130"/>
      <c r="B474" s="130"/>
      <c r="C474" s="130">
        <v>312</v>
      </c>
      <c r="D474" s="133"/>
      <c r="E474" s="131" t="s">
        <v>1301</v>
      </c>
      <c r="F474" s="132">
        <f>F475</f>
        <v>0</v>
      </c>
      <c r="G474" s="257">
        <f>G475</f>
        <v>0</v>
      </c>
      <c r="H474" s="257">
        <f>H475</f>
        <v>0</v>
      </c>
      <c r="I474" s="132">
        <f>I475</f>
        <v>0</v>
      </c>
      <c r="J474" s="132" t="e">
        <f t="shared" si="44"/>
        <v>#DIV/0!</v>
      </c>
      <c r="K474" s="132" t="e">
        <f t="shared" si="41"/>
        <v>#DIV/0!</v>
      </c>
    </row>
    <row r="475" spans="1:11">
      <c r="A475" s="130"/>
      <c r="B475" s="130"/>
      <c r="C475" s="130"/>
      <c r="D475" s="133">
        <v>3121</v>
      </c>
      <c r="E475" s="86" t="s">
        <v>1301</v>
      </c>
      <c r="F475" s="134">
        <f>'Posebni dio izvršenja'!E212</f>
        <v>0</v>
      </c>
      <c r="G475" s="257">
        <f>'Posebni dio izvršenja'!F212</f>
        <v>0</v>
      </c>
      <c r="H475" s="257">
        <f>'Posebni dio izvršenja'!G212</f>
        <v>0</v>
      </c>
      <c r="I475" s="134">
        <f>'Posebni dio izvršenja'!H212</f>
        <v>0</v>
      </c>
      <c r="J475" s="134" t="e">
        <f t="shared" si="44"/>
        <v>#DIV/0!</v>
      </c>
      <c r="K475" s="134" t="e">
        <f t="shared" si="41"/>
        <v>#DIV/0!</v>
      </c>
    </row>
    <row r="476" spans="1:11">
      <c r="A476" s="130"/>
      <c r="B476" s="130"/>
      <c r="C476" s="130">
        <v>313</v>
      </c>
      <c r="D476" s="133"/>
      <c r="E476" s="131" t="s">
        <v>1329</v>
      </c>
      <c r="F476" s="132">
        <f>F477</f>
        <v>1757.92</v>
      </c>
      <c r="G476" s="257">
        <f>G477</f>
        <v>6864</v>
      </c>
      <c r="H476" s="257">
        <f>H477</f>
        <v>0</v>
      </c>
      <c r="I476" s="132">
        <f>I477</f>
        <v>1390.83</v>
      </c>
      <c r="J476" s="132">
        <f t="shared" si="44"/>
        <v>0</v>
      </c>
      <c r="K476" s="132">
        <f t="shared" si="41"/>
        <v>20.262674825174823</v>
      </c>
    </row>
    <row r="477" spans="1:11">
      <c r="A477" s="130"/>
      <c r="B477" s="130"/>
      <c r="C477" s="130"/>
      <c r="D477" s="133">
        <v>3132</v>
      </c>
      <c r="E477" s="86" t="s">
        <v>1363</v>
      </c>
      <c r="F477" s="134">
        <f>'Posebni dio izvršenja'!E213</f>
        <v>1757.92</v>
      </c>
      <c r="G477" s="257">
        <f>'Posebni dio izvršenja'!F213</f>
        <v>6864</v>
      </c>
      <c r="H477" s="257">
        <f>'Posebni dio izvršenja'!G213</f>
        <v>0</v>
      </c>
      <c r="I477" s="134">
        <f>'Posebni dio izvršenja'!H213</f>
        <v>1390.83</v>
      </c>
      <c r="J477" s="134">
        <f t="shared" si="44"/>
        <v>0</v>
      </c>
      <c r="K477" s="134">
        <f t="shared" si="41"/>
        <v>20.262674825174823</v>
      </c>
    </row>
    <row r="478" spans="1:11">
      <c r="A478" s="130"/>
      <c r="B478" s="130">
        <v>32</v>
      </c>
      <c r="C478" s="130"/>
      <c r="D478" s="133">
        <v>32</v>
      </c>
      <c r="E478" s="130" t="s">
        <v>1330</v>
      </c>
      <c r="F478" s="132">
        <f>F479+F483+F488+F499+F497</f>
        <v>6180.08</v>
      </c>
      <c r="G478" s="132">
        <f>G479+G483+G488+G499+G497</f>
        <v>7250</v>
      </c>
      <c r="H478" s="132">
        <f>H479+H483+H488+H499+H497</f>
        <v>0</v>
      </c>
      <c r="I478" s="132">
        <f>I479+I483+I488+I499+I497</f>
        <v>0</v>
      </c>
      <c r="J478" s="132">
        <f t="shared" si="44"/>
        <v>0</v>
      </c>
      <c r="K478" s="132">
        <f t="shared" si="41"/>
        <v>0</v>
      </c>
    </row>
    <row r="479" spans="1:11">
      <c r="A479" s="130"/>
      <c r="B479" s="130"/>
      <c r="C479" s="130">
        <v>321</v>
      </c>
      <c r="D479" s="133"/>
      <c r="E479" s="131" t="s">
        <v>1331</v>
      </c>
      <c r="F479" s="132">
        <f>SUM(F480:F482)</f>
        <v>840.08</v>
      </c>
      <c r="G479" s="257">
        <f t="shared" ref="G479:I479" si="46">SUM(G480:G482)</f>
        <v>3750</v>
      </c>
      <c r="H479" s="257">
        <f t="shared" si="46"/>
        <v>0</v>
      </c>
      <c r="I479" s="132">
        <f t="shared" si="46"/>
        <v>0</v>
      </c>
      <c r="J479" s="132">
        <f t="shared" si="44"/>
        <v>0</v>
      </c>
      <c r="K479" s="132">
        <f t="shared" si="41"/>
        <v>0</v>
      </c>
    </row>
    <row r="480" spans="1:11">
      <c r="A480" s="130"/>
      <c r="B480" s="130"/>
      <c r="C480" s="130"/>
      <c r="D480" s="133">
        <v>3211</v>
      </c>
      <c r="E480" s="86" t="s">
        <v>1264</v>
      </c>
      <c r="F480" s="134">
        <f>'Posebni dio izvršenja'!E215+'Posebni dio izvršenja'!E540</f>
        <v>664</v>
      </c>
      <c r="G480" s="257">
        <f>'Posebni dio izvršenja'!F215+'Posebni dio izvršenja'!F540</f>
        <v>3750</v>
      </c>
      <c r="H480" s="257">
        <f>'Posebni dio izvršenja'!G215+'Posebni dio izvršenja'!G540</f>
        <v>0</v>
      </c>
      <c r="I480" s="134">
        <f>'Posebni dio izvršenja'!H215+'Posebni dio izvršenja'!H540</f>
        <v>0</v>
      </c>
      <c r="J480" s="134">
        <f t="shared" si="44"/>
        <v>0</v>
      </c>
      <c r="K480" s="134">
        <f t="shared" si="41"/>
        <v>0</v>
      </c>
    </row>
    <row r="481" spans="1:11">
      <c r="A481" s="130"/>
      <c r="B481" s="130"/>
      <c r="C481" s="130"/>
      <c r="D481" s="133">
        <v>3212</v>
      </c>
      <c r="E481" s="86" t="s">
        <v>1265</v>
      </c>
      <c r="F481" s="134">
        <f>'Posebni dio izvršenja'!E216</f>
        <v>176.08</v>
      </c>
      <c r="G481" s="257">
        <f>'Posebni dio izvršenja'!F216</f>
        <v>0</v>
      </c>
      <c r="H481" s="257">
        <f>'Posebni dio izvršenja'!G216</f>
        <v>0</v>
      </c>
      <c r="I481" s="134">
        <f>'Posebni dio izvršenja'!H216</f>
        <v>0</v>
      </c>
      <c r="J481" s="134" t="e">
        <f t="shared" si="44"/>
        <v>#DIV/0!</v>
      </c>
      <c r="K481" s="134" t="e">
        <f t="shared" si="41"/>
        <v>#DIV/0!</v>
      </c>
    </row>
    <row r="482" spans="1:11">
      <c r="A482" s="130"/>
      <c r="B482" s="130"/>
      <c r="C482" s="130"/>
      <c r="D482" s="133">
        <v>3213</v>
      </c>
      <c r="E482" s="111" t="s">
        <v>1266</v>
      </c>
      <c r="F482" s="134">
        <f>'Posebni dio izvršenja'!E217</f>
        <v>0</v>
      </c>
      <c r="G482" s="257">
        <f>'Posebni dio izvršenja'!F217</f>
        <v>0</v>
      </c>
      <c r="H482" s="257">
        <f>'Posebni dio izvršenja'!G217</f>
        <v>0</v>
      </c>
      <c r="I482" s="134">
        <f>'Posebni dio izvršenja'!H217</f>
        <v>0</v>
      </c>
      <c r="J482" s="134" t="e">
        <f t="shared" si="44"/>
        <v>#DIV/0!</v>
      </c>
      <c r="K482" s="134" t="e">
        <f t="shared" si="41"/>
        <v>#DIV/0!</v>
      </c>
    </row>
    <row r="483" spans="1:11">
      <c r="A483" s="130"/>
      <c r="B483" s="130"/>
      <c r="C483" s="130">
        <v>322</v>
      </c>
      <c r="D483" s="133"/>
      <c r="E483" s="130" t="s">
        <v>1348</v>
      </c>
      <c r="F483" s="132">
        <f>SUM(F484:F487)</f>
        <v>0</v>
      </c>
      <c r="G483" s="257">
        <f t="shared" ref="G483:H483" si="47">SUM(G484:G487)</f>
        <v>0</v>
      </c>
      <c r="H483" s="257">
        <f t="shared" si="47"/>
        <v>0</v>
      </c>
      <c r="I483" s="132">
        <f>SUM(I484:I487)</f>
        <v>0</v>
      </c>
      <c r="J483" s="132" t="e">
        <f t="shared" si="44"/>
        <v>#DIV/0!</v>
      </c>
      <c r="K483" s="132" t="e">
        <f t="shared" si="41"/>
        <v>#DIV/0!</v>
      </c>
    </row>
    <row r="484" spans="1:11">
      <c r="A484" s="130"/>
      <c r="B484" s="130"/>
      <c r="C484" s="130"/>
      <c r="D484" s="133">
        <v>3221</v>
      </c>
      <c r="E484" s="111" t="s">
        <v>1267</v>
      </c>
      <c r="F484" s="134">
        <f>'Posebni dio izvršenja'!E218</f>
        <v>0</v>
      </c>
      <c r="G484" s="257">
        <f>'Posebni dio izvršenja'!F218</f>
        <v>0</v>
      </c>
      <c r="H484" s="257">
        <f>'Posebni dio izvršenja'!G218</f>
        <v>0</v>
      </c>
      <c r="I484" s="134">
        <f>'Posebni dio izvršenja'!H218</f>
        <v>0</v>
      </c>
      <c r="J484" s="134"/>
      <c r="K484" s="134" t="e">
        <f t="shared" si="41"/>
        <v>#DIV/0!</v>
      </c>
    </row>
    <row r="485" spans="1:11">
      <c r="A485" s="130"/>
      <c r="B485" s="130"/>
      <c r="C485" s="130"/>
      <c r="D485" s="133">
        <v>3222</v>
      </c>
      <c r="E485" s="111" t="s">
        <v>1268</v>
      </c>
      <c r="F485" s="134">
        <f>'Posebni dio izvršenja'!E219</f>
        <v>0</v>
      </c>
      <c r="G485" s="257">
        <f>'Posebni dio izvršenja'!F219</f>
        <v>0</v>
      </c>
      <c r="H485" s="257">
        <f>'Posebni dio izvršenja'!G219</f>
        <v>0</v>
      </c>
      <c r="I485" s="134">
        <f>'Posebni dio izvršenja'!H219</f>
        <v>0</v>
      </c>
      <c r="J485" s="134"/>
      <c r="K485" s="134" t="e">
        <f t="shared" si="41"/>
        <v>#DIV/0!</v>
      </c>
    </row>
    <row r="486" spans="1:11">
      <c r="A486" s="130"/>
      <c r="B486" s="130"/>
      <c r="C486" s="130"/>
      <c r="D486" s="133">
        <v>3223</v>
      </c>
      <c r="E486" s="111" t="s">
        <v>1269</v>
      </c>
      <c r="F486" s="134">
        <f>'Posebni dio izvršenja'!E220</f>
        <v>0</v>
      </c>
      <c r="G486" s="257">
        <f>'Posebni dio izvršenja'!F220</f>
        <v>0</v>
      </c>
      <c r="H486" s="257">
        <f>'Posebni dio izvršenja'!G220</f>
        <v>0</v>
      </c>
      <c r="I486" s="134">
        <f>'Posebni dio izvršenja'!H220</f>
        <v>0</v>
      </c>
      <c r="J486" s="134"/>
      <c r="K486" s="134" t="e">
        <f t="shared" si="41"/>
        <v>#DIV/0!</v>
      </c>
    </row>
    <row r="487" spans="1:11">
      <c r="A487" s="130"/>
      <c r="B487" s="130"/>
      <c r="C487" s="130"/>
      <c r="D487" s="133">
        <v>3224</v>
      </c>
      <c r="E487" s="111" t="s">
        <v>1423</v>
      </c>
      <c r="F487" s="134">
        <f>'Posebni dio izvršenja'!E541+'Posebni dio izvršenja'!E221</f>
        <v>0</v>
      </c>
      <c r="G487" s="257">
        <f>'Posebni dio izvršenja'!F541+'Posebni dio izvršenja'!F221</f>
        <v>0</v>
      </c>
      <c r="H487" s="257">
        <f>'Posebni dio izvršenja'!G541+'Posebni dio izvršenja'!G221</f>
        <v>0</v>
      </c>
      <c r="I487" s="134">
        <f>'Posebni dio izvršenja'!H541+'Posebni dio izvršenja'!H221</f>
        <v>0</v>
      </c>
      <c r="J487" s="134" t="e">
        <f t="shared" si="44"/>
        <v>#DIV/0!</v>
      </c>
      <c r="K487" s="134" t="e">
        <f t="shared" si="41"/>
        <v>#DIV/0!</v>
      </c>
    </row>
    <row r="488" spans="1:11">
      <c r="A488" s="130"/>
      <c r="B488" s="130"/>
      <c r="C488" s="130">
        <v>323</v>
      </c>
      <c r="D488" s="133"/>
      <c r="E488" s="130" t="s">
        <v>1349</v>
      </c>
      <c r="F488" s="132">
        <f>F494+F496+F495+F493+F489</f>
        <v>2477</v>
      </c>
      <c r="G488" s="257">
        <f>G494+G496+G495+G493+G489</f>
        <v>1200</v>
      </c>
      <c r="H488" s="257">
        <f>H494+H496+H495+H493+H489</f>
        <v>0</v>
      </c>
      <c r="I488" s="132">
        <f>I494+I496+I495+I493+I489</f>
        <v>0</v>
      </c>
      <c r="J488" s="132">
        <f t="shared" si="44"/>
        <v>0</v>
      </c>
      <c r="K488" s="132">
        <f t="shared" si="41"/>
        <v>0</v>
      </c>
    </row>
    <row r="489" spans="1:11">
      <c r="A489" s="130"/>
      <c r="B489" s="130"/>
      <c r="C489" s="130"/>
      <c r="D489" s="133">
        <v>3231</v>
      </c>
      <c r="E489" s="111" t="s">
        <v>1272</v>
      </c>
      <c r="F489" s="134">
        <f>'Posebni dio izvršenja'!E222+'Posebni dio izvršenja'!E542</f>
        <v>0</v>
      </c>
      <c r="G489" s="257">
        <f>'Posebni dio izvršenja'!F222+'Posebni dio izvršenja'!F542</f>
        <v>0</v>
      </c>
      <c r="H489" s="257">
        <f>'Posebni dio izvršenja'!G222+'Posebni dio izvršenja'!G542</f>
        <v>0</v>
      </c>
      <c r="I489" s="134">
        <f>'Posebni dio izvršenja'!H222+'Posebni dio izvršenja'!H542</f>
        <v>0</v>
      </c>
      <c r="J489" s="134" t="e">
        <f t="shared" si="44"/>
        <v>#DIV/0!</v>
      </c>
      <c r="K489" s="134" t="e">
        <f t="shared" si="41"/>
        <v>#DIV/0!</v>
      </c>
    </row>
    <row r="490" spans="1:11">
      <c r="A490" s="130"/>
      <c r="B490" s="130"/>
      <c r="C490" s="130"/>
      <c r="D490" s="133">
        <v>3232</v>
      </c>
      <c r="E490" s="111" t="s">
        <v>1273</v>
      </c>
      <c r="F490" s="134">
        <f>'Posebni dio izvršenja'!E223</f>
        <v>0</v>
      </c>
      <c r="G490" s="257">
        <f>'Posebni dio izvršenja'!F223</f>
        <v>0</v>
      </c>
      <c r="H490" s="257">
        <f>'Posebni dio izvršenja'!G223</f>
        <v>0</v>
      </c>
      <c r="I490" s="134">
        <f>'Posebni dio izvršenja'!H223</f>
        <v>0</v>
      </c>
      <c r="J490" s="134"/>
      <c r="K490" s="134" t="e">
        <f t="shared" si="41"/>
        <v>#DIV/0!</v>
      </c>
    </row>
    <row r="491" spans="1:11">
      <c r="A491" s="130"/>
      <c r="B491" s="130"/>
      <c r="C491" s="130"/>
      <c r="D491" s="133">
        <v>3233</v>
      </c>
      <c r="E491" s="111" t="s">
        <v>1274</v>
      </c>
      <c r="F491" s="134">
        <f>'Posebni dio izvršenja'!E224</f>
        <v>0</v>
      </c>
      <c r="G491" s="257">
        <f>'Posebni dio izvršenja'!F224</f>
        <v>0</v>
      </c>
      <c r="H491" s="257">
        <f>'Posebni dio izvršenja'!G224</f>
        <v>0</v>
      </c>
      <c r="I491" s="134">
        <f>'Posebni dio izvršenja'!H224</f>
        <v>0</v>
      </c>
      <c r="J491" s="134"/>
      <c r="K491" s="134" t="e">
        <f t="shared" si="41"/>
        <v>#DIV/0!</v>
      </c>
    </row>
    <row r="492" spans="1:11">
      <c r="A492" s="130"/>
      <c r="B492" s="130"/>
      <c r="C492" s="130"/>
      <c r="D492" s="133">
        <v>3234</v>
      </c>
      <c r="E492" s="111" t="s">
        <v>1275</v>
      </c>
      <c r="F492" s="134">
        <f>'Posebni dio izvršenja'!E225</f>
        <v>0</v>
      </c>
      <c r="G492" s="257">
        <f>'Posebni dio izvršenja'!F225</f>
        <v>0</v>
      </c>
      <c r="H492" s="257">
        <f>'Posebni dio izvršenja'!G225</f>
        <v>0</v>
      </c>
      <c r="I492" s="134">
        <f>'Posebni dio izvršenja'!H225</f>
        <v>0</v>
      </c>
      <c r="J492" s="134"/>
      <c r="K492" s="134" t="e">
        <f t="shared" si="41"/>
        <v>#DIV/0!</v>
      </c>
    </row>
    <row r="493" spans="1:11">
      <c r="A493" s="130"/>
      <c r="B493" s="130"/>
      <c r="C493" s="130"/>
      <c r="D493" s="133">
        <v>3235</v>
      </c>
      <c r="E493" s="111" t="s">
        <v>1276</v>
      </c>
      <c r="F493" s="134">
        <f>'Posebni dio izvršenja'!E543+'Posebni dio izvršenja'!E545+'Posebni dio izvršenja'!E226</f>
        <v>2311</v>
      </c>
      <c r="G493" s="257">
        <f>'Posebni dio izvršenja'!F543+'Posebni dio izvršenja'!F545+'Posebni dio izvršenja'!F226</f>
        <v>1000</v>
      </c>
      <c r="H493" s="257">
        <f>'Posebni dio izvršenja'!G543+'Posebni dio izvršenja'!G545+'Posebni dio izvršenja'!G226</f>
        <v>0</v>
      </c>
      <c r="I493" s="134">
        <f>'Posebni dio izvršenja'!H543+'Posebni dio izvršenja'!H545+'Posebni dio izvršenja'!H226</f>
        <v>0</v>
      </c>
      <c r="J493" s="134">
        <f t="shared" si="44"/>
        <v>0</v>
      </c>
      <c r="K493" s="134">
        <f t="shared" si="41"/>
        <v>0</v>
      </c>
    </row>
    <row r="494" spans="1:11">
      <c r="A494" s="130"/>
      <c r="B494" s="130"/>
      <c r="C494" s="130"/>
      <c r="D494" s="133">
        <v>3237</v>
      </c>
      <c r="E494" s="111" t="s">
        <v>1278</v>
      </c>
      <c r="F494" s="134">
        <f>'Posebni dio izvršenja'!E544+'Posebni dio izvršenja'!E227</f>
        <v>0</v>
      </c>
      <c r="G494" s="257">
        <f>'Posebni dio izvršenja'!F544+'Posebni dio izvršenja'!F227</f>
        <v>0</v>
      </c>
      <c r="H494" s="257">
        <f>'Posebni dio izvršenja'!G544+'Posebni dio izvršenja'!G227</f>
        <v>0</v>
      </c>
      <c r="I494" s="134">
        <f>'Posebni dio izvršenja'!H544+'Posebni dio izvršenja'!H227</f>
        <v>0</v>
      </c>
      <c r="J494" s="134" t="e">
        <f t="shared" si="44"/>
        <v>#DIV/0!</v>
      </c>
      <c r="K494" s="134" t="e">
        <f t="shared" si="41"/>
        <v>#DIV/0!</v>
      </c>
    </row>
    <row r="495" spans="1:11">
      <c r="A495" s="130"/>
      <c r="B495" s="130"/>
      <c r="C495" s="130"/>
      <c r="D495" s="133">
        <v>3238</v>
      </c>
      <c r="E495" s="111" t="s">
        <v>1279</v>
      </c>
      <c r="F495" s="134">
        <f>'Posebni dio izvršenja'!E228</f>
        <v>0</v>
      </c>
      <c r="G495" s="257">
        <f>'Posebni dio izvršenja'!F228</f>
        <v>0</v>
      </c>
      <c r="H495" s="257">
        <f>'Posebni dio izvršenja'!G228</f>
        <v>0</v>
      </c>
      <c r="I495" s="134">
        <f>'Posebni dio izvršenja'!H228</f>
        <v>0</v>
      </c>
      <c r="J495" s="134" t="e">
        <f t="shared" si="44"/>
        <v>#DIV/0!</v>
      </c>
      <c r="K495" s="134" t="e">
        <f t="shared" si="41"/>
        <v>#DIV/0!</v>
      </c>
    </row>
    <row r="496" spans="1:11">
      <c r="A496" s="130"/>
      <c r="B496" s="130"/>
      <c r="C496" s="130"/>
      <c r="D496" s="133">
        <v>3239</v>
      </c>
      <c r="E496" s="111" t="s">
        <v>1280</v>
      </c>
      <c r="F496" s="134">
        <f>'Posebni dio izvršenja'!E229+'Posebni dio izvršenja'!E546</f>
        <v>166</v>
      </c>
      <c r="G496" s="257">
        <f>'Posebni dio izvršenja'!F229+'Posebni dio izvršenja'!F546</f>
        <v>200</v>
      </c>
      <c r="H496" s="257">
        <f>'Posebni dio izvršenja'!G229+'Posebni dio izvršenja'!G546</f>
        <v>0</v>
      </c>
      <c r="I496" s="134">
        <f>'Posebni dio izvršenja'!H229+'Posebni dio izvršenja'!H546</f>
        <v>0</v>
      </c>
      <c r="J496" s="134">
        <f t="shared" si="44"/>
        <v>0</v>
      </c>
      <c r="K496" s="134">
        <f t="shared" si="41"/>
        <v>0</v>
      </c>
    </row>
    <row r="497" spans="1:11">
      <c r="A497" s="130"/>
      <c r="B497" s="130"/>
      <c r="C497" s="130">
        <v>324</v>
      </c>
      <c r="D497" s="133"/>
      <c r="E497" s="130" t="s">
        <v>1357</v>
      </c>
      <c r="F497" s="132">
        <f>F498</f>
        <v>315</v>
      </c>
      <c r="G497" s="257">
        <f>G498</f>
        <v>300</v>
      </c>
      <c r="H497" s="257">
        <f>H498</f>
        <v>0</v>
      </c>
      <c r="I497" s="132">
        <f>I498</f>
        <v>0</v>
      </c>
      <c r="J497" s="132">
        <f t="shared" si="44"/>
        <v>0</v>
      </c>
      <c r="K497" s="132">
        <f t="shared" si="41"/>
        <v>0</v>
      </c>
    </row>
    <row r="498" spans="1:11">
      <c r="A498" s="130"/>
      <c r="B498" s="130"/>
      <c r="C498" s="130"/>
      <c r="D498" s="133">
        <v>3241</v>
      </c>
      <c r="E498" s="111" t="s">
        <v>1357</v>
      </c>
      <c r="F498" s="134">
        <f>'Posebni dio izvršenja'!E547</f>
        <v>315</v>
      </c>
      <c r="G498" s="257">
        <f>'Posebni dio izvršenja'!F547</f>
        <v>300</v>
      </c>
      <c r="H498" s="257">
        <f>'Posebni dio izvršenja'!G547</f>
        <v>0</v>
      </c>
      <c r="I498" s="134">
        <f>'Posebni dio izvršenja'!H547</f>
        <v>0</v>
      </c>
      <c r="J498" s="134">
        <f t="shared" si="44"/>
        <v>0</v>
      </c>
      <c r="K498" s="134">
        <f t="shared" si="41"/>
        <v>0</v>
      </c>
    </row>
    <row r="499" spans="1:11">
      <c r="A499" s="130"/>
      <c r="B499" s="130"/>
      <c r="C499" s="130">
        <v>329</v>
      </c>
      <c r="D499" s="133"/>
      <c r="E499" s="130" t="s">
        <v>1285</v>
      </c>
      <c r="F499" s="132">
        <f>F500+F503+F501+F502</f>
        <v>2548</v>
      </c>
      <c r="G499" s="257">
        <f t="shared" ref="G499:H499" si="48">G500+G503+G501+G502</f>
        <v>2000</v>
      </c>
      <c r="H499" s="257">
        <f t="shared" si="48"/>
        <v>0</v>
      </c>
      <c r="I499" s="132">
        <f>I500+I503+I501+I502</f>
        <v>0</v>
      </c>
      <c r="J499" s="132">
        <f t="shared" si="44"/>
        <v>0</v>
      </c>
      <c r="K499" s="132">
        <f t="shared" si="41"/>
        <v>0</v>
      </c>
    </row>
    <row r="500" spans="1:11">
      <c r="A500" s="130"/>
      <c r="B500" s="130"/>
      <c r="C500" s="130"/>
      <c r="D500" s="133">
        <v>3293</v>
      </c>
      <c r="E500" s="111" t="s">
        <v>1305</v>
      </c>
      <c r="F500" s="134">
        <f>'Posebni dio izvršenja'!E548+'Posebni dio izvršenja'!E230</f>
        <v>2548</v>
      </c>
      <c r="G500" s="257">
        <f>'Posebni dio izvršenja'!F548+'Posebni dio izvršenja'!F230</f>
        <v>2000</v>
      </c>
      <c r="H500" s="257">
        <f>'Posebni dio izvršenja'!G548+'Posebni dio izvršenja'!G230</f>
        <v>0</v>
      </c>
      <c r="I500" s="134">
        <f>'Posebni dio izvršenja'!H548+'Posebni dio izvršenja'!H230</f>
        <v>0</v>
      </c>
      <c r="J500" s="134">
        <f t="shared" si="44"/>
        <v>0</v>
      </c>
      <c r="K500" s="134">
        <f t="shared" si="41"/>
        <v>0</v>
      </c>
    </row>
    <row r="501" spans="1:11">
      <c r="A501" s="130"/>
      <c r="B501" s="130"/>
      <c r="C501" s="130"/>
      <c r="D501" s="133">
        <v>3294</v>
      </c>
      <c r="E501" s="111" t="s">
        <v>1283</v>
      </c>
      <c r="F501" s="134">
        <f>'Posebni dio izvršenja'!E231</f>
        <v>0</v>
      </c>
      <c r="G501" s="257">
        <f>'Posebni dio izvršenja'!F231</f>
        <v>0</v>
      </c>
      <c r="H501" s="257">
        <f>'Posebni dio izvršenja'!G231</f>
        <v>0</v>
      </c>
      <c r="I501" s="134">
        <f>'Posebni dio izvršenja'!H231</f>
        <v>0</v>
      </c>
      <c r="J501" s="134" t="e">
        <f t="shared" si="44"/>
        <v>#DIV/0!</v>
      </c>
      <c r="K501" s="134" t="e">
        <f t="shared" si="41"/>
        <v>#DIV/0!</v>
      </c>
    </row>
    <row r="502" spans="1:11">
      <c r="A502" s="130"/>
      <c r="B502" s="130"/>
      <c r="C502" s="130"/>
      <c r="D502" s="133">
        <v>3295</v>
      </c>
      <c r="E502" s="111" t="s">
        <v>1284</v>
      </c>
      <c r="F502" s="134">
        <f>'Posebni dio izvršenja'!E549</f>
        <v>0</v>
      </c>
      <c r="G502" s="257">
        <f>'Posebni dio izvršenja'!F549</f>
        <v>0</v>
      </c>
      <c r="H502" s="257">
        <f>'Posebni dio izvršenja'!G549</f>
        <v>0</v>
      </c>
      <c r="I502" s="134">
        <f>'Posebni dio izvršenja'!H549</f>
        <v>0</v>
      </c>
      <c r="J502" s="134"/>
      <c r="K502" s="134" t="e">
        <f t="shared" si="41"/>
        <v>#DIV/0!</v>
      </c>
    </row>
    <row r="503" spans="1:11">
      <c r="A503" s="130"/>
      <c r="B503" s="130"/>
      <c r="C503" s="130"/>
      <c r="D503" s="133">
        <v>3299</v>
      </c>
      <c r="E503" s="111" t="s">
        <v>1285</v>
      </c>
      <c r="F503" s="134">
        <f>'Posebni dio izvršenja'!E550</f>
        <v>0</v>
      </c>
      <c r="G503" s="257">
        <f>'Posebni dio izvršenja'!F550</f>
        <v>0</v>
      </c>
      <c r="H503" s="257">
        <f>'Posebni dio izvršenja'!G550</f>
        <v>0</v>
      </c>
      <c r="I503" s="134">
        <f>'Posebni dio izvršenja'!H550</f>
        <v>0</v>
      </c>
      <c r="J503" s="134" t="e">
        <f t="shared" si="44"/>
        <v>#DIV/0!</v>
      </c>
      <c r="K503" s="134" t="e">
        <f t="shared" si="41"/>
        <v>#DIV/0!</v>
      </c>
    </row>
    <row r="504" spans="1:11">
      <c r="A504" s="130"/>
      <c r="B504" s="130">
        <v>38</v>
      </c>
      <c r="C504" s="130"/>
      <c r="D504" s="133">
        <v>32</v>
      </c>
      <c r="E504" s="130" t="s">
        <v>1330</v>
      </c>
      <c r="F504" s="132">
        <f>F505</f>
        <v>0</v>
      </c>
      <c r="G504" s="132">
        <f t="shared" ref="G504:I504" si="49">G505</f>
        <v>0</v>
      </c>
      <c r="H504" s="132">
        <f t="shared" si="49"/>
        <v>0</v>
      </c>
      <c r="I504" s="132">
        <f t="shared" si="49"/>
        <v>0</v>
      </c>
      <c r="J504" s="132" t="e">
        <f t="shared" ref="J504:J506" si="50">H504/G504*100</f>
        <v>#DIV/0!</v>
      </c>
      <c r="K504" s="132" t="e">
        <f t="shared" si="41"/>
        <v>#DIV/0!</v>
      </c>
    </row>
    <row r="505" spans="1:11">
      <c r="A505" s="130"/>
      <c r="B505" s="130"/>
      <c r="C505" s="130">
        <v>381</v>
      </c>
      <c r="D505" s="133"/>
      <c r="E505" s="131" t="s">
        <v>1359</v>
      </c>
      <c r="F505" s="132">
        <f>F506</f>
        <v>0</v>
      </c>
      <c r="G505" s="257">
        <f t="shared" ref="G505:I505" si="51">G506</f>
        <v>0</v>
      </c>
      <c r="H505" s="257">
        <f t="shared" si="51"/>
        <v>0</v>
      </c>
      <c r="I505" s="132">
        <f t="shared" si="51"/>
        <v>0</v>
      </c>
      <c r="J505" s="132" t="e">
        <f t="shared" si="50"/>
        <v>#DIV/0!</v>
      </c>
      <c r="K505" s="132" t="e">
        <f t="shared" si="41"/>
        <v>#DIV/0!</v>
      </c>
    </row>
    <row r="506" spans="1:11">
      <c r="A506" s="130"/>
      <c r="B506" s="130"/>
      <c r="C506" s="130"/>
      <c r="D506" s="133">
        <v>3812</v>
      </c>
      <c r="E506" s="86" t="s">
        <v>1412</v>
      </c>
      <c r="F506" s="134">
        <f>'Posebni dio izvršenja'!E552</f>
        <v>0</v>
      </c>
      <c r="G506" s="257">
        <f>'Posebni dio izvršenja'!F552</f>
        <v>0</v>
      </c>
      <c r="H506" s="257">
        <f>'Posebni dio izvršenja'!G552</f>
        <v>0</v>
      </c>
      <c r="I506" s="134">
        <f>'Posebni dio izvršenja'!H552</f>
        <v>0</v>
      </c>
      <c r="J506" s="134" t="e">
        <f t="shared" si="50"/>
        <v>#DIV/0!</v>
      </c>
      <c r="K506" s="134" t="e">
        <f t="shared" si="41"/>
        <v>#DIV/0!</v>
      </c>
    </row>
    <row r="507" spans="1:11">
      <c r="A507" s="130">
        <v>4</v>
      </c>
      <c r="B507" s="130"/>
      <c r="C507" s="130"/>
      <c r="D507" s="133"/>
      <c r="E507" s="130" t="s">
        <v>1352</v>
      </c>
      <c r="F507" s="132">
        <f>F508</f>
        <v>0</v>
      </c>
      <c r="G507" s="132">
        <f>G508</f>
        <v>25000</v>
      </c>
      <c r="H507" s="132">
        <f>H508</f>
        <v>0</v>
      </c>
      <c r="I507" s="132">
        <f>I508</f>
        <v>0</v>
      </c>
      <c r="J507" s="132">
        <f t="shared" si="44"/>
        <v>0</v>
      </c>
      <c r="K507" s="132">
        <f t="shared" si="41"/>
        <v>0</v>
      </c>
    </row>
    <row r="508" spans="1:11">
      <c r="A508" s="130"/>
      <c r="B508" s="130">
        <v>42</v>
      </c>
      <c r="C508" s="130"/>
      <c r="D508" s="133"/>
      <c r="E508" s="130" t="s">
        <v>1353</v>
      </c>
      <c r="F508" s="132">
        <f>F509+F512+F515</f>
        <v>0</v>
      </c>
      <c r="G508" s="132">
        <f>G509+G512+G515</f>
        <v>25000</v>
      </c>
      <c r="H508" s="132">
        <f>H509+H512+H515</f>
        <v>0</v>
      </c>
      <c r="I508" s="132">
        <f>I509+I512+I515</f>
        <v>0</v>
      </c>
      <c r="J508" s="132">
        <f t="shared" si="44"/>
        <v>0</v>
      </c>
      <c r="K508" s="132">
        <f t="shared" si="41"/>
        <v>0</v>
      </c>
    </row>
    <row r="509" spans="1:11">
      <c r="A509" s="130"/>
      <c r="B509" s="130"/>
      <c r="C509" s="130">
        <v>422</v>
      </c>
      <c r="D509" s="133"/>
      <c r="E509" s="130" t="s">
        <v>1354</v>
      </c>
      <c r="F509" s="132">
        <f>F510+F511</f>
        <v>0</v>
      </c>
      <c r="G509" s="257">
        <f>G510+G511</f>
        <v>25000</v>
      </c>
      <c r="H509" s="257">
        <f>H510+H511</f>
        <v>0</v>
      </c>
      <c r="I509" s="132">
        <f>I510+I511</f>
        <v>0</v>
      </c>
      <c r="J509" s="132">
        <f t="shared" si="44"/>
        <v>0</v>
      </c>
      <c r="K509" s="132">
        <f t="shared" si="41"/>
        <v>0</v>
      </c>
    </row>
    <row r="510" spans="1:11">
      <c r="A510" s="130"/>
      <c r="B510" s="130"/>
      <c r="C510" s="130"/>
      <c r="D510" s="133">
        <v>4221</v>
      </c>
      <c r="E510" s="111" t="s">
        <v>1287</v>
      </c>
      <c r="F510" s="134">
        <f>'Posebni dio izvršenja'!E555+'Posebni dio izvršenja'!E234</f>
        <v>0</v>
      </c>
      <c r="G510" s="257">
        <f>'Posebni dio izvršenja'!F555+'Posebni dio izvršenja'!F234</f>
        <v>20000</v>
      </c>
      <c r="H510" s="257">
        <f>'Posebni dio izvršenja'!G555+'Posebni dio izvršenja'!G234</f>
        <v>0</v>
      </c>
      <c r="I510" s="134">
        <f>'Posebni dio izvršenja'!H555+'Posebni dio izvršenja'!H234</f>
        <v>0</v>
      </c>
      <c r="J510" s="134">
        <f t="shared" si="44"/>
        <v>0</v>
      </c>
      <c r="K510" s="134">
        <f t="shared" si="41"/>
        <v>0</v>
      </c>
    </row>
    <row r="511" spans="1:11">
      <c r="A511" s="130"/>
      <c r="B511" s="130"/>
      <c r="C511" s="130"/>
      <c r="D511" s="133">
        <v>4227</v>
      </c>
      <c r="E511" s="111" t="s">
        <v>1555</v>
      </c>
      <c r="F511" s="134">
        <f>'Posebni dio izvršenja'!E235</f>
        <v>0</v>
      </c>
      <c r="G511" s="257">
        <f>'Posebni dio izvršenja'!F235</f>
        <v>5000</v>
      </c>
      <c r="H511" s="257">
        <f>'Posebni dio izvršenja'!G235</f>
        <v>0</v>
      </c>
      <c r="I511" s="134">
        <f>'Posebni dio izvršenja'!H235</f>
        <v>0</v>
      </c>
      <c r="J511" s="134">
        <f t="shared" si="44"/>
        <v>0</v>
      </c>
      <c r="K511" s="134">
        <f t="shared" si="41"/>
        <v>0</v>
      </c>
    </row>
    <row r="512" spans="1:11">
      <c r="A512" s="130"/>
      <c r="B512" s="130"/>
      <c r="C512" s="130">
        <v>424</v>
      </c>
      <c r="D512" s="133"/>
      <c r="E512" s="130" t="s">
        <v>1356</v>
      </c>
      <c r="F512" s="132">
        <f>F513+F514</f>
        <v>0</v>
      </c>
      <c r="G512" s="257">
        <f>G513+G514</f>
        <v>0</v>
      </c>
      <c r="H512" s="257">
        <f>H513+H514</f>
        <v>0</v>
      </c>
      <c r="I512" s="132">
        <f>I513+I514</f>
        <v>0</v>
      </c>
      <c r="J512" s="132" t="e">
        <f t="shared" si="44"/>
        <v>#DIV/0!</v>
      </c>
      <c r="K512" s="132" t="e">
        <f t="shared" si="41"/>
        <v>#DIV/0!</v>
      </c>
    </row>
    <row r="513" spans="1:11">
      <c r="A513" s="130"/>
      <c r="B513" s="130"/>
      <c r="C513" s="130"/>
      <c r="D513" s="133">
        <v>4241</v>
      </c>
      <c r="E513" s="111" t="s">
        <v>1325</v>
      </c>
      <c r="F513" s="134">
        <f>'Posebni dio izvršenja'!E556</f>
        <v>0</v>
      </c>
      <c r="G513" s="257">
        <f>'Posebni dio izvršenja'!F556</f>
        <v>0</v>
      </c>
      <c r="H513" s="257">
        <f>'Posebni dio izvršenja'!G556</f>
        <v>0</v>
      </c>
      <c r="I513" s="134">
        <f>'Posebni dio izvršenja'!H556</f>
        <v>0</v>
      </c>
      <c r="J513" s="134" t="e">
        <f t="shared" si="44"/>
        <v>#DIV/0!</v>
      </c>
      <c r="K513" s="134" t="e">
        <f t="shared" si="41"/>
        <v>#DIV/0!</v>
      </c>
    </row>
    <row r="514" spans="1:11">
      <c r="A514" s="130"/>
      <c r="B514" s="130"/>
      <c r="C514" s="130"/>
      <c r="D514" s="133">
        <v>4244</v>
      </c>
      <c r="E514" s="111" t="s">
        <v>1596</v>
      </c>
      <c r="F514" s="134">
        <f>'Posebni dio izvršenja'!E557</f>
        <v>0</v>
      </c>
      <c r="G514" s="257">
        <f>'Posebni dio izvršenja'!F557</f>
        <v>0</v>
      </c>
      <c r="H514" s="257">
        <f>'Posebni dio izvršenja'!G557</f>
        <v>0</v>
      </c>
      <c r="I514" s="134">
        <f>'Posebni dio izvršenja'!H557</f>
        <v>0</v>
      </c>
      <c r="J514" s="134" t="e">
        <f t="shared" si="44"/>
        <v>#DIV/0!</v>
      </c>
      <c r="K514" s="134" t="e">
        <f t="shared" si="41"/>
        <v>#DIV/0!</v>
      </c>
    </row>
    <row r="515" spans="1:11">
      <c r="A515" s="130"/>
      <c r="B515" s="130"/>
      <c r="C515" s="130">
        <v>426</v>
      </c>
      <c r="D515" s="133"/>
      <c r="E515" s="130" t="s">
        <v>1355</v>
      </c>
      <c r="F515" s="132">
        <f>F516</f>
        <v>0</v>
      </c>
      <c r="G515" s="257">
        <f>G516</f>
        <v>0</v>
      </c>
      <c r="H515" s="257">
        <f>H516</f>
        <v>0</v>
      </c>
      <c r="I515" s="132">
        <f>I516</f>
        <v>0</v>
      </c>
      <c r="J515" s="132" t="e">
        <f t="shared" si="44"/>
        <v>#DIV/0!</v>
      </c>
      <c r="K515" s="132" t="e">
        <f t="shared" si="41"/>
        <v>#DIV/0!</v>
      </c>
    </row>
    <row r="516" spans="1:11">
      <c r="A516" s="130"/>
      <c r="B516" s="130"/>
      <c r="C516" s="130"/>
      <c r="D516" s="133">
        <v>4262</v>
      </c>
      <c r="E516" s="111" t="s">
        <v>1421</v>
      </c>
      <c r="F516" s="134">
        <f>'Posebni dio izvršenja'!E236</f>
        <v>0</v>
      </c>
      <c r="G516" s="257">
        <f>'Posebni dio izvršenja'!F236</f>
        <v>0</v>
      </c>
      <c r="H516" s="257">
        <f>'Posebni dio izvršenja'!G236</f>
        <v>0</v>
      </c>
      <c r="I516" s="134">
        <f>'Posebni dio izvršenja'!H236</f>
        <v>0</v>
      </c>
      <c r="J516" s="134" t="e">
        <f t="shared" si="44"/>
        <v>#DIV/0!</v>
      </c>
      <c r="K516" s="134" t="e">
        <f t="shared" si="41"/>
        <v>#DIV/0!</v>
      </c>
    </row>
    <row r="517" spans="1:11">
      <c r="A517" s="127"/>
      <c r="B517" s="127"/>
      <c r="C517" s="127"/>
      <c r="D517" s="152"/>
      <c r="E517" s="56" t="s">
        <v>738</v>
      </c>
      <c r="F517" s="118">
        <f t="shared" ref="F517:I518" si="52">F518</f>
        <v>0</v>
      </c>
      <c r="G517" s="118">
        <f t="shared" si="52"/>
        <v>700</v>
      </c>
      <c r="H517" s="118">
        <f t="shared" si="52"/>
        <v>0</v>
      </c>
      <c r="I517" s="118">
        <f t="shared" si="52"/>
        <v>0</v>
      </c>
      <c r="J517" s="117">
        <f t="shared" si="44"/>
        <v>0</v>
      </c>
      <c r="K517" s="117">
        <f t="shared" ref="K517:K524" si="53">I517/G517*100</f>
        <v>0</v>
      </c>
    </row>
    <row r="518" spans="1:11">
      <c r="A518" s="130">
        <v>4</v>
      </c>
      <c r="B518" s="130"/>
      <c r="C518" s="130"/>
      <c r="D518" s="133"/>
      <c r="E518" s="130" t="s">
        <v>1352</v>
      </c>
      <c r="F518" s="132">
        <f t="shared" si="52"/>
        <v>0</v>
      </c>
      <c r="G518" s="132">
        <f t="shared" si="52"/>
        <v>700</v>
      </c>
      <c r="H518" s="132">
        <f t="shared" si="52"/>
        <v>0</v>
      </c>
      <c r="I518" s="132">
        <f t="shared" si="52"/>
        <v>0</v>
      </c>
      <c r="J518" s="132">
        <f t="shared" si="44"/>
        <v>0</v>
      </c>
      <c r="K518" s="132">
        <f t="shared" si="53"/>
        <v>0</v>
      </c>
    </row>
    <row r="519" spans="1:11">
      <c r="A519" s="130"/>
      <c r="B519" s="130">
        <v>42</v>
      </c>
      <c r="C519" s="130"/>
      <c r="D519" s="133"/>
      <c r="E519" s="130" t="s">
        <v>1353</v>
      </c>
      <c r="F519" s="132">
        <f>F520+F523</f>
        <v>0</v>
      </c>
      <c r="G519" s="132">
        <f>G520+G523</f>
        <v>700</v>
      </c>
      <c r="H519" s="132">
        <f>H520+H523</f>
        <v>0</v>
      </c>
      <c r="I519" s="132">
        <f>I520+I523</f>
        <v>0</v>
      </c>
      <c r="J519" s="132">
        <f t="shared" si="44"/>
        <v>0</v>
      </c>
      <c r="K519" s="132">
        <f t="shared" si="53"/>
        <v>0</v>
      </c>
    </row>
    <row r="520" spans="1:11">
      <c r="A520" s="130"/>
      <c r="B520" s="130"/>
      <c r="C520" s="130">
        <v>422</v>
      </c>
      <c r="D520" s="133"/>
      <c r="E520" s="130" t="s">
        <v>1354</v>
      </c>
      <c r="F520" s="132">
        <f>SUM(F521:F522)</f>
        <v>0</v>
      </c>
      <c r="G520" s="257">
        <f>SUM(G521:G522)</f>
        <v>700</v>
      </c>
      <c r="H520" s="257">
        <f>SUM(H521:H522)</f>
        <v>0</v>
      </c>
      <c r="I520" s="132">
        <f>SUM(I521:I522)</f>
        <v>0</v>
      </c>
      <c r="J520" s="132">
        <f t="shared" si="44"/>
        <v>0</v>
      </c>
      <c r="K520" s="132">
        <f t="shared" si="53"/>
        <v>0</v>
      </c>
    </row>
    <row r="521" spans="1:11">
      <c r="A521" s="130"/>
      <c r="B521" s="130"/>
      <c r="C521" s="130"/>
      <c r="D521" s="133">
        <v>4221</v>
      </c>
      <c r="E521" s="111" t="s">
        <v>1287</v>
      </c>
      <c r="F521" s="134">
        <f>'Posebni dio izvršenja'!E561</f>
        <v>0</v>
      </c>
      <c r="G521" s="257">
        <f>'Posebni dio izvršenja'!F561</f>
        <v>700</v>
      </c>
      <c r="H521" s="257">
        <f>'Posebni dio izvršenja'!G561</f>
        <v>0</v>
      </c>
      <c r="I521" s="134">
        <f>'Posebni dio izvršenja'!H561</f>
        <v>0</v>
      </c>
      <c r="J521" s="134">
        <f t="shared" si="44"/>
        <v>0</v>
      </c>
      <c r="K521" s="134">
        <f t="shared" si="53"/>
        <v>0</v>
      </c>
    </row>
    <row r="522" spans="1:11">
      <c r="A522" s="130"/>
      <c r="B522" s="130"/>
      <c r="C522" s="130"/>
      <c r="D522" s="133">
        <v>4227</v>
      </c>
      <c r="E522" s="111" t="s">
        <v>1288</v>
      </c>
      <c r="F522" s="134">
        <f>'Posebni dio izvršenja'!E562</f>
        <v>0</v>
      </c>
      <c r="G522" s="257">
        <f>'Posebni dio izvršenja'!F562</f>
        <v>0</v>
      </c>
      <c r="H522" s="257">
        <f>'Posebni dio izvršenja'!G562</f>
        <v>0</v>
      </c>
      <c r="I522" s="134">
        <f>'Posebni dio izvršenja'!H562</f>
        <v>0</v>
      </c>
      <c r="J522" s="134" t="e">
        <f t="shared" si="44"/>
        <v>#DIV/0!</v>
      </c>
      <c r="K522" s="134" t="e">
        <f t="shared" si="53"/>
        <v>#DIV/0!</v>
      </c>
    </row>
    <row r="523" spans="1:11" ht="13.8" thickBot="1">
      <c r="A523" s="130"/>
      <c r="B523" s="130"/>
      <c r="C523" s="130">
        <v>426</v>
      </c>
      <c r="D523" s="133"/>
      <c r="E523" s="130" t="s">
        <v>1355</v>
      </c>
      <c r="F523" s="132">
        <f>F524</f>
        <v>0</v>
      </c>
      <c r="G523" s="257">
        <f>G524</f>
        <v>0</v>
      </c>
      <c r="H523" s="257">
        <f>H524</f>
        <v>0</v>
      </c>
      <c r="I523" s="132">
        <f>I524</f>
        <v>0</v>
      </c>
      <c r="J523" s="132" t="e">
        <f t="shared" si="44"/>
        <v>#DIV/0!</v>
      </c>
      <c r="K523" s="167" t="e">
        <f t="shared" si="53"/>
        <v>#DIV/0!</v>
      </c>
    </row>
    <row r="524" spans="1:11" ht="13.8" thickBot="1">
      <c r="A524" s="163"/>
      <c r="B524" s="163"/>
      <c r="C524" s="163"/>
      <c r="D524" s="164">
        <v>4263</v>
      </c>
      <c r="E524" s="165" t="s">
        <v>1524</v>
      </c>
      <c r="F524" s="167">
        <f>'Posebni dio izvršenja'!E563</f>
        <v>0</v>
      </c>
      <c r="G524" s="262">
        <f>'Posebni dio izvršenja'!F563</f>
        <v>0</v>
      </c>
      <c r="H524" s="262">
        <f>'Posebni dio izvršenja'!G563</f>
        <v>0</v>
      </c>
      <c r="I524" s="167">
        <f>'Posebni dio izvršenja'!H563</f>
        <v>0</v>
      </c>
      <c r="J524" s="167" t="e">
        <f t="shared" si="44"/>
        <v>#DIV/0!</v>
      </c>
      <c r="K524" s="167" t="e">
        <f t="shared" si="53"/>
        <v>#DIV/0!</v>
      </c>
    </row>
    <row r="525" spans="1:11">
      <c r="F525" s="144"/>
      <c r="H525" s="144"/>
      <c r="J525" s="144"/>
      <c r="K525" s="14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89"/>
  <sheetViews>
    <sheetView topLeftCell="A524" zoomScale="90" zoomScaleNormal="90" workbookViewId="0">
      <selection activeCell="E238" sqref="E238:H238"/>
    </sheetView>
  </sheetViews>
  <sheetFormatPr defaultRowHeight="13.2"/>
  <cols>
    <col min="1" max="1" width="4.5546875" style="113" customWidth="1"/>
    <col min="2" max="2" width="4.44140625" style="113" customWidth="1"/>
    <col min="3" max="3" width="6.5546875" style="113" customWidth="1"/>
    <col min="4" max="4" width="66.6640625" style="113" customWidth="1"/>
    <col min="5" max="5" width="24.44140625" style="113" customWidth="1"/>
    <col min="6" max="6" width="19.33203125" style="113" customWidth="1"/>
    <col min="7" max="7" width="17.6640625" style="113" customWidth="1"/>
    <col min="8" max="8" width="24.109375" style="144" customWidth="1"/>
    <col min="9" max="10" width="9.44140625" style="201" bestFit="1" customWidth="1"/>
    <col min="11" max="16384" width="8.88671875" style="113"/>
  </cols>
  <sheetData>
    <row r="1" spans="1:10" ht="23.4" customHeight="1">
      <c r="A1" s="129" t="s">
        <v>1729</v>
      </c>
    </row>
    <row r="2" spans="1:10" s="116" customFormat="1" ht="80.25" customHeight="1">
      <c r="A2" s="289" t="s">
        <v>1332</v>
      </c>
      <c r="B2" s="295"/>
      <c r="C2" s="296"/>
      <c r="D2" s="186" t="s">
        <v>1367</v>
      </c>
      <c r="E2" s="109" t="str">
        <f>'Opći dio'!C15</f>
        <v xml:space="preserve">OSTVARENJE/IZVRŠENJE 
I - VI 2023. </v>
      </c>
      <c r="F2" s="109" t="str">
        <f>'Opći dio'!D15</f>
        <v>IZVORNI PLAN  2024.</v>
      </c>
      <c r="G2" s="109" t="str">
        <f>'Opći dio'!E15</f>
        <v>REBALANS 2024.</v>
      </c>
      <c r="H2" s="213" t="str">
        <f>'Opći dio'!F15</f>
        <v xml:space="preserve">OSTVARENJE/IZVRŠENJE 
I - VI 2024. </v>
      </c>
      <c r="I2" s="198" t="str">
        <f>'Prihodi po ekonom. klas.'!J3</f>
        <v>INDEKS</v>
      </c>
      <c r="J2" s="198" t="str">
        <f>'Prihodi po ekonom. klas.'!K3</f>
        <v>INDEKS</v>
      </c>
    </row>
    <row r="3" spans="1:10" s="116" customFormat="1" ht="15" customHeight="1">
      <c r="A3" s="111"/>
      <c r="B3" s="111"/>
      <c r="C3" s="111"/>
      <c r="D3" s="91">
        <f>'Prihodi po ekonom. klas.'!A4</f>
        <v>1</v>
      </c>
      <c r="E3" s="101">
        <f>'Prihodi po ekonom. klas.'!F4</f>
        <v>2</v>
      </c>
      <c r="F3" s="101">
        <f>'Prihodi po ekonom. klas.'!G4</f>
        <v>3</v>
      </c>
      <c r="G3" s="101">
        <f>'Prihodi po ekonom. klas.'!H4</f>
        <v>4</v>
      </c>
      <c r="H3" s="101">
        <f>'Prihodi po ekonom. klas.'!I4</f>
        <v>5</v>
      </c>
      <c r="I3" s="101" t="s">
        <v>1630</v>
      </c>
      <c r="J3" s="102" t="s">
        <v>1724</v>
      </c>
    </row>
    <row r="4" spans="1:10">
      <c r="A4" s="292" t="s">
        <v>1647</v>
      </c>
      <c r="B4" s="297"/>
      <c r="C4" s="297"/>
      <c r="D4" s="298"/>
      <c r="E4" s="205">
        <f>E5+E18+E84+E307+E237+E72</f>
        <v>3178483.92</v>
      </c>
      <c r="F4" s="205">
        <f>F5+F18+F84+F307+F237+F72</f>
        <v>6363971</v>
      </c>
      <c r="G4" s="205">
        <f>G5+G18+G84+G307+G237+G72</f>
        <v>0</v>
      </c>
      <c r="H4" s="205">
        <f>H5+H18+H84+H307+H237+H72</f>
        <v>3477124.8199999994</v>
      </c>
      <c r="I4" s="175">
        <f>H4/E4*100</f>
        <v>109.39570271602945</v>
      </c>
      <c r="J4" s="175">
        <f>H4/F4*100</f>
        <v>54.637659725350716</v>
      </c>
    </row>
    <row r="5" spans="1:10" s="116" customFormat="1" ht="30" customHeight="1">
      <c r="A5" s="292" t="s">
        <v>1730</v>
      </c>
      <c r="B5" s="297"/>
      <c r="C5" s="297"/>
      <c r="D5" s="298"/>
      <c r="E5" s="205">
        <f>E6</f>
        <v>1636675.35</v>
      </c>
      <c r="F5" s="205">
        <f t="shared" ref="E5:H6" si="0">F6</f>
        <v>3539826</v>
      </c>
      <c r="G5" s="205">
        <f t="shared" si="0"/>
        <v>0</v>
      </c>
      <c r="H5" s="205">
        <f t="shared" si="0"/>
        <v>1939879.6199999999</v>
      </c>
      <c r="I5" s="175">
        <f t="shared" ref="I5:I68" si="1">H5/E5*100</f>
        <v>118.52562085694025</v>
      </c>
      <c r="J5" s="175">
        <f t="shared" ref="J5:J69" si="2">G5/E5*100</f>
        <v>0</v>
      </c>
    </row>
    <row r="6" spans="1:10" s="116" customFormat="1" ht="15" customHeight="1">
      <c r="A6" s="292" t="s">
        <v>1261</v>
      </c>
      <c r="B6" s="297"/>
      <c r="C6" s="297"/>
      <c r="D6" s="298"/>
      <c r="E6" s="118">
        <f t="shared" si="0"/>
        <v>1636675.35</v>
      </c>
      <c r="F6" s="118">
        <f t="shared" si="0"/>
        <v>3539826</v>
      </c>
      <c r="G6" s="118">
        <f t="shared" si="0"/>
        <v>0</v>
      </c>
      <c r="H6" s="118">
        <f t="shared" si="0"/>
        <v>1939879.6199999999</v>
      </c>
      <c r="I6" s="176">
        <f t="shared" si="1"/>
        <v>118.52562085694025</v>
      </c>
      <c r="J6" s="176">
        <f t="shared" si="2"/>
        <v>0</v>
      </c>
    </row>
    <row r="7" spans="1:10" s="116" customFormat="1" ht="15" customHeight="1">
      <c r="A7" s="130">
        <v>3</v>
      </c>
      <c r="B7" s="130"/>
      <c r="C7" s="111"/>
      <c r="D7" s="131" t="s">
        <v>1365</v>
      </c>
      <c r="E7" s="132">
        <f>E8+E14</f>
        <v>1636675.35</v>
      </c>
      <c r="F7" s="132">
        <f>F8+F14</f>
        <v>3539826</v>
      </c>
      <c r="G7" s="132">
        <f>G8+G14</f>
        <v>0</v>
      </c>
      <c r="H7" s="132">
        <f>H8+H14</f>
        <v>1939879.6199999999</v>
      </c>
      <c r="I7" s="188">
        <f t="shared" si="1"/>
        <v>118.52562085694025</v>
      </c>
      <c r="J7" s="188">
        <f t="shared" si="2"/>
        <v>0</v>
      </c>
    </row>
    <row r="8" spans="1:10" s="116" customFormat="1" ht="15" customHeight="1">
      <c r="A8" s="130"/>
      <c r="B8" s="130">
        <v>31</v>
      </c>
      <c r="C8" s="111"/>
      <c r="D8" s="131" t="s">
        <v>1327</v>
      </c>
      <c r="E8" s="132">
        <f>SUM(E9:E13)</f>
        <v>1601131.35</v>
      </c>
      <c r="F8" s="132">
        <f>SUM(F9:F13)</f>
        <v>3452309</v>
      </c>
      <c r="G8" s="132">
        <f>SUM(G9:G13)</f>
        <v>0</v>
      </c>
      <c r="H8" s="132">
        <f>SUM(H9:H13)</f>
        <v>1900576.7499999998</v>
      </c>
      <c r="I8" s="188">
        <f t="shared" si="1"/>
        <v>118.7021133525366</v>
      </c>
      <c r="J8" s="188">
        <f t="shared" si="2"/>
        <v>0</v>
      </c>
    </row>
    <row r="9" spans="1:10" s="116" customFormat="1" ht="15" customHeight="1">
      <c r="A9" s="130"/>
      <c r="B9" s="130"/>
      <c r="C9" s="111">
        <v>3111</v>
      </c>
      <c r="D9" s="86" t="s">
        <v>1405</v>
      </c>
      <c r="E9" s="134">
        <f>'Rashodi po aktiv. i izv.fin.'!E11+'Rashodi po aktiv. i izv.fin.'!E90</f>
        <v>1335918</v>
      </c>
      <c r="F9" s="257">
        <f>'Rashodi po aktiv. i izv.fin.'!F11+'Rashodi po aktiv. i izv.fin.'!F90</f>
        <v>2899100</v>
      </c>
      <c r="G9" s="257">
        <f>'Rashodi po aktiv. i izv.fin.'!G11+'Rashodi po aktiv. i izv.fin.'!G90</f>
        <v>0</v>
      </c>
      <c r="H9" s="134">
        <f>'Rashodi po aktiv. i izv.fin.'!H11+'Rashodi po aktiv. i izv.fin.'!H90</f>
        <v>1585446.71</v>
      </c>
      <c r="I9" s="187">
        <f t="shared" si="1"/>
        <v>118.67844508420427</v>
      </c>
      <c r="J9" s="187">
        <f t="shared" si="2"/>
        <v>0</v>
      </c>
    </row>
    <row r="10" spans="1:10" s="116" customFormat="1" ht="15" customHeight="1">
      <c r="A10" s="130"/>
      <c r="B10" s="130"/>
      <c r="C10" s="111">
        <v>3114</v>
      </c>
      <c r="D10" s="86" t="s">
        <v>1576</v>
      </c>
      <c r="E10" s="134">
        <f>'Rashodi po aktiv. i izv.fin.'!E12</f>
        <v>990</v>
      </c>
      <c r="F10" s="257">
        <f>'Rashodi po aktiv. i izv.fin.'!F12</f>
        <v>2369</v>
      </c>
      <c r="G10" s="257">
        <f>'Rashodi po aktiv. i izv.fin.'!G12</f>
        <v>0</v>
      </c>
      <c r="H10" s="134">
        <f>'Rashodi po aktiv. i izv.fin.'!H12</f>
        <v>1051.8900000000001</v>
      </c>
      <c r="I10" s="187">
        <f t="shared" si="1"/>
        <v>106.25151515151516</v>
      </c>
      <c r="J10" s="187">
        <f t="shared" si="2"/>
        <v>0</v>
      </c>
    </row>
    <row r="11" spans="1:10" s="116" customFormat="1" ht="15" customHeight="1">
      <c r="A11" s="130"/>
      <c r="B11" s="130"/>
      <c r="C11" s="111">
        <v>3121</v>
      </c>
      <c r="D11" s="86" t="s">
        <v>1301</v>
      </c>
      <c r="E11" s="134">
        <f>'Rashodi po aktiv. i izv.fin.'!E13</f>
        <v>43633</v>
      </c>
      <c r="F11" s="257">
        <f>'Rashodi po aktiv. i izv.fin.'!F13</f>
        <v>68315</v>
      </c>
      <c r="G11" s="257">
        <f>'Rashodi po aktiv. i izv.fin.'!G13</f>
        <v>0</v>
      </c>
      <c r="H11" s="134">
        <f>'Rashodi po aktiv. i izv.fin.'!H13</f>
        <v>52305.63</v>
      </c>
      <c r="I11" s="187">
        <f t="shared" si="1"/>
        <v>119.87630921550203</v>
      </c>
      <c r="J11" s="187">
        <f t="shared" si="2"/>
        <v>0</v>
      </c>
    </row>
    <row r="12" spans="1:10" s="116" customFormat="1" ht="15" customHeight="1">
      <c r="A12" s="130"/>
      <c r="B12" s="130"/>
      <c r="C12" s="111">
        <v>3132</v>
      </c>
      <c r="D12" s="86" t="s">
        <v>1363</v>
      </c>
      <c r="E12" s="134">
        <f>'Rashodi po aktiv. i izv.fin.'!E14+'Rashodi po aktiv. i izv.fin.'!E91</f>
        <v>220590</v>
      </c>
      <c r="F12" s="257">
        <f>'Rashodi po aktiv. i izv.fin.'!F14+'Rashodi po aktiv. i izv.fin.'!F91</f>
        <v>482525</v>
      </c>
      <c r="G12" s="257">
        <f>'Rashodi po aktiv. i izv.fin.'!G14+'Rashodi po aktiv. i izv.fin.'!G91</f>
        <v>0</v>
      </c>
      <c r="H12" s="134">
        <f>'Rashodi po aktiv. i izv.fin.'!H14+'Rashodi po aktiv. i izv.fin.'!H91</f>
        <v>261772.52000000002</v>
      </c>
      <c r="I12" s="187">
        <f t="shared" si="1"/>
        <v>118.66925971258897</v>
      </c>
      <c r="J12" s="187">
        <f t="shared" si="2"/>
        <v>0</v>
      </c>
    </row>
    <row r="13" spans="1:10" s="116" customFormat="1" ht="15" customHeight="1">
      <c r="A13" s="130"/>
      <c r="B13" s="130"/>
      <c r="C13" s="111">
        <v>3133</v>
      </c>
      <c r="D13" s="86" t="s">
        <v>1406</v>
      </c>
      <c r="E13" s="134">
        <f>'Rashodi po aktiv. i izv.fin.'!E15+'Rashodi po aktiv. i izv.fin.'!E92</f>
        <v>0.35</v>
      </c>
      <c r="F13" s="257">
        <f>'Rashodi po aktiv. i izv.fin.'!F15+'Rashodi po aktiv. i izv.fin.'!F92</f>
        <v>0</v>
      </c>
      <c r="G13" s="257">
        <f>'Rashodi po aktiv. i izv.fin.'!G15+'Rashodi po aktiv. i izv.fin.'!G92</f>
        <v>0</v>
      </c>
      <c r="H13" s="134">
        <f>'Rashodi po aktiv. i izv.fin.'!H15+'Rashodi po aktiv. i izv.fin.'!H92</f>
        <v>0</v>
      </c>
      <c r="I13" s="187">
        <f t="shared" si="1"/>
        <v>0</v>
      </c>
      <c r="J13" s="187">
        <f t="shared" si="2"/>
        <v>0</v>
      </c>
    </row>
    <row r="14" spans="1:10" s="116" customFormat="1" ht="15" customHeight="1">
      <c r="A14" s="130"/>
      <c r="B14" s="130">
        <v>32</v>
      </c>
      <c r="C14" s="111"/>
      <c r="D14" s="131" t="s">
        <v>1330</v>
      </c>
      <c r="E14" s="132">
        <f>SUM(E15:E17)</f>
        <v>35544</v>
      </c>
      <c r="F14" s="132">
        <f>SUM(F15:F17)</f>
        <v>87517</v>
      </c>
      <c r="G14" s="132">
        <f>SUM(G15:G17)</f>
        <v>0</v>
      </c>
      <c r="H14" s="132">
        <f>SUM(H15:H17)</f>
        <v>39302.870000000003</v>
      </c>
      <c r="I14" s="188">
        <f t="shared" si="1"/>
        <v>110.57525883412109</v>
      </c>
      <c r="J14" s="188">
        <f t="shared" si="2"/>
        <v>0</v>
      </c>
    </row>
    <row r="15" spans="1:10" s="116" customFormat="1" ht="15" customHeight="1">
      <c r="A15" s="130"/>
      <c r="B15" s="130"/>
      <c r="C15" s="111">
        <v>3212</v>
      </c>
      <c r="D15" s="86" t="s">
        <v>1265</v>
      </c>
      <c r="E15" s="134">
        <f>'Rashodi po aktiv. i izv.fin.'!E17</f>
        <v>33755</v>
      </c>
      <c r="F15" s="257">
        <f>'Rashodi po aktiv. i izv.fin.'!F17</f>
        <v>71845</v>
      </c>
      <c r="G15" s="257">
        <f>'Rashodi po aktiv. i izv.fin.'!G17</f>
        <v>0</v>
      </c>
      <c r="H15" s="134">
        <f>'Rashodi po aktiv. i izv.fin.'!H17</f>
        <v>31584.77</v>
      </c>
      <c r="I15" s="187">
        <f t="shared" si="1"/>
        <v>93.570641386461261</v>
      </c>
      <c r="J15" s="187">
        <f t="shared" si="2"/>
        <v>0</v>
      </c>
    </row>
    <row r="16" spans="1:10" s="116" customFormat="1" ht="15" customHeight="1">
      <c r="A16" s="130"/>
      <c r="B16" s="130"/>
      <c r="C16" s="111">
        <v>3236</v>
      </c>
      <c r="D16" s="86" t="s">
        <v>1277</v>
      </c>
      <c r="E16" s="134">
        <f>'Rashodi po aktiv. i izv.fin.'!E18</f>
        <v>0</v>
      </c>
      <c r="F16" s="257">
        <f>'Rashodi po aktiv. i izv.fin.'!F18</f>
        <v>9724</v>
      </c>
      <c r="G16" s="257">
        <f>'Rashodi po aktiv. i izv.fin.'!G18</f>
        <v>0</v>
      </c>
      <c r="H16" s="134">
        <f>'Rashodi po aktiv. i izv.fin.'!H18</f>
        <v>4778.1000000000004</v>
      </c>
      <c r="I16" s="187" t="e">
        <f t="shared" si="1"/>
        <v>#DIV/0!</v>
      </c>
      <c r="J16" s="187" t="e">
        <f t="shared" si="2"/>
        <v>#DIV/0!</v>
      </c>
    </row>
    <row r="17" spans="1:10" s="116" customFormat="1" ht="15" customHeight="1">
      <c r="A17" s="130"/>
      <c r="B17" s="130"/>
      <c r="C17" s="111">
        <v>3295</v>
      </c>
      <c r="D17" s="86" t="s">
        <v>1284</v>
      </c>
      <c r="E17" s="134">
        <f>'Rashodi po aktiv. i izv.fin.'!E19</f>
        <v>1789</v>
      </c>
      <c r="F17" s="257">
        <f>'Rashodi po aktiv. i izv.fin.'!F19</f>
        <v>5948</v>
      </c>
      <c r="G17" s="257">
        <f>'Rashodi po aktiv. i izv.fin.'!G19</f>
        <v>0</v>
      </c>
      <c r="H17" s="134">
        <f>'Rashodi po aktiv. i izv.fin.'!H19</f>
        <v>2940</v>
      </c>
      <c r="I17" s="187">
        <f t="shared" si="1"/>
        <v>164.33761878144216</v>
      </c>
      <c r="J17" s="187">
        <f t="shared" si="2"/>
        <v>0</v>
      </c>
    </row>
    <row r="18" spans="1:10" s="116" customFormat="1" ht="30" customHeight="1">
      <c r="A18" s="292" t="s">
        <v>1732</v>
      </c>
      <c r="B18" s="293"/>
      <c r="C18" s="293"/>
      <c r="D18" s="294"/>
      <c r="E18" s="205">
        <f>E19</f>
        <v>262122.35</v>
      </c>
      <c r="F18" s="205">
        <f>F19</f>
        <v>549281</v>
      </c>
      <c r="G18" s="205">
        <f>G19</f>
        <v>0</v>
      </c>
      <c r="H18" s="205">
        <f>H19</f>
        <v>291698.03999999998</v>
      </c>
      <c r="I18" s="175">
        <f t="shared" si="1"/>
        <v>111.28316223320903</v>
      </c>
      <c r="J18" s="175">
        <f t="shared" si="2"/>
        <v>0</v>
      </c>
    </row>
    <row r="19" spans="1:10" s="116" customFormat="1" ht="15" customHeight="1">
      <c r="A19" s="292" t="s">
        <v>1261</v>
      </c>
      <c r="B19" s="293"/>
      <c r="C19" s="293"/>
      <c r="D19" s="294"/>
      <c r="E19" s="118">
        <f>E20+E61</f>
        <v>262122.35</v>
      </c>
      <c r="F19" s="118">
        <f>F20+F61</f>
        <v>549281</v>
      </c>
      <c r="G19" s="118">
        <f>G20+G61</f>
        <v>0</v>
      </c>
      <c r="H19" s="118">
        <f>H20+H61</f>
        <v>291698.03999999998</v>
      </c>
      <c r="I19" s="176">
        <f t="shared" si="1"/>
        <v>111.28316223320903</v>
      </c>
      <c r="J19" s="176">
        <f t="shared" si="2"/>
        <v>0</v>
      </c>
    </row>
    <row r="20" spans="1:10" s="116" customFormat="1" ht="15" customHeight="1">
      <c r="A20" s="130">
        <v>3</v>
      </c>
      <c r="B20" s="130"/>
      <c r="C20" s="111"/>
      <c r="D20" s="131" t="s">
        <v>1365</v>
      </c>
      <c r="E20" s="132">
        <f>E21+E27+E53+E57+E59</f>
        <v>255094.35</v>
      </c>
      <c r="F20" s="132">
        <f>F21+F27+F53+F57+F59</f>
        <v>468151</v>
      </c>
      <c r="G20" s="132">
        <f>G21+G27+G53+G57+G59</f>
        <v>0</v>
      </c>
      <c r="H20" s="132">
        <f>H21+H27+H53+H57+H59</f>
        <v>283818.75</v>
      </c>
      <c r="I20" s="188">
        <f t="shared" si="1"/>
        <v>111.2603042756533</v>
      </c>
      <c r="J20" s="188">
        <f t="shared" si="2"/>
        <v>0</v>
      </c>
    </row>
    <row r="21" spans="1:10" s="116" customFormat="1" ht="15" customHeight="1">
      <c r="A21" s="130"/>
      <c r="B21" s="130">
        <v>31</v>
      </c>
      <c r="C21" s="111"/>
      <c r="D21" s="131" t="s">
        <v>1327</v>
      </c>
      <c r="E21" s="132">
        <f>SUM(E22:E26)</f>
        <v>866</v>
      </c>
      <c r="F21" s="132">
        <f>SUM(F22:F26)</f>
        <v>0</v>
      </c>
      <c r="G21" s="132">
        <f>SUM(G22:G26)</f>
        <v>0</v>
      </c>
      <c r="H21" s="132">
        <f>SUM(H22:H26)</f>
        <v>0</v>
      </c>
      <c r="I21" s="188">
        <f t="shared" si="1"/>
        <v>0</v>
      </c>
      <c r="J21" s="188">
        <f t="shared" si="2"/>
        <v>0</v>
      </c>
    </row>
    <row r="22" spans="1:10" s="116" customFormat="1" ht="15" customHeight="1">
      <c r="A22" s="130"/>
      <c r="B22" s="130"/>
      <c r="C22" s="111">
        <v>3111</v>
      </c>
      <c r="D22" s="86" t="s">
        <v>1405</v>
      </c>
      <c r="E22" s="134">
        <f>'Rashodi po aktiv. i izv.fin.'!E25</f>
        <v>743</v>
      </c>
      <c r="F22" s="257">
        <f>'Rashodi po aktiv. i izv.fin.'!F25</f>
        <v>0</v>
      </c>
      <c r="G22" s="257">
        <f>'Rashodi po aktiv. i izv.fin.'!G25</f>
        <v>0</v>
      </c>
      <c r="H22" s="134">
        <f>'Rashodi po aktiv. i izv.fin.'!H25</f>
        <v>0</v>
      </c>
      <c r="I22" s="187">
        <f t="shared" si="1"/>
        <v>0</v>
      </c>
      <c r="J22" s="187">
        <f t="shared" si="2"/>
        <v>0</v>
      </c>
    </row>
    <row r="23" spans="1:10" s="116" customFormat="1" ht="15" customHeight="1">
      <c r="A23" s="130"/>
      <c r="B23" s="130"/>
      <c r="C23" s="111">
        <v>3112</v>
      </c>
      <c r="D23" s="86" t="s">
        <v>1417</v>
      </c>
      <c r="E23" s="134">
        <f>'Rashodi po aktiv. i izv.fin.'!E26</f>
        <v>0</v>
      </c>
      <c r="F23" s="257">
        <f>'Rashodi po aktiv. i izv.fin.'!F26</f>
        <v>0</v>
      </c>
      <c r="G23" s="257">
        <f>'Rashodi po aktiv. i izv.fin.'!G26</f>
        <v>0</v>
      </c>
      <c r="H23" s="134">
        <f>'Rashodi po aktiv. i izv.fin.'!H26</f>
        <v>0</v>
      </c>
      <c r="I23" s="187" t="e">
        <f t="shared" si="1"/>
        <v>#DIV/0!</v>
      </c>
      <c r="J23" s="187" t="e">
        <f t="shared" si="2"/>
        <v>#DIV/0!</v>
      </c>
    </row>
    <row r="24" spans="1:10" s="116" customFormat="1" ht="15" customHeight="1">
      <c r="A24" s="130"/>
      <c r="B24" s="130"/>
      <c r="C24" s="111">
        <v>3113</v>
      </c>
      <c r="D24" s="86" t="s">
        <v>1513</v>
      </c>
      <c r="E24" s="134">
        <f>'Rashodi po aktiv. i izv.fin.'!E27</f>
        <v>0</v>
      </c>
      <c r="F24" s="257">
        <f>'Rashodi po aktiv. i izv.fin.'!F27</f>
        <v>0</v>
      </c>
      <c r="G24" s="257">
        <f>'Rashodi po aktiv. i izv.fin.'!G27</f>
        <v>0</v>
      </c>
      <c r="H24" s="134">
        <f>'Rashodi po aktiv. i izv.fin.'!H27</f>
        <v>0</v>
      </c>
      <c r="I24" s="187" t="e">
        <f t="shared" si="1"/>
        <v>#DIV/0!</v>
      </c>
      <c r="J24" s="187" t="e">
        <f t="shared" si="2"/>
        <v>#DIV/0!</v>
      </c>
    </row>
    <row r="25" spans="1:10" s="116" customFormat="1" ht="15" customHeight="1">
      <c r="A25" s="130"/>
      <c r="B25" s="130"/>
      <c r="C25" s="111">
        <v>3132</v>
      </c>
      <c r="D25" s="86" t="s">
        <v>1363</v>
      </c>
      <c r="E25" s="134">
        <f>'Rashodi po aktiv. i izv.fin.'!E28</f>
        <v>123</v>
      </c>
      <c r="F25" s="257">
        <f>'Rashodi po aktiv. i izv.fin.'!F28</f>
        <v>0</v>
      </c>
      <c r="G25" s="257">
        <f>'Rashodi po aktiv. i izv.fin.'!G28</f>
        <v>0</v>
      </c>
      <c r="H25" s="134">
        <f>'Rashodi po aktiv. i izv.fin.'!H28</f>
        <v>0</v>
      </c>
      <c r="I25" s="187">
        <f t="shared" si="1"/>
        <v>0</v>
      </c>
      <c r="J25" s="187">
        <f t="shared" si="2"/>
        <v>0</v>
      </c>
    </row>
    <row r="26" spans="1:10" s="116" customFormat="1" ht="15" customHeight="1">
      <c r="A26" s="130"/>
      <c r="B26" s="130"/>
      <c r="C26" s="111">
        <v>3133</v>
      </c>
      <c r="D26" s="86" t="s">
        <v>1406</v>
      </c>
      <c r="E26" s="134">
        <f>'Rashodi po aktiv. i izv.fin.'!E29</f>
        <v>0</v>
      </c>
      <c r="F26" s="257">
        <f>'Rashodi po aktiv. i izv.fin.'!F29</f>
        <v>0</v>
      </c>
      <c r="G26" s="257">
        <f>'Rashodi po aktiv. i izv.fin.'!G29</f>
        <v>0</v>
      </c>
      <c r="H26" s="134">
        <f>'Rashodi po aktiv. i izv.fin.'!H29</f>
        <v>0</v>
      </c>
      <c r="I26" s="187" t="e">
        <f t="shared" si="1"/>
        <v>#DIV/0!</v>
      </c>
      <c r="J26" s="187" t="e">
        <f t="shared" si="2"/>
        <v>#DIV/0!</v>
      </c>
    </row>
    <row r="27" spans="1:10" s="116" customFormat="1" ht="15" customHeight="1">
      <c r="A27" s="130"/>
      <c r="B27" s="130">
        <v>32</v>
      </c>
      <c r="C27" s="111"/>
      <c r="D27" s="131" t="s">
        <v>1330</v>
      </c>
      <c r="E27" s="132">
        <f>SUM(E28:E52)</f>
        <v>252317</v>
      </c>
      <c r="F27" s="132">
        <f>SUM(F28:F52)</f>
        <v>463011</v>
      </c>
      <c r="G27" s="132">
        <f>SUM(G28:G52)</f>
        <v>0</v>
      </c>
      <c r="H27" s="132">
        <f>SUM(H28:H52)</f>
        <v>278355.83</v>
      </c>
      <c r="I27" s="188">
        <f t="shared" si="1"/>
        <v>110.3198872846459</v>
      </c>
      <c r="J27" s="188">
        <f t="shared" si="2"/>
        <v>0</v>
      </c>
    </row>
    <row r="28" spans="1:10" s="116" customFormat="1" ht="15" customHeight="1">
      <c r="A28" s="130"/>
      <c r="B28" s="130"/>
      <c r="C28" s="111">
        <v>3211</v>
      </c>
      <c r="D28" s="86" t="s">
        <v>1264</v>
      </c>
      <c r="E28" s="134">
        <f>'Rashodi po aktiv. i izv.fin.'!E31+'Rashodi po aktiv. i izv.fin.'!E777</f>
        <v>9001</v>
      </c>
      <c r="F28" s="257">
        <f>'Rashodi po aktiv. i izv.fin.'!F31+'Rashodi po aktiv. i izv.fin.'!F777</f>
        <v>17745</v>
      </c>
      <c r="G28" s="257">
        <f>'Rashodi po aktiv. i izv.fin.'!G31+'Rashodi po aktiv. i izv.fin.'!G777</f>
        <v>0</v>
      </c>
      <c r="H28" s="134">
        <f>'Rashodi po aktiv. i izv.fin.'!H31+'Rashodi po aktiv. i izv.fin.'!H777</f>
        <v>17744.8</v>
      </c>
      <c r="I28" s="187">
        <f t="shared" si="1"/>
        <v>197.14253971780914</v>
      </c>
      <c r="J28" s="187">
        <f t="shared" si="2"/>
        <v>0</v>
      </c>
    </row>
    <row r="29" spans="1:10" s="116" customFormat="1" ht="15" customHeight="1">
      <c r="A29" s="130"/>
      <c r="B29" s="130"/>
      <c r="C29" s="111">
        <v>3213</v>
      </c>
      <c r="D29" s="86" t="s">
        <v>1266</v>
      </c>
      <c r="E29" s="134">
        <f>'Rashodi po aktiv. i izv.fin.'!E32+'Rashodi po aktiv. i izv.fin.'!E778</f>
        <v>1693</v>
      </c>
      <c r="F29" s="257">
        <f>'Rashodi po aktiv. i izv.fin.'!F32+'Rashodi po aktiv. i izv.fin.'!F778</f>
        <v>3691</v>
      </c>
      <c r="G29" s="257">
        <f>'Rashodi po aktiv. i izv.fin.'!G32+'Rashodi po aktiv. i izv.fin.'!G778</f>
        <v>0</v>
      </c>
      <c r="H29" s="134">
        <f>'Rashodi po aktiv. i izv.fin.'!H32+'Rashodi po aktiv. i izv.fin.'!H778</f>
        <v>3818.0299999999997</v>
      </c>
      <c r="I29" s="187">
        <f t="shared" si="1"/>
        <v>225.51860602480801</v>
      </c>
      <c r="J29" s="187">
        <f t="shared" si="2"/>
        <v>0</v>
      </c>
    </row>
    <row r="30" spans="1:10" s="116" customFormat="1" ht="15" customHeight="1">
      <c r="A30" s="130"/>
      <c r="B30" s="130"/>
      <c r="C30" s="111">
        <v>3214</v>
      </c>
      <c r="D30" s="86" t="s">
        <v>1425</v>
      </c>
      <c r="E30" s="134">
        <f>'Rashodi po aktiv. i izv.fin.'!E33</f>
        <v>0</v>
      </c>
      <c r="F30" s="257">
        <f>'Rashodi po aktiv. i izv.fin.'!F33</f>
        <v>0</v>
      </c>
      <c r="G30" s="257">
        <f>'Rashodi po aktiv. i izv.fin.'!G33</f>
        <v>0</v>
      </c>
      <c r="H30" s="134">
        <f>'Rashodi po aktiv. i izv.fin.'!H33</f>
        <v>0</v>
      </c>
      <c r="I30" s="187" t="e">
        <f t="shared" si="1"/>
        <v>#DIV/0!</v>
      </c>
      <c r="J30" s="187" t="e">
        <f t="shared" si="2"/>
        <v>#DIV/0!</v>
      </c>
    </row>
    <row r="31" spans="1:10" s="116" customFormat="1" ht="15" customHeight="1">
      <c r="A31" s="130"/>
      <c r="B31" s="130"/>
      <c r="C31" s="111">
        <v>3221</v>
      </c>
      <c r="D31" s="86" t="s">
        <v>1267</v>
      </c>
      <c r="E31" s="134">
        <f>'Rashodi po aktiv. i izv.fin.'!E34+'Rashodi po aktiv. i izv.fin.'!E779</f>
        <v>15631</v>
      </c>
      <c r="F31" s="257">
        <f>'Rashodi po aktiv. i izv.fin.'!F34+'Rashodi po aktiv. i izv.fin.'!F779</f>
        <v>18439</v>
      </c>
      <c r="G31" s="257">
        <f>'Rashodi po aktiv. i izv.fin.'!G34+'Rashodi po aktiv. i izv.fin.'!G779</f>
        <v>0</v>
      </c>
      <c r="H31" s="134">
        <f>'Rashodi po aktiv. i izv.fin.'!H34+'Rashodi po aktiv. i izv.fin.'!H779</f>
        <v>15422.31</v>
      </c>
      <c r="I31" s="187">
        <f t="shared" si="1"/>
        <v>98.664896679674996</v>
      </c>
      <c r="J31" s="187">
        <f t="shared" si="2"/>
        <v>0</v>
      </c>
    </row>
    <row r="32" spans="1:10" s="116" customFormat="1" ht="15" customHeight="1">
      <c r="A32" s="130"/>
      <c r="B32" s="130"/>
      <c r="C32" s="111">
        <v>3222</v>
      </c>
      <c r="D32" s="86" t="s">
        <v>1268</v>
      </c>
      <c r="E32" s="134">
        <f>'Rashodi po aktiv. i izv.fin.'!E35+'Rashodi po aktiv. i izv.fin.'!E780</f>
        <v>650</v>
      </c>
      <c r="F32" s="257">
        <f>'Rashodi po aktiv. i izv.fin.'!F35+'Rashodi po aktiv. i izv.fin.'!F780</f>
        <v>1200</v>
      </c>
      <c r="G32" s="257">
        <f>'Rashodi po aktiv. i izv.fin.'!G35+'Rashodi po aktiv. i izv.fin.'!G780</f>
        <v>0</v>
      </c>
      <c r="H32" s="134">
        <f>'Rashodi po aktiv. i izv.fin.'!H35+'Rashodi po aktiv. i izv.fin.'!H780</f>
        <v>1363.5</v>
      </c>
      <c r="I32" s="187">
        <f t="shared" si="1"/>
        <v>209.76923076923075</v>
      </c>
      <c r="J32" s="187">
        <f t="shared" si="2"/>
        <v>0</v>
      </c>
    </row>
    <row r="33" spans="1:10" s="116" customFormat="1" ht="15" customHeight="1">
      <c r="A33" s="130"/>
      <c r="B33" s="130"/>
      <c r="C33" s="111">
        <v>3223</v>
      </c>
      <c r="D33" s="86" t="s">
        <v>1269</v>
      </c>
      <c r="E33" s="134">
        <f>'Rashodi po aktiv. i izv.fin.'!E36</f>
        <v>36225</v>
      </c>
      <c r="F33" s="257">
        <f>'Rashodi po aktiv. i izv.fin.'!F36</f>
        <v>95000</v>
      </c>
      <c r="G33" s="257">
        <f>'Rashodi po aktiv. i izv.fin.'!G36</f>
        <v>0</v>
      </c>
      <c r="H33" s="134">
        <f>'Rashodi po aktiv. i izv.fin.'!H36</f>
        <v>26036.29</v>
      </c>
      <c r="I33" s="187">
        <f t="shared" si="1"/>
        <v>71.873816425120779</v>
      </c>
      <c r="J33" s="187">
        <f t="shared" si="2"/>
        <v>0</v>
      </c>
    </row>
    <row r="34" spans="1:10" s="116" customFormat="1" ht="15" customHeight="1">
      <c r="A34" s="130"/>
      <c r="B34" s="130"/>
      <c r="C34" s="111">
        <v>3224</v>
      </c>
      <c r="D34" s="86" t="s">
        <v>1270</v>
      </c>
      <c r="E34" s="134">
        <f>'Rashodi po aktiv. i izv.fin.'!E37+'Rashodi po aktiv. i izv.fin.'!E781</f>
        <v>4083</v>
      </c>
      <c r="F34" s="257">
        <f>'Rashodi po aktiv. i izv.fin.'!F37+'Rashodi po aktiv. i izv.fin.'!F781</f>
        <v>10000</v>
      </c>
      <c r="G34" s="257">
        <f>'Rashodi po aktiv. i izv.fin.'!G37+'Rashodi po aktiv. i izv.fin.'!G781</f>
        <v>0</v>
      </c>
      <c r="H34" s="134">
        <f>'Rashodi po aktiv. i izv.fin.'!H37+'Rashodi po aktiv. i izv.fin.'!H781</f>
        <v>8376.8799999999992</v>
      </c>
      <c r="I34" s="187">
        <f t="shared" si="1"/>
        <v>205.16482978202299</v>
      </c>
      <c r="J34" s="187">
        <f t="shared" si="2"/>
        <v>0</v>
      </c>
    </row>
    <row r="35" spans="1:10" s="116" customFormat="1" ht="15" customHeight="1">
      <c r="A35" s="130"/>
      <c r="B35" s="130"/>
      <c r="C35" s="111">
        <v>3225</v>
      </c>
      <c r="D35" s="86" t="s">
        <v>1578</v>
      </c>
      <c r="E35" s="134">
        <f>'Rashodi po aktiv. i izv.fin.'!E38</f>
        <v>0</v>
      </c>
      <c r="F35" s="257">
        <f>'Rashodi po aktiv. i izv.fin.'!F38</f>
        <v>0</v>
      </c>
      <c r="G35" s="257">
        <f>'Rashodi po aktiv. i izv.fin.'!G38</f>
        <v>0</v>
      </c>
      <c r="H35" s="134">
        <f>'Rashodi po aktiv. i izv.fin.'!H38</f>
        <v>570.79</v>
      </c>
      <c r="I35" s="187" t="e">
        <f t="shared" si="1"/>
        <v>#DIV/0!</v>
      </c>
      <c r="J35" s="187" t="e">
        <f t="shared" si="2"/>
        <v>#DIV/0!</v>
      </c>
    </row>
    <row r="36" spans="1:10" s="116" customFormat="1" ht="15" customHeight="1">
      <c r="A36" s="130"/>
      <c r="B36" s="130"/>
      <c r="C36" s="111">
        <v>3227</v>
      </c>
      <c r="D36" s="86" t="s">
        <v>1314</v>
      </c>
      <c r="E36" s="134">
        <f>'Rashodi po aktiv. i izv.fin.'!E39</f>
        <v>542</v>
      </c>
      <c r="F36" s="257">
        <f>'Rashodi po aktiv. i izv.fin.'!F39</f>
        <v>500</v>
      </c>
      <c r="G36" s="257">
        <f>'Rashodi po aktiv. i izv.fin.'!G39</f>
        <v>0</v>
      </c>
      <c r="H36" s="134">
        <f>'Rashodi po aktiv. i izv.fin.'!H39</f>
        <v>0</v>
      </c>
      <c r="I36" s="187">
        <f t="shared" si="1"/>
        <v>0</v>
      </c>
      <c r="J36" s="187">
        <f t="shared" si="2"/>
        <v>0</v>
      </c>
    </row>
    <row r="37" spans="1:10" s="116" customFormat="1" ht="15" customHeight="1">
      <c r="A37" s="130"/>
      <c r="B37" s="130"/>
      <c r="C37" s="111">
        <v>3231</v>
      </c>
      <c r="D37" s="86" t="s">
        <v>1272</v>
      </c>
      <c r="E37" s="134">
        <f>'Rashodi po aktiv. i izv.fin.'!E40</f>
        <v>1846</v>
      </c>
      <c r="F37" s="257">
        <f>'Rashodi po aktiv. i izv.fin.'!F40</f>
        <v>3000</v>
      </c>
      <c r="G37" s="257">
        <f>'Rashodi po aktiv. i izv.fin.'!G40</f>
        <v>0</v>
      </c>
      <c r="H37" s="134">
        <f>'Rashodi po aktiv. i izv.fin.'!H40</f>
        <v>5038.91</v>
      </c>
      <c r="I37" s="187">
        <f t="shared" si="1"/>
        <v>272.96370530877573</v>
      </c>
      <c r="J37" s="187">
        <f t="shared" si="2"/>
        <v>0</v>
      </c>
    </row>
    <row r="38" spans="1:10" s="116" customFormat="1" ht="15" customHeight="1">
      <c r="A38" s="130"/>
      <c r="B38" s="130"/>
      <c r="C38" s="111">
        <v>3232</v>
      </c>
      <c r="D38" s="86" t="s">
        <v>1273</v>
      </c>
      <c r="E38" s="134">
        <f>'Rashodi po aktiv. i izv.fin.'!E41+'Rashodi po aktiv. i izv.fin.'!E783</f>
        <v>13965</v>
      </c>
      <c r="F38" s="257">
        <f>'Rashodi po aktiv. i izv.fin.'!F41+'Rashodi po aktiv. i izv.fin.'!F783</f>
        <v>115000</v>
      </c>
      <c r="G38" s="257">
        <f>'Rashodi po aktiv. i izv.fin.'!G41+'Rashodi po aktiv. i izv.fin.'!G783</f>
        <v>0</v>
      </c>
      <c r="H38" s="134">
        <f>'Rashodi po aktiv. i izv.fin.'!H41+'Rashodi po aktiv. i izv.fin.'!H783</f>
        <v>18974.88</v>
      </c>
      <c r="I38" s="187">
        <f t="shared" si="1"/>
        <v>135.87454350161119</v>
      </c>
      <c r="J38" s="187">
        <f t="shared" si="2"/>
        <v>0</v>
      </c>
    </row>
    <row r="39" spans="1:10" s="116" customFormat="1" ht="15" customHeight="1">
      <c r="A39" s="130"/>
      <c r="B39" s="130"/>
      <c r="C39" s="111">
        <v>3233</v>
      </c>
      <c r="D39" s="86" t="s">
        <v>1274</v>
      </c>
      <c r="E39" s="134">
        <f>'Rashodi po aktiv. i izv.fin.'!E42</f>
        <v>6735</v>
      </c>
      <c r="F39" s="257">
        <f>'Rashodi po aktiv. i izv.fin.'!F42</f>
        <v>7500</v>
      </c>
      <c r="G39" s="257">
        <f>'Rashodi po aktiv. i izv.fin.'!G42</f>
        <v>0</v>
      </c>
      <c r="H39" s="134">
        <f>'Rashodi po aktiv. i izv.fin.'!H42</f>
        <v>9004.8700000000008</v>
      </c>
      <c r="I39" s="187">
        <f t="shared" si="1"/>
        <v>133.70259836674092</v>
      </c>
      <c r="J39" s="187">
        <f t="shared" si="2"/>
        <v>0</v>
      </c>
    </row>
    <row r="40" spans="1:10" s="116" customFormat="1" ht="15" customHeight="1">
      <c r="A40" s="130"/>
      <c r="B40" s="130"/>
      <c r="C40" s="111">
        <v>3234</v>
      </c>
      <c r="D40" s="86" t="s">
        <v>1275</v>
      </c>
      <c r="E40" s="134">
        <f>'Rashodi po aktiv. i izv.fin.'!E43</f>
        <v>15513</v>
      </c>
      <c r="F40" s="257">
        <f>'Rashodi po aktiv. i izv.fin.'!F43</f>
        <v>22000</v>
      </c>
      <c r="G40" s="257">
        <f>'Rashodi po aktiv. i izv.fin.'!G43</f>
        <v>0</v>
      </c>
      <c r="H40" s="134">
        <f>'Rashodi po aktiv. i izv.fin.'!H43</f>
        <v>11659.35</v>
      </c>
      <c r="I40" s="187">
        <f t="shared" si="1"/>
        <v>75.15857667762522</v>
      </c>
      <c r="J40" s="187">
        <f t="shared" si="2"/>
        <v>0</v>
      </c>
    </row>
    <row r="41" spans="1:10" s="116" customFormat="1" ht="15" customHeight="1">
      <c r="A41" s="130"/>
      <c r="B41" s="130"/>
      <c r="C41" s="111">
        <v>3235</v>
      </c>
      <c r="D41" s="86" t="s">
        <v>1276</v>
      </c>
      <c r="E41" s="134">
        <f>'Rashodi po aktiv. i izv.fin.'!E44+'Rashodi po aktiv. i izv.fin.'!E784</f>
        <v>48871</v>
      </c>
      <c r="F41" s="257">
        <f>'Rashodi po aktiv. i izv.fin.'!F44+'Rashodi po aktiv. i izv.fin.'!F784</f>
        <v>30108</v>
      </c>
      <c r="G41" s="257">
        <f>'Rashodi po aktiv. i izv.fin.'!G44+'Rashodi po aktiv. i izv.fin.'!G784</f>
        <v>0</v>
      </c>
      <c r="H41" s="134">
        <f>'Rashodi po aktiv. i izv.fin.'!H44+'Rashodi po aktiv. i izv.fin.'!H784</f>
        <v>51421.270000000004</v>
      </c>
      <c r="I41" s="187">
        <f t="shared" si="1"/>
        <v>105.21837081295658</v>
      </c>
      <c r="J41" s="187">
        <f t="shared" si="2"/>
        <v>0</v>
      </c>
    </row>
    <row r="42" spans="1:10" s="116" customFormat="1" ht="15" customHeight="1">
      <c r="A42" s="130"/>
      <c r="B42" s="130"/>
      <c r="C42" s="111">
        <v>3236</v>
      </c>
      <c r="D42" s="86" t="s">
        <v>1277</v>
      </c>
      <c r="E42" s="134">
        <f>'Rashodi po aktiv. i izv.fin.'!E45</f>
        <v>280</v>
      </c>
      <c r="F42" s="257">
        <f>'Rashodi po aktiv. i izv.fin.'!F45</f>
        <v>280</v>
      </c>
      <c r="G42" s="257">
        <f>'Rashodi po aktiv. i izv.fin.'!G45</f>
        <v>0</v>
      </c>
      <c r="H42" s="134">
        <f>'Rashodi po aktiv. i izv.fin.'!H45</f>
        <v>0</v>
      </c>
      <c r="I42" s="187">
        <f t="shared" si="1"/>
        <v>0</v>
      </c>
      <c r="J42" s="187">
        <f t="shared" si="2"/>
        <v>0</v>
      </c>
    </row>
    <row r="43" spans="1:10" s="116" customFormat="1" ht="15" customHeight="1">
      <c r="A43" s="130"/>
      <c r="B43" s="130"/>
      <c r="C43" s="111">
        <v>3237</v>
      </c>
      <c r="D43" s="86" t="s">
        <v>1278</v>
      </c>
      <c r="E43" s="134">
        <f>'Rashodi po aktiv. i izv.fin.'!E46+'Rashodi po aktiv. i izv.fin.'!E785+'Rashodi po aktiv. i izv.fin.'!E917</f>
        <v>66510</v>
      </c>
      <c r="F43" s="257">
        <f>'Rashodi po aktiv. i izv.fin.'!F46+'Rashodi po aktiv. i izv.fin.'!F785+'Rashodi po aktiv. i izv.fin.'!F917</f>
        <v>101000</v>
      </c>
      <c r="G43" s="257">
        <f>'Rashodi po aktiv. i izv.fin.'!G46+'Rashodi po aktiv. i izv.fin.'!G785+'Rashodi po aktiv. i izv.fin.'!G917</f>
        <v>0</v>
      </c>
      <c r="H43" s="134">
        <f>'Rashodi po aktiv. i izv.fin.'!H46+'Rashodi po aktiv. i izv.fin.'!H785+'Rashodi po aktiv. i izv.fin.'!H917</f>
        <v>17464.190000000002</v>
      </c>
      <c r="I43" s="187">
        <f t="shared" si="1"/>
        <v>26.257991279506843</v>
      </c>
      <c r="J43" s="187">
        <f t="shared" si="2"/>
        <v>0</v>
      </c>
    </row>
    <row r="44" spans="1:10" s="116" customFormat="1" ht="15" customHeight="1">
      <c r="A44" s="130"/>
      <c r="B44" s="130"/>
      <c r="C44" s="111">
        <v>3238</v>
      </c>
      <c r="D44" s="86" t="s">
        <v>1279</v>
      </c>
      <c r="E44" s="134">
        <f>'Rashodi po aktiv. i izv.fin.'!E47</f>
        <v>7790</v>
      </c>
      <c r="F44" s="257">
        <f>'Rashodi po aktiv. i izv.fin.'!F47</f>
        <v>10000</v>
      </c>
      <c r="G44" s="257">
        <f>'Rashodi po aktiv. i izv.fin.'!G47</f>
        <v>0</v>
      </c>
      <c r="H44" s="134">
        <f>'Rashodi po aktiv. i izv.fin.'!H47</f>
        <v>8430.64</v>
      </c>
      <c r="I44" s="187">
        <f t="shared" si="1"/>
        <v>108.22387676508343</v>
      </c>
      <c r="J44" s="187">
        <f t="shared" si="2"/>
        <v>0</v>
      </c>
    </row>
    <row r="45" spans="1:10" s="116" customFormat="1" ht="15" customHeight="1">
      <c r="A45" s="130"/>
      <c r="B45" s="130"/>
      <c r="C45" s="111">
        <v>3239</v>
      </c>
      <c r="D45" s="86" t="s">
        <v>1280</v>
      </c>
      <c r="E45" s="134">
        <f>'Rashodi po aktiv. i izv.fin.'!E48+'Rashodi po aktiv. i izv.fin.'!E786+'Rashodi po aktiv. i izv.fin.'!E918</f>
        <v>3771</v>
      </c>
      <c r="F45" s="257">
        <f>'Rashodi po aktiv. i izv.fin.'!F48+'Rashodi po aktiv. i izv.fin.'!F786+'Rashodi po aktiv. i izv.fin.'!F918</f>
        <v>5000</v>
      </c>
      <c r="G45" s="257">
        <f>'Rashodi po aktiv. i izv.fin.'!G48+'Rashodi po aktiv. i izv.fin.'!G786+'Rashodi po aktiv. i izv.fin.'!G918</f>
        <v>0</v>
      </c>
      <c r="H45" s="134">
        <f>'Rashodi po aktiv. i izv.fin.'!H48+'Rashodi po aktiv. i izv.fin.'!H786+'Rashodi po aktiv. i izv.fin.'!H918</f>
        <v>36663.129999999997</v>
      </c>
      <c r="I45" s="187">
        <f t="shared" si="1"/>
        <v>972.2389286661363</v>
      </c>
      <c r="J45" s="187">
        <f t="shared" si="2"/>
        <v>0</v>
      </c>
    </row>
    <row r="46" spans="1:10" s="116" customFormat="1" ht="15" customHeight="1">
      <c r="A46" s="130"/>
      <c r="B46" s="130"/>
      <c r="C46" s="111">
        <v>3241</v>
      </c>
      <c r="D46" s="86" t="s">
        <v>1425</v>
      </c>
      <c r="E46" s="134">
        <f>'Rashodi po aktiv. i izv.fin.'!E49+'Rashodi po aktiv. i izv.fin.'!E787</f>
        <v>1338</v>
      </c>
      <c r="F46" s="257">
        <f>'Rashodi po aktiv. i izv.fin.'!F49+'Rashodi po aktiv. i izv.fin.'!F787</f>
        <v>2000</v>
      </c>
      <c r="G46" s="257">
        <f>'Rashodi po aktiv. i izv.fin.'!G49+'Rashodi po aktiv. i izv.fin.'!G787</f>
        <v>0</v>
      </c>
      <c r="H46" s="134">
        <f>'Rashodi po aktiv. i izv.fin.'!H49+'Rashodi po aktiv. i izv.fin.'!H787</f>
        <v>1842</v>
      </c>
      <c r="I46" s="187">
        <f t="shared" si="1"/>
        <v>137.66816143497758</v>
      </c>
      <c r="J46" s="187">
        <f t="shared" si="2"/>
        <v>0</v>
      </c>
    </row>
    <row r="47" spans="1:10" s="116" customFormat="1" ht="15" customHeight="1">
      <c r="A47" s="130"/>
      <c r="B47" s="130"/>
      <c r="C47" s="111">
        <v>3292</v>
      </c>
      <c r="D47" s="86" t="s">
        <v>1281</v>
      </c>
      <c r="E47" s="134">
        <f>'Rashodi po aktiv. i izv.fin.'!E50</f>
        <v>2649</v>
      </c>
      <c r="F47" s="257">
        <f>'Rashodi po aktiv. i izv.fin.'!F50</f>
        <v>4000</v>
      </c>
      <c r="G47" s="257">
        <f>'Rashodi po aktiv. i izv.fin.'!G50</f>
        <v>0</v>
      </c>
      <c r="H47" s="134">
        <f>'Rashodi po aktiv. i izv.fin.'!H50</f>
        <v>2693.13</v>
      </c>
      <c r="I47" s="187">
        <f t="shared" si="1"/>
        <v>101.66591166477916</v>
      </c>
      <c r="J47" s="187">
        <f t="shared" si="2"/>
        <v>0</v>
      </c>
    </row>
    <row r="48" spans="1:10" s="116" customFormat="1" ht="15" customHeight="1">
      <c r="A48" s="130"/>
      <c r="B48" s="130"/>
      <c r="C48" s="111">
        <v>3293</v>
      </c>
      <c r="D48" s="86" t="s">
        <v>1305</v>
      </c>
      <c r="E48" s="134">
        <f>'Rashodi po aktiv. i izv.fin.'!E51</f>
        <v>3847</v>
      </c>
      <c r="F48" s="257">
        <f>'Rashodi po aktiv. i izv.fin.'!F51</f>
        <v>4000</v>
      </c>
      <c r="G48" s="257">
        <f>'Rashodi po aktiv. i izv.fin.'!G51</f>
        <v>0</v>
      </c>
      <c r="H48" s="134">
        <f>'Rashodi po aktiv. i izv.fin.'!H51</f>
        <v>32246.3</v>
      </c>
      <c r="I48" s="187">
        <f t="shared" si="1"/>
        <v>838.2193917338185</v>
      </c>
      <c r="J48" s="187">
        <f t="shared" si="2"/>
        <v>0</v>
      </c>
    </row>
    <row r="49" spans="1:10" s="116" customFormat="1" ht="15" customHeight="1">
      <c r="A49" s="130"/>
      <c r="B49" s="130"/>
      <c r="C49" s="111">
        <v>3294</v>
      </c>
      <c r="D49" s="86" t="s">
        <v>1283</v>
      </c>
      <c r="E49" s="134">
        <f>'Rashodi po aktiv. i izv.fin.'!E52</f>
        <v>2037</v>
      </c>
      <c r="F49" s="257">
        <f>'Rashodi po aktiv. i izv.fin.'!F52</f>
        <v>4000</v>
      </c>
      <c r="G49" s="257">
        <f>'Rashodi po aktiv. i izv.fin.'!G52</f>
        <v>0</v>
      </c>
      <c r="H49" s="134">
        <f>'Rashodi po aktiv. i izv.fin.'!H52</f>
        <v>1746.62</v>
      </c>
      <c r="I49" s="187">
        <f t="shared" si="1"/>
        <v>85.74472263132057</v>
      </c>
      <c r="J49" s="187">
        <f t="shared" si="2"/>
        <v>0</v>
      </c>
    </row>
    <row r="50" spans="1:10" s="116" customFormat="1" ht="15" customHeight="1">
      <c r="A50" s="130"/>
      <c r="B50" s="130"/>
      <c r="C50" s="111">
        <v>3295</v>
      </c>
      <c r="D50" s="86" t="s">
        <v>1284</v>
      </c>
      <c r="E50" s="134">
        <f>'Rashodi po aktiv. i izv.fin.'!E53</f>
        <v>1441</v>
      </c>
      <c r="F50" s="257">
        <f>'Rashodi po aktiv. i izv.fin.'!F53</f>
        <v>500</v>
      </c>
      <c r="G50" s="257">
        <f>'Rashodi po aktiv. i izv.fin.'!G53</f>
        <v>0</v>
      </c>
      <c r="H50" s="134">
        <f>'Rashodi po aktiv. i izv.fin.'!H53</f>
        <v>419.4</v>
      </c>
      <c r="I50" s="187">
        <f t="shared" si="1"/>
        <v>29.104788341429561</v>
      </c>
      <c r="J50" s="187">
        <f t="shared" si="2"/>
        <v>0</v>
      </c>
    </row>
    <row r="51" spans="1:10" s="116" customFormat="1" ht="15" customHeight="1">
      <c r="A51" s="130"/>
      <c r="B51" s="130"/>
      <c r="C51" s="111">
        <v>3296</v>
      </c>
      <c r="D51" s="86" t="s">
        <v>1435</v>
      </c>
      <c r="E51" s="134">
        <f>'Rashodi po aktiv. i izv.fin.'!E54</f>
        <v>0</v>
      </c>
      <c r="F51" s="257">
        <f>'Rashodi po aktiv. i izv.fin.'!F54</f>
        <v>0</v>
      </c>
      <c r="G51" s="257">
        <f>'Rashodi po aktiv. i izv.fin.'!G54</f>
        <v>0</v>
      </c>
      <c r="H51" s="134">
        <f>'Rashodi po aktiv. i izv.fin.'!H54</f>
        <v>0</v>
      </c>
      <c r="I51" s="187" t="e">
        <f t="shared" si="1"/>
        <v>#DIV/0!</v>
      </c>
      <c r="J51" s="187" t="e">
        <f t="shared" si="2"/>
        <v>#DIV/0!</v>
      </c>
    </row>
    <row r="52" spans="1:10" s="116" customFormat="1" ht="15" customHeight="1">
      <c r="A52" s="130"/>
      <c r="B52" s="130"/>
      <c r="C52" s="111">
        <v>3299</v>
      </c>
      <c r="D52" s="86" t="s">
        <v>1408</v>
      </c>
      <c r="E52" s="134">
        <f>'Rashodi po aktiv. i izv.fin.'!E55</f>
        <v>7899</v>
      </c>
      <c r="F52" s="257">
        <f>'Rashodi po aktiv. i izv.fin.'!F55</f>
        <v>8048</v>
      </c>
      <c r="G52" s="257">
        <f>'Rashodi po aktiv. i izv.fin.'!G55</f>
        <v>0</v>
      </c>
      <c r="H52" s="134">
        <f>'Rashodi po aktiv. i izv.fin.'!H55</f>
        <v>7418.54</v>
      </c>
      <c r="I52" s="187">
        <f t="shared" si="1"/>
        <v>93.917457906064058</v>
      </c>
      <c r="J52" s="187">
        <f t="shared" si="2"/>
        <v>0</v>
      </c>
    </row>
    <row r="53" spans="1:10" s="116" customFormat="1" ht="15" customHeight="1">
      <c r="A53" s="130"/>
      <c r="B53" s="130">
        <v>34</v>
      </c>
      <c r="C53" s="111"/>
      <c r="D53" s="131" t="s">
        <v>1350</v>
      </c>
      <c r="E53" s="132">
        <f>SUM(E54:E56)</f>
        <v>1911.35</v>
      </c>
      <c r="F53" s="132">
        <f>SUM(F54:F56)</f>
        <v>2640</v>
      </c>
      <c r="G53" s="132">
        <f>SUM(G54:G56)</f>
        <v>0</v>
      </c>
      <c r="H53" s="132">
        <f>SUM(H54:H56)</f>
        <v>2030.99</v>
      </c>
      <c r="I53" s="188">
        <f t="shared" si="1"/>
        <v>106.25945012687367</v>
      </c>
      <c r="J53" s="188">
        <f t="shared" si="2"/>
        <v>0</v>
      </c>
    </row>
    <row r="54" spans="1:10" s="116" customFormat="1" ht="15" customHeight="1">
      <c r="A54" s="130"/>
      <c r="B54" s="130"/>
      <c r="C54" s="111">
        <v>3431</v>
      </c>
      <c r="D54" s="86" t="s">
        <v>1286</v>
      </c>
      <c r="E54" s="134">
        <f>'Rashodi po aktiv. i izv.fin.'!E57+'Rashodi po aktiv. i izv.fin.'!E789</f>
        <v>1911</v>
      </c>
      <c r="F54" s="257">
        <f>'Rashodi po aktiv. i izv.fin.'!F57+'Rashodi po aktiv. i izv.fin.'!F789</f>
        <v>2600</v>
      </c>
      <c r="G54" s="257">
        <f>'Rashodi po aktiv. i izv.fin.'!G57+'Rashodi po aktiv. i izv.fin.'!G789</f>
        <v>0</v>
      </c>
      <c r="H54" s="134">
        <f>'Rashodi po aktiv. i izv.fin.'!H57+'Rashodi po aktiv. i izv.fin.'!H789</f>
        <v>2018.53</v>
      </c>
      <c r="I54" s="187">
        <f t="shared" si="1"/>
        <v>105.6268969126112</v>
      </c>
      <c r="J54" s="187">
        <f t="shared" si="2"/>
        <v>0</v>
      </c>
    </row>
    <row r="55" spans="1:10" s="116" customFormat="1" ht="15" customHeight="1">
      <c r="A55" s="130"/>
      <c r="B55" s="130"/>
      <c r="C55" s="111">
        <v>3432</v>
      </c>
      <c r="D55" s="86" t="s">
        <v>1306</v>
      </c>
      <c r="E55" s="134">
        <f>'Rashodi po aktiv. i izv.fin.'!E58</f>
        <v>0</v>
      </c>
      <c r="F55" s="257">
        <f>'Rashodi po aktiv. i izv.fin.'!F58</f>
        <v>0</v>
      </c>
      <c r="G55" s="257">
        <f>'Rashodi po aktiv. i izv.fin.'!G58</f>
        <v>0</v>
      </c>
      <c r="H55" s="134">
        <f>'Rashodi po aktiv. i izv.fin.'!H58</f>
        <v>11.07</v>
      </c>
      <c r="I55" s="187" t="e">
        <f t="shared" si="1"/>
        <v>#DIV/0!</v>
      </c>
      <c r="J55" s="187" t="e">
        <f t="shared" si="2"/>
        <v>#DIV/0!</v>
      </c>
    </row>
    <row r="56" spans="1:10" s="116" customFormat="1" ht="15" customHeight="1">
      <c r="A56" s="130"/>
      <c r="B56" s="130"/>
      <c r="C56" s="111">
        <v>3433</v>
      </c>
      <c r="D56" s="86" t="s">
        <v>1418</v>
      </c>
      <c r="E56" s="134">
        <f>'Rashodi po aktiv. i izv.fin.'!E59</f>
        <v>0.35</v>
      </c>
      <c r="F56" s="257">
        <f>'Rashodi po aktiv. i izv.fin.'!F59</f>
        <v>40</v>
      </c>
      <c r="G56" s="257">
        <f>'Rashodi po aktiv. i izv.fin.'!G59</f>
        <v>0</v>
      </c>
      <c r="H56" s="134">
        <f>'Rashodi po aktiv. i izv.fin.'!H59</f>
        <v>1.39</v>
      </c>
      <c r="I56" s="187">
        <f t="shared" si="1"/>
        <v>397.14285714285717</v>
      </c>
      <c r="J56" s="187">
        <f t="shared" si="2"/>
        <v>0</v>
      </c>
    </row>
    <row r="57" spans="1:10" s="116" customFormat="1" ht="15" customHeight="1">
      <c r="A57" s="130"/>
      <c r="B57" s="130">
        <v>37</v>
      </c>
      <c r="C57" s="111"/>
      <c r="D57" s="131" t="s">
        <v>1360</v>
      </c>
      <c r="E57" s="132">
        <f>SUM(E58)</f>
        <v>0</v>
      </c>
      <c r="F57" s="132">
        <f>SUM(F58:F60)</f>
        <v>2500</v>
      </c>
      <c r="G57" s="132">
        <f>SUM(G58:G60)</f>
        <v>0</v>
      </c>
      <c r="H57" s="132">
        <f>SUM(H58:H60)</f>
        <v>3431.93</v>
      </c>
      <c r="I57" s="188" t="e">
        <f t="shared" si="1"/>
        <v>#DIV/0!</v>
      </c>
      <c r="J57" s="188" t="e">
        <f t="shared" si="2"/>
        <v>#DIV/0!</v>
      </c>
    </row>
    <row r="58" spans="1:10" s="116" customFormat="1" ht="15" customHeight="1">
      <c r="A58" s="130"/>
      <c r="B58" s="130"/>
      <c r="C58" s="111">
        <v>3721</v>
      </c>
      <c r="D58" s="86" t="s">
        <v>1397</v>
      </c>
      <c r="E58" s="134">
        <f>'Rashodi po aktiv. i izv.fin.'!E61</f>
        <v>0</v>
      </c>
      <c r="F58" s="257">
        <f>'Rashodi po aktiv. i izv.fin.'!F61</f>
        <v>2500</v>
      </c>
      <c r="G58" s="257">
        <f>'Rashodi po aktiv. i izv.fin.'!G61</f>
        <v>0</v>
      </c>
      <c r="H58" s="134">
        <f>'Rashodi po aktiv. i izv.fin.'!H61</f>
        <v>3431.93</v>
      </c>
      <c r="I58" s="187" t="e">
        <f t="shared" si="1"/>
        <v>#DIV/0!</v>
      </c>
      <c r="J58" s="187" t="e">
        <f t="shared" si="2"/>
        <v>#DIV/0!</v>
      </c>
    </row>
    <row r="59" spans="1:10" s="116" customFormat="1" ht="15" customHeight="1">
      <c r="A59" s="130"/>
      <c r="B59" s="130">
        <v>38</v>
      </c>
      <c r="C59" s="111"/>
      <c r="D59" s="131" t="s">
        <v>1359</v>
      </c>
      <c r="E59" s="132">
        <f>E60</f>
        <v>0</v>
      </c>
      <c r="F59" s="132">
        <f>F60</f>
        <v>0</v>
      </c>
      <c r="G59" s="132">
        <f>G60</f>
        <v>0</v>
      </c>
      <c r="H59" s="132">
        <f>H60</f>
        <v>0</v>
      </c>
      <c r="I59" s="188" t="e">
        <f t="shared" si="1"/>
        <v>#DIV/0!</v>
      </c>
      <c r="J59" s="188" t="e">
        <f t="shared" si="2"/>
        <v>#DIV/0!</v>
      </c>
    </row>
    <row r="60" spans="1:10" s="116" customFormat="1" ht="15" customHeight="1">
      <c r="A60" s="130"/>
      <c r="B60" s="130"/>
      <c r="C60" s="111">
        <v>3812</v>
      </c>
      <c r="D60" s="86" t="s">
        <v>1412</v>
      </c>
      <c r="E60" s="134">
        <f>'Rashodi po aktiv. i izv.fin.'!E63</f>
        <v>0</v>
      </c>
      <c r="F60" s="257">
        <f>'Rashodi po aktiv. i izv.fin.'!F63</f>
        <v>0</v>
      </c>
      <c r="G60" s="257">
        <f>'Rashodi po aktiv. i izv.fin.'!G63</f>
        <v>0</v>
      </c>
      <c r="H60" s="134">
        <f>'Rashodi po aktiv. i izv.fin.'!H63</f>
        <v>0</v>
      </c>
      <c r="I60" s="187" t="e">
        <f t="shared" si="1"/>
        <v>#DIV/0!</v>
      </c>
      <c r="J60" s="187" t="e">
        <f t="shared" si="2"/>
        <v>#DIV/0!</v>
      </c>
    </row>
    <row r="61" spans="1:10" s="116" customFormat="1" ht="15" customHeight="1">
      <c r="A61" s="130">
        <v>4</v>
      </c>
      <c r="B61" s="130"/>
      <c r="C61" s="111"/>
      <c r="D61" s="131" t="s">
        <v>1352</v>
      </c>
      <c r="E61" s="132">
        <f>E62+E64</f>
        <v>7028</v>
      </c>
      <c r="F61" s="132">
        <f>F62+F64</f>
        <v>81130</v>
      </c>
      <c r="G61" s="132">
        <f>G62+G64</f>
        <v>0</v>
      </c>
      <c r="H61" s="132">
        <f>H62+H64</f>
        <v>7879.2900000000009</v>
      </c>
      <c r="I61" s="188">
        <f t="shared" si="1"/>
        <v>112.11283437677861</v>
      </c>
      <c r="J61" s="188">
        <f t="shared" si="2"/>
        <v>0</v>
      </c>
    </row>
    <row r="62" spans="1:10" s="116" customFormat="1" ht="15" customHeight="1">
      <c r="A62" s="130"/>
      <c r="B62" s="130">
        <v>41</v>
      </c>
      <c r="C62" s="111"/>
      <c r="D62" s="131" t="s">
        <v>1362</v>
      </c>
      <c r="E62" s="132">
        <f>E63</f>
        <v>5000</v>
      </c>
      <c r="F62" s="132">
        <f>F63</f>
        <v>5000</v>
      </c>
      <c r="G62" s="132">
        <f>G63</f>
        <v>0</v>
      </c>
      <c r="H62" s="132">
        <f>H63</f>
        <v>0</v>
      </c>
      <c r="I62" s="188">
        <f t="shared" si="1"/>
        <v>0</v>
      </c>
      <c r="J62" s="188">
        <f t="shared" si="2"/>
        <v>0</v>
      </c>
    </row>
    <row r="63" spans="1:10" s="116" customFormat="1" ht="15" customHeight="1">
      <c r="A63" s="130"/>
      <c r="B63" s="130"/>
      <c r="C63" s="111">
        <v>4123</v>
      </c>
      <c r="D63" s="86" t="s">
        <v>1317</v>
      </c>
      <c r="E63" s="134">
        <f>'Rashodi po aktiv. i izv.fin.'!E66</f>
        <v>5000</v>
      </c>
      <c r="F63" s="257">
        <f>'Rashodi po aktiv. i izv.fin.'!F66</f>
        <v>5000</v>
      </c>
      <c r="G63" s="257">
        <f>'Rashodi po aktiv. i izv.fin.'!G66</f>
        <v>0</v>
      </c>
      <c r="H63" s="134">
        <f>'Rashodi po aktiv. i izv.fin.'!H66</f>
        <v>0</v>
      </c>
      <c r="I63" s="187">
        <f t="shared" si="1"/>
        <v>0</v>
      </c>
      <c r="J63" s="187">
        <f t="shared" si="2"/>
        <v>0</v>
      </c>
    </row>
    <row r="64" spans="1:10" s="116" customFormat="1" ht="15" customHeight="1">
      <c r="A64" s="130"/>
      <c r="B64" s="130">
        <v>42</v>
      </c>
      <c r="C64" s="111"/>
      <c r="D64" s="131" t="s">
        <v>1353</v>
      </c>
      <c r="E64" s="132">
        <f>SUM(E65:E71)</f>
        <v>2028</v>
      </c>
      <c r="F64" s="132">
        <f>SUM(F65:F71)</f>
        <v>76130</v>
      </c>
      <c r="G64" s="132">
        <f>SUM(G65:G71)</f>
        <v>0</v>
      </c>
      <c r="H64" s="132">
        <f>SUM(H65:H71)</f>
        <v>7879.2900000000009</v>
      </c>
      <c r="I64" s="188">
        <f t="shared" si="1"/>
        <v>388.5251479289941</v>
      </c>
      <c r="J64" s="188">
        <f t="shared" si="2"/>
        <v>0</v>
      </c>
    </row>
    <row r="65" spans="1:10" s="116" customFormat="1" ht="15" customHeight="1">
      <c r="A65" s="130"/>
      <c r="B65" s="130"/>
      <c r="C65" s="111">
        <v>4221</v>
      </c>
      <c r="D65" s="86" t="s">
        <v>1287</v>
      </c>
      <c r="E65" s="134">
        <f>'Rashodi po aktiv. i izv.fin.'!E792+'Rashodi po aktiv. i izv.fin.'!E68</f>
        <v>724</v>
      </c>
      <c r="F65" s="257">
        <f>'Rashodi po aktiv. i izv.fin.'!F792+'Rashodi po aktiv. i izv.fin.'!F68</f>
        <v>74576</v>
      </c>
      <c r="G65" s="257">
        <f>'Rashodi po aktiv. i izv.fin.'!G792+'Rashodi po aktiv. i izv.fin.'!G68</f>
        <v>0</v>
      </c>
      <c r="H65" s="134">
        <f>'Rashodi po aktiv. i izv.fin.'!H792+'Rashodi po aktiv. i izv.fin.'!H68</f>
        <v>3166.44</v>
      </c>
      <c r="I65" s="187">
        <f t="shared" si="1"/>
        <v>437.35359116022101</v>
      </c>
      <c r="J65" s="187">
        <f t="shared" si="2"/>
        <v>0</v>
      </c>
    </row>
    <row r="66" spans="1:10" s="116" customFormat="1" ht="15" customHeight="1">
      <c r="A66" s="130"/>
      <c r="B66" s="130"/>
      <c r="C66" s="111">
        <v>4223</v>
      </c>
      <c r="D66" s="86" t="s">
        <v>1318</v>
      </c>
      <c r="E66" s="134">
        <f>'Rashodi po aktiv. i izv.fin.'!E69</f>
        <v>0</v>
      </c>
      <c r="F66" s="257">
        <f>'Rashodi po aktiv. i izv.fin.'!F69</f>
        <v>250</v>
      </c>
      <c r="G66" s="257">
        <f>'Rashodi po aktiv. i izv.fin.'!G69</f>
        <v>0</v>
      </c>
      <c r="H66" s="134">
        <f>'Rashodi po aktiv. i izv.fin.'!H69</f>
        <v>0</v>
      </c>
      <c r="I66" s="187" t="e">
        <f t="shared" si="1"/>
        <v>#DIV/0!</v>
      </c>
      <c r="J66" s="187" t="e">
        <f t="shared" si="2"/>
        <v>#DIV/0!</v>
      </c>
    </row>
    <row r="67" spans="1:10" s="116" customFormat="1" ht="15" customHeight="1">
      <c r="A67" s="130"/>
      <c r="B67" s="130"/>
      <c r="C67" s="111">
        <v>4224</v>
      </c>
      <c r="D67" s="86" t="s">
        <v>1551</v>
      </c>
      <c r="E67" s="134">
        <f>'Rashodi po aktiv. i izv.fin.'!E70+'Rashodi po aktiv. i izv.fin.'!E793</f>
        <v>1304</v>
      </c>
      <c r="F67" s="257">
        <f>'Rashodi po aktiv. i izv.fin.'!F70+'Rashodi po aktiv. i izv.fin.'!F793</f>
        <v>1304</v>
      </c>
      <c r="G67" s="257">
        <f>'Rashodi po aktiv. i izv.fin.'!G70+'Rashodi po aktiv. i izv.fin.'!G793</f>
        <v>0</v>
      </c>
      <c r="H67" s="134">
        <f>'Rashodi po aktiv. i izv.fin.'!H70+'Rashodi po aktiv. i izv.fin.'!H793</f>
        <v>0</v>
      </c>
      <c r="I67" s="187">
        <f t="shared" si="1"/>
        <v>0</v>
      </c>
      <c r="J67" s="187">
        <f t="shared" si="2"/>
        <v>0</v>
      </c>
    </row>
    <row r="68" spans="1:10" s="110" customFormat="1" ht="15" customHeight="1">
      <c r="A68" s="111"/>
      <c r="B68" s="111"/>
      <c r="C68" s="111">
        <v>4225</v>
      </c>
      <c r="D68" s="86" t="s">
        <v>1320</v>
      </c>
      <c r="E68" s="134">
        <f>'Rashodi po aktiv. i izv.fin.'!E71</f>
        <v>0</v>
      </c>
      <c r="F68" s="257">
        <f>'Rashodi po aktiv. i izv.fin.'!F71</f>
        <v>0</v>
      </c>
      <c r="G68" s="257">
        <f>'Rashodi po aktiv. i izv.fin.'!G71</f>
        <v>0</v>
      </c>
      <c r="H68" s="134">
        <f>'Rashodi po aktiv. i izv.fin.'!H71</f>
        <v>2433.75</v>
      </c>
      <c r="I68" s="178" t="e">
        <f t="shared" si="1"/>
        <v>#DIV/0!</v>
      </c>
      <c r="J68" s="178"/>
    </row>
    <row r="69" spans="1:10" s="116" customFormat="1" ht="15" customHeight="1">
      <c r="A69" s="130"/>
      <c r="B69" s="130"/>
      <c r="C69" s="111">
        <v>4227</v>
      </c>
      <c r="D69" s="86" t="s">
        <v>1288</v>
      </c>
      <c r="E69" s="134">
        <f>'Rashodi po aktiv. i izv.fin.'!E794+'Rashodi po aktiv. i izv.fin.'!E72</f>
        <v>0</v>
      </c>
      <c r="F69" s="257">
        <f>'Rashodi po aktiv. i izv.fin.'!F794+'Rashodi po aktiv. i izv.fin.'!F72</f>
        <v>0</v>
      </c>
      <c r="G69" s="257">
        <f>'Rashodi po aktiv. i izv.fin.'!G794+'Rashodi po aktiv. i izv.fin.'!G72</f>
        <v>0</v>
      </c>
      <c r="H69" s="134">
        <f>'Rashodi po aktiv. i izv.fin.'!H794+'Rashodi po aktiv. i izv.fin.'!H72</f>
        <v>2279.1</v>
      </c>
      <c r="I69" s="187" t="e">
        <f t="shared" ref="I69:I132" si="3">H69/E69*100</f>
        <v>#DIV/0!</v>
      </c>
      <c r="J69" s="187" t="e">
        <f t="shared" si="2"/>
        <v>#DIV/0!</v>
      </c>
    </row>
    <row r="70" spans="1:10" s="116" customFormat="1" ht="15" customHeight="1">
      <c r="A70" s="130"/>
      <c r="B70" s="130"/>
      <c r="C70" s="111">
        <v>4241</v>
      </c>
      <c r="D70" s="86" t="s">
        <v>1311</v>
      </c>
      <c r="E70" s="134">
        <f>'Rashodi po aktiv. i izv.fin.'!E795</f>
        <v>0</v>
      </c>
      <c r="F70" s="257">
        <f>'Rashodi po aktiv. i izv.fin.'!F795</f>
        <v>0</v>
      </c>
      <c r="G70" s="257">
        <f>'Rashodi po aktiv. i izv.fin.'!G795</f>
        <v>0</v>
      </c>
      <c r="H70" s="134">
        <f>'Rashodi po aktiv. i izv.fin.'!H795</f>
        <v>0</v>
      </c>
      <c r="I70" s="187" t="e">
        <f t="shared" si="3"/>
        <v>#DIV/0!</v>
      </c>
      <c r="J70" s="187"/>
    </row>
    <row r="71" spans="1:10" s="116" customFormat="1" ht="15" customHeight="1">
      <c r="A71" s="130"/>
      <c r="B71" s="130"/>
      <c r="C71" s="111">
        <v>4262</v>
      </c>
      <c r="D71" s="86" t="s">
        <v>1421</v>
      </c>
      <c r="E71" s="134">
        <f>'Rashodi po aktiv. i izv.fin.'!E921</f>
        <v>0</v>
      </c>
      <c r="F71" s="257">
        <f>'Rashodi po aktiv. i izv.fin.'!F921</f>
        <v>0</v>
      </c>
      <c r="G71" s="257">
        <f>'Rashodi po aktiv. i izv.fin.'!G921</f>
        <v>0</v>
      </c>
      <c r="H71" s="134">
        <f>'Rashodi po aktiv. i izv.fin.'!H921</f>
        <v>0</v>
      </c>
      <c r="I71" s="187" t="e">
        <f t="shared" si="3"/>
        <v>#DIV/0!</v>
      </c>
      <c r="J71" s="187" t="e">
        <f t="shared" ref="J71:J134" si="4">G71/E71*100</f>
        <v>#DIV/0!</v>
      </c>
    </row>
    <row r="72" spans="1:10" s="116" customFormat="1" ht="15" customHeight="1">
      <c r="A72" s="292" t="s">
        <v>1731</v>
      </c>
      <c r="B72" s="299"/>
      <c r="C72" s="299"/>
      <c r="D72" s="300"/>
      <c r="E72" s="205">
        <f t="shared" ref="E72:H73" si="5">E73</f>
        <v>4582</v>
      </c>
      <c r="F72" s="205">
        <f t="shared" si="5"/>
        <v>9280</v>
      </c>
      <c r="G72" s="205">
        <f t="shared" si="5"/>
        <v>0</v>
      </c>
      <c r="H72" s="205">
        <f t="shared" si="5"/>
        <v>1923.5499999999997</v>
      </c>
      <c r="I72" s="175">
        <f t="shared" si="3"/>
        <v>41.980576167612391</v>
      </c>
      <c r="J72" s="175">
        <f t="shared" si="4"/>
        <v>0</v>
      </c>
    </row>
    <row r="73" spans="1:10" s="116" customFormat="1" ht="15" customHeight="1">
      <c r="A73" s="292" t="s">
        <v>1261</v>
      </c>
      <c r="B73" s="299"/>
      <c r="C73" s="299"/>
      <c r="D73" s="300"/>
      <c r="E73" s="118">
        <f t="shared" si="5"/>
        <v>4582</v>
      </c>
      <c r="F73" s="118">
        <f t="shared" si="5"/>
        <v>9280</v>
      </c>
      <c r="G73" s="118">
        <f t="shared" si="5"/>
        <v>0</v>
      </c>
      <c r="H73" s="118">
        <f t="shared" si="5"/>
        <v>1923.5499999999997</v>
      </c>
      <c r="I73" s="176">
        <f t="shared" si="3"/>
        <v>41.980576167612391</v>
      </c>
      <c r="J73" s="176">
        <f t="shared" si="4"/>
        <v>0</v>
      </c>
    </row>
    <row r="74" spans="1:10" s="116" customFormat="1" ht="15" customHeight="1">
      <c r="A74" s="130">
        <v>3</v>
      </c>
      <c r="B74" s="130"/>
      <c r="C74" s="111"/>
      <c r="D74" s="131" t="s">
        <v>1365</v>
      </c>
      <c r="E74" s="132">
        <f>E75+E79+E82</f>
        <v>4582</v>
      </c>
      <c r="F74" s="132">
        <f>F75+F79+F82</f>
        <v>9280</v>
      </c>
      <c r="G74" s="132">
        <f>G75+G79+G82</f>
        <v>0</v>
      </c>
      <c r="H74" s="132">
        <f>H75+H79+H82</f>
        <v>1923.5499999999997</v>
      </c>
      <c r="I74" s="188">
        <f t="shared" si="3"/>
        <v>41.980576167612391</v>
      </c>
      <c r="J74" s="188">
        <f t="shared" si="4"/>
        <v>0</v>
      </c>
    </row>
    <row r="75" spans="1:10" s="116" customFormat="1" ht="15" customHeight="1">
      <c r="A75" s="130"/>
      <c r="B75" s="130">
        <v>31</v>
      </c>
      <c r="C75" s="111"/>
      <c r="D75" s="131" t="s">
        <v>1327</v>
      </c>
      <c r="E75" s="132">
        <f>SUM(E76:E78)</f>
        <v>2694</v>
      </c>
      <c r="F75" s="132">
        <f>SUM(F76:F78)</f>
        <v>5380</v>
      </c>
      <c r="G75" s="132">
        <f>SUM(G76:G78)</f>
        <v>0</v>
      </c>
      <c r="H75" s="132">
        <f>SUM(H76:H78)</f>
        <v>824.52999999999986</v>
      </c>
      <c r="I75" s="188">
        <f t="shared" si="3"/>
        <v>30.606161841128426</v>
      </c>
      <c r="J75" s="188">
        <f t="shared" si="4"/>
        <v>0</v>
      </c>
    </row>
    <row r="76" spans="1:10" s="116" customFormat="1" ht="15" customHeight="1">
      <c r="A76" s="130"/>
      <c r="B76" s="130"/>
      <c r="C76" s="111">
        <v>3111</v>
      </c>
      <c r="D76" s="86" t="s">
        <v>1405</v>
      </c>
      <c r="E76" s="134">
        <f>'Rashodi po aktiv. i izv.fin.'!E77</f>
        <v>2299</v>
      </c>
      <c r="F76" s="257">
        <f>'Rashodi po aktiv. i izv.fin.'!F77</f>
        <v>4600</v>
      </c>
      <c r="G76" s="257">
        <f>'Rashodi po aktiv. i izv.fin.'!G77</f>
        <v>0</v>
      </c>
      <c r="H76" s="134">
        <f>'Rashodi po aktiv. i izv.fin.'!H77</f>
        <v>703.54</v>
      </c>
      <c r="I76" s="187">
        <f t="shared" si="3"/>
        <v>30.602000869943453</v>
      </c>
      <c r="J76" s="187">
        <f t="shared" si="4"/>
        <v>0</v>
      </c>
    </row>
    <row r="77" spans="1:10" s="116" customFormat="1" ht="15" customHeight="1">
      <c r="A77" s="130"/>
      <c r="B77" s="130"/>
      <c r="C77" s="111">
        <v>3132</v>
      </c>
      <c r="D77" s="86" t="s">
        <v>1363</v>
      </c>
      <c r="E77" s="134">
        <f>'Rashodi po aktiv. i izv.fin.'!E78</f>
        <v>356</v>
      </c>
      <c r="F77" s="257">
        <f>'Rashodi po aktiv. i izv.fin.'!F78</f>
        <v>700</v>
      </c>
      <c r="G77" s="257">
        <f>'Rashodi po aktiv. i izv.fin.'!G78</f>
        <v>0</v>
      </c>
      <c r="H77" s="134">
        <f>'Rashodi po aktiv. i izv.fin.'!H78</f>
        <v>109.06</v>
      </c>
      <c r="I77" s="187">
        <f t="shared" si="3"/>
        <v>30.634831460674157</v>
      </c>
      <c r="J77" s="187">
        <f t="shared" si="4"/>
        <v>0</v>
      </c>
    </row>
    <row r="78" spans="1:10" s="116" customFormat="1" ht="15" customHeight="1">
      <c r="A78" s="130"/>
      <c r="B78" s="130"/>
      <c r="C78" s="111">
        <v>3133</v>
      </c>
      <c r="D78" s="86" t="s">
        <v>1406</v>
      </c>
      <c r="E78" s="134">
        <f>'Rashodi po aktiv. i izv.fin.'!E79</f>
        <v>39</v>
      </c>
      <c r="F78" s="257">
        <f>'Rashodi po aktiv. i izv.fin.'!F79</f>
        <v>80</v>
      </c>
      <c r="G78" s="257">
        <f>'Rashodi po aktiv. i izv.fin.'!G79</f>
        <v>0</v>
      </c>
      <c r="H78" s="134">
        <f>'Rashodi po aktiv. i izv.fin.'!H79</f>
        <v>11.93</v>
      </c>
      <c r="I78" s="187">
        <f t="shared" si="3"/>
        <v>30.589743589743591</v>
      </c>
      <c r="J78" s="187">
        <f t="shared" si="4"/>
        <v>0</v>
      </c>
    </row>
    <row r="79" spans="1:10" s="116" customFormat="1" ht="15" customHeight="1">
      <c r="A79" s="130"/>
      <c r="B79" s="130">
        <v>32</v>
      </c>
      <c r="C79" s="111"/>
      <c r="D79" s="131" t="s">
        <v>1330</v>
      </c>
      <c r="E79" s="132">
        <f>SUM(E80:E81)</f>
        <v>1010</v>
      </c>
      <c r="F79" s="132">
        <f>SUM(F80:F81)</f>
        <v>2000</v>
      </c>
      <c r="G79" s="132">
        <f>SUM(G80:G81)</f>
        <v>0</v>
      </c>
      <c r="H79" s="132">
        <f>SUM(H80:H81)</f>
        <v>763.98</v>
      </c>
      <c r="I79" s="188">
        <f t="shared" si="3"/>
        <v>75.641584158415839</v>
      </c>
      <c r="J79" s="188">
        <f t="shared" si="4"/>
        <v>0</v>
      </c>
    </row>
    <row r="80" spans="1:10" s="116" customFormat="1" ht="15" customHeight="1">
      <c r="A80" s="130"/>
      <c r="B80" s="130"/>
      <c r="C80" s="111">
        <v>3295</v>
      </c>
      <c r="D80" s="86" t="s">
        <v>1284</v>
      </c>
      <c r="E80" s="134">
        <f>'Rashodi po aktiv. i izv.fin.'!E81</f>
        <v>292</v>
      </c>
      <c r="F80" s="257">
        <f>'Rashodi po aktiv. i izv.fin.'!F81</f>
        <v>600</v>
      </c>
      <c r="G80" s="257">
        <f>'Rashodi po aktiv. i izv.fin.'!G81</f>
        <v>0</v>
      </c>
      <c r="H80" s="134">
        <f>'Rashodi po aktiv. i izv.fin.'!H81</f>
        <v>66.349999999999994</v>
      </c>
      <c r="I80" s="187">
        <f t="shared" si="3"/>
        <v>22.722602739726025</v>
      </c>
      <c r="J80" s="187">
        <f t="shared" si="4"/>
        <v>0</v>
      </c>
    </row>
    <row r="81" spans="1:10" s="116" customFormat="1" ht="15" customHeight="1">
      <c r="A81" s="130"/>
      <c r="B81" s="130"/>
      <c r="C81" s="111">
        <v>3296</v>
      </c>
      <c r="D81" s="86" t="s">
        <v>1435</v>
      </c>
      <c r="E81" s="134">
        <f>'Rashodi po aktiv. i izv.fin.'!E82</f>
        <v>718</v>
      </c>
      <c r="F81" s="257">
        <f>'Rashodi po aktiv. i izv.fin.'!F82</f>
        <v>1400</v>
      </c>
      <c r="G81" s="257">
        <f>'Rashodi po aktiv. i izv.fin.'!G82</f>
        <v>0</v>
      </c>
      <c r="H81" s="134">
        <f>'Rashodi po aktiv. i izv.fin.'!H82</f>
        <v>697.63</v>
      </c>
      <c r="I81" s="187">
        <f t="shared" si="3"/>
        <v>97.162952646239546</v>
      </c>
      <c r="J81" s="187">
        <f t="shared" si="4"/>
        <v>0</v>
      </c>
    </row>
    <row r="82" spans="1:10" s="116" customFormat="1" ht="15" customHeight="1">
      <c r="A82" s="130"/>
      <c r="B82" s="130">
        <v>34</v>
      </c>
      <c r="C82" s="111"/>
      <c r="D82" s="131" t="s">
        <v>1350</v>
      </c>
      <c r="E82" s="132">
        <f>E83</f>
        <v>878</v>
      </c>
      <c r="F82" s="132">
        <f>F83</f>
        <v>1900</v>
      </c>
      <c r="G82" s="132">
        <f>G83</f>
        <v>0</v>
      </c>
      <c r="H82" s="132">
        <f>H83</f>
        <v>335.04</v>
      </c>
      <c r="I82" s="188">
        <f t="shared" si="3"/>
        <v>38.159453302961275</v>
      </c>
      <c r="J82" s="188">
        <f t="shared" si="4"/>
        <v>0</v>
      </c>
    </row>
    <row r="83" spans="1:10" s="116" customFormat="1" ht="15" customHeight="1">
      <c r="A83" s="130"/>
      <c r="B83" s="130"/>
      <c r="C83" s="111">
        <v>3433</v>
      </c>
      <c r="D83" s="86" t="s">
        <v>1418</v>
      </c>
      <c r="E83" s="134">
        <f>'Rashodi po aktiv. i izv.fin.'!E84</f>
        <v>878</v>
      </c>
      <c r="F83" s="257">
        <f>'Rashodi po aktiv. i izv.fin.'!F84</f>
        <v>1900</v>
      </c>
      <c r="G83" s="257">
        <f>'Rashodi po aktiv. i izv.fin.'!G84</f>
        <v>0</v>
      </c>
      <c r="H83" s="134">
        <f>'Rashodi po aktiv. i izv.fin.'!H84</f>
        <v>335.04</v>
      </c>
      <c r="I83" s="187">
        <f t="shared" si="3"/>
        <v>38.159453302961275</v>
      </c>
      <c r="J83" s="187">
        <f t="shared" si="4"/>
        <v>0</v>
      </c>
    </row>
    <row r="84" spans="1:10" s="116" customFormat="1" ht="30" customHeight="1">
      <c r="A84" s="292" t="s">
        <v>1733</v>
      </c>
      <c r="B84" s="299"/>
      <c r="C84" s="299"/>
      <c r="D84" s="300"/>
      <c r="E84" s="205">
        <f>E85+E134+E178+E208+E100</f>
        <v>204754.53</v>
      </c>
      <c r="F84" s="205">
        <f>F85+F134+F178+F208+F100</f>
        <v>342781</v>
      </c>
      <c r="G84" s="205">
        <f>G85+G134+G178+G208+G100</f>
        <v>0</v>
      </c>
      <c r="H84" s="205">
        <f>H85+H134+H178+H208+H100</f>
        <v>336350.92</v>
      </c>
      <c r="I84" s="175">
        <f t="shared" si="3"/>
        <v>164.27031919635672</v>
      </c>
      <c r="J84" s="175">
        <f t="shared" si="4"/>
        <v>0</v>
      </c>
    </row>
    <row r="85" spans="1:10" s="116" customFormat="1" ht="15" hidden="1" customHeight="1">
      <c r="A85" s="292" t="s">
        <v>1263</v>
      </c>
      <c r="B85" s="299"/>
      <c r="C85" s="299"/>
      <c r="D85" s="300"/>
      <c r="E85" s="118">
        <f>E86+E97</f>
        <v>0</v>
      </c>
      <c r="F85" s="118">
        <f>F86+F97</f>
        <v>0</v>
      </c>
      <c r="G85" s="118">
        <f>G86+G97</f>
        <v>0</v>
      </c>
      <c r="H85" s="118">
        <f>H86+H97</f>
        <v>0</v>
      </c>
      <c r="I85" s="176" t="e">
        <f t="shared" si="3"/>
        <v>#DIV/0!</v>
      </c>
      <c r="J85" s="176" t="e">
        <f t="shared" si="4"/>
        <v>#DIV/0!</v>
      </c>
    </row>
    <row r="86" spans="1:10" s="116" customFormat="1" ht="15" hidden="1" customHeight="1">
      <c r="A86" s="130">
        <v>3</v>
      </c>
      <c r="B86" s="130"/>
      <c r="C86" s="111"/>
      <c r="D86" s="131" t="s">
        <v>1365</v>
      </c>
      <c r="E86" s="132">
        <f>E87+E92</f>
        <v>0</v>
      </c>
      <c r="F86" s="132">
        <f>F87+F92</f>
        <v>0</v>
      </c>
      <c r="G86" s="132">
        <f>G87+G92</f>
        <v>0</v>
      </c>
      <c r="H86" s="132">
        <f>H87+H92</f>
        <v>0</v>
      </c>
      <c r="I86" s="188" t="e">
        <f t="shared" si="3"/>
        <v>#DIV/0!</v>
      </c>
      <c r="J86" s="188" t="e">
        <f t="shared" si="4"/>
        <v>#DIV/0!</v>
      </c>
    </row>
    <row r="87" spans="1:10" s="116" customFormat="1" ht="15" hidden="1" customHeight="1">
      <c r="A87" s="130"/>
      <c r="B87" s="130">
        <v>31</v>
      </c>
      <c r="C87" s="111"/>
      <c r="D87" s="131" t="s">
        <v>1327</v>
      </c>
      <c r="E87" s="132">
        <f>SUM(E88:E91)</f>
        <v>0</v>
      </c>
      <c r="F87" s="132">
        <f>SUM(F88:F91)</f>
        <v>0</v>
      </c>
      <c r="G87" s="132">
        <f>SUM(G88:G91)</f>
        <v>0</v>
      </c>
      <c r="H87" s="132">
        <f>SUM(H88:H91)</f>
        <v>0</v>
      </c>
      <c r="I87" s="188" t="e">
        <f t="shared" si="3"/>
        <v>#DIV/0!</v>
      </c>
      <c r="J87" s="188" t="e">
        <f t="shared" si="4"/>
        <v>#DIV/0!</v>
      </c>
    </row>
    <row r="88" spans="1:10" s="116" customFormat="1" ht="15" hidden="1" customHeight="1">
      <c r="A88" s="130"/>
      <c r="B88" s="130"/>
      <c r="C88" s="111">
        <v>3111</v>
      </c>
      <c r="D88" s="86" t="s">
        <v>1405</v>
      </c>
      <c r="E88" s="134">
        <f>'Rashodi po aktiv. i izv.fin.'!E96</f>
        <v>0</v>
      </c>
      <c r="F88" s="257">
        <f>'Rashodi po aktiv. i izv.fin.'!F96</f>
        <v>0</v>
      </c>
      <c r="G88" s="257">
        <f>'Rashodi po aktiv. i izv.fin.'!G96</f>
        <v>0</v>
      </c>
      <c r="H88" s="134">
        <f>'Rashodi po aktiv. i izv.fin.'!H96</f>
        <v>0</v>
      </c>
      <c r="I88" s="187" t="e">
        <f t="shared" si="3"/>
        <v>#DIV/0!</v>
      </c>
      <c r="J88" s="187" t="e">
        <f t="shared" si="4"/>
        <v>#DIV/0!</v>
      </c>
    </row>
    <row r="89" spans="1:10" s="116" customFormat="1" ht="15" hidden="1" customHeight="1">
      <c r="A89" s="130"/>
      <c r="B89" s="130"/>
      <c r="C89" s="111">
        <v>3121</v>
      </c>
      <c r="D89" s="86" t="s">
        <v>1301</v>
      </c>
      <c r="E89" s="134">
        <f>'Rashodi po aktiv. i izv.fin.'!E97</f>
        <v>0</v>
      </c>
      <c r="F89" s="257">
        <f>'Rashodi po aktiv. i izv.fin.'!F97</f>
        <v>0</v>
      </c>
      <c r="G89" s="257">
        <f>'Rashodi po aktiv. i izv.fin.'!G97</f>
        <v>0</v>
      </c>
      <c r="H89" s="134">
        <f>'Rashodi po aktiv. i izv.fin.'!H97</f>
        <v>0</v>
      </c>
      <c r="I89" s="187" t="e">
        <f t="shared" si="3"/>
        <v>#DIV/0!</v>
      </c>
      <c r="J89" s="187" t="e">
        <f t="shared" si="4"/>
        <v>#DIV/0!</v>
      </c>
    </row>
    <row r="90" spans="1:10" s="116" customFormat="1" ht="15" hidden="1" customHeight="1">
      <c r="A90" s="130"/>
      <c r="B90" s="130"/>
      <c r="C90" s="111">
        <v>3132</v>
      </c>
      <c r="D90" s="86" t="s">
        <v>1363</v>
      </c>
      <c r="E90" s="134">
        <f>'Rashodi po aktiv. i izv.fin.'!E98</f>
        <v>0</v>
      </c>
      <c r="F90" s="257">
        <f>'Rashodi po aktiv. i izv.fin.'!F98</f>
        <v>0</v>
      </c>
      <c r="G90" s="257">
        <f>'Rashodi po aktiv. i izv.fin.'!G98</f>
        <v>0</v>
      </c>
      <c r="H90" s="134">
        <f>'Rashodi po aktiv. i izv.fin.'!H98</f>
        <v>0</v>
      </c>
      <c r="I90" s="187" t="e">
        <f t="shared" si="3"/>
        <v>#DIV/0!</v>
      </c>
      <c r="J90" s="187" t="e">
        <f t="shared" si="4"/>
        <v>#DIV/0!</v>
      </c>
    </row>
    <row r="91" spans="1:10" s="116" customFormat="1" ht="15" hidden="1" customHeight="1">
      <c r="A91" s="130"/>
      <c r="B91" s="130"/>
      <c r="C91" s="111">
        <v>3133</v>
      </c>
      <c r="D91" s="86" t="s">
        <v>1406</v>
      </c>
      <c r="E91" s="134">
        <f>'Rashodi po aktiv. i izv.fin.'!E99</f>
        <v>0</v>
      </c>
      <c r="F91" s="257">
        <f>'Rashodi po aktiv. i izv.fin.'!F99</f>
        <v>0</v>
      </c>
      <c r="G91" s="257">
        <f>'Rashodi po aktiv. i izv.fin.'!G99</f>
        <v>0</v>
      </c>
      <c r="H91" s="134">
        <f>'Rashodi po aktiv. i izv.fin.'!H99</f>
        <v>0</v>
      </c>
      <c r="I91" s="187" t="e">
        <f t="shared" si="3"/>
        <v>#DIV/0!</v>
      </c>
      <c r="J91" s="187" t="e">
        <f t="shared" si="4"/>
        <v>#DIV/0!</v>
      </c>
    </row>
    <row r="92" spans="1:10" s="116" customFormat="1" ht="15" hidden="1" customHeight="1">
      <c r="A92" s="130"/>
      <c r="B92" s="130">
        <v>32</v>
      </c>
      <c r="C92" s="111"/>
      <c r="D92" s="131" t="s">
        <v>1330</v>
      </c>
      <c r="E92" s="132">
        <f>SUM(E93:E96)</f>
        <v>0</v>
      </c>
      <c r="F92" s="132">
        <f>SUM(F93:F96)</f>
        <v>0</v>
      </c>
      <c r="G92" s="132">
        <f>SUM(G93:G96)</f>
        <v>0</v>
      </c>
      <c r="H92" s="132">
        <f>SUM(H93:H96)</f>
        <v>0</v>
      </c>
      <c r="I92" s="188" t="e">
        <f t="shared" si="3"/>
        <v>#DIV/0!</v>
      </c>
      <c r="J92" s="188" t="e">
        <f t="shared" si="4"/>
        <v>#DIV/0!</v>
      </c>
    </row>
    <row r="93" spans="1:10" s="116" customFormat="1" ht="15" hidden="1" customHeight="1">
      <c r="A93" s="130"/>
      <c r="B93" s="130"/>
      <c r="C93" s="111">
        <v>3211</v>
      </c>
      <c r="D93" s="86" t="s">
        <v>1264</v>
      </c>
      <c r="E93" s="134">
        <f>'Rashodi po aktiv. i izv.fin.'!E101</f>
        <v>0</v>
      </c>
      <c r="F93" s="257">
        <f>'Rashodi po aktiv. i izv.fin.'!F101</f>
        <v>0</v>
      </c>
      <c r="G93" s="257">
        <f>'Rashodi po aktiv. i izv.fin.'!G101</f>
        <v>0</v>
      </c>
      <c r="H93" s="134">
        <f>'Rashodi po aktiv. i izv.fin.'!H101</f>
        <v>0</v>
      </c>
      <c r="I93" s="187" t="e">
        <f t="shared" si="3"/>
        <v>#DIV/0!</v>
      </c>
      <c r="J93" s="187" t="e">
        <f t="shared" si="4"/>
        <v>#DIV/0!</v>
      </c>
    </row>
    <row r="94" spans="1:10" s="116" customFormat="1" ht="15" hidden="1" customHeight="1">
      <c r="A94" s="130"/>
      <c r="B94" s="130"/>
      <c r="C94" s="111">
        <v>3212</v>
      </c>
      <c r="D94" s="86" t="s">
        <v>1425</v>
      </c>
      <c r="E94" s="134">
        <f>'Rashodi po aktiv. i izv.fin.'!E102</f>
        <v>0</v>
      </c>
      <c r="F94" s="257">
        <f>'Rashodi po aktiv. i izv.fin.'!F102</f>
        <v>0</v>
      </c>
      <c r="G94" s="257">
        <f>'Rashodi po aktiv. i izv.fin.'!G102</f>
        <v>0</v>
      </c>
      <c r="H94" s="134">
        <f>'Rashodi po aktiv. i izv.fin.'!H102</f>
        <v>0</v>
      </c>
      <c r="I94" s="187" t="e">
        <f t="shared" si="3"/>
        <v>#DIV/0!</v>
      </c>
      <c r="J94" s="187" t="e">
        <f t="shared" si="4"/>
        <v>#DIV/0!</v>
      </c>
    </row>
    <row r="95" spans="1:10" s="116" customFormat="1" ht="15" hidden="1" customHeight="1">
      <c r="A95" s="130"/>
      <c r="B95" s="130"/>
      <c r="C95" s="111">
        <v>3223</v>
      </c>
      <c r="D95" s="86" t="s">
        <v>1269</v>
      </c>
      <c r="E95" s="134">
        <f>'Rashodi po aktiv. i izv.fin.'!E103</f>
        <v>0</v>
      </c>
      <c r="F95" s="257">
        <f>'Rashodi po aktiv. i izv.fin.'!F103</f>
        <v>0</v>
      </c>
      <c r="G95" s="257">
        <f>'Rashodi po aktiv. i izv.fin.'!G103</f>
        <v>0</v>
      </c>
      <c r="H95" s="134">
        <f>'Rashodi po aktiv. i izv.fin.'!H103</f>
        <v>0</v>
      </c>
      <c r="I95" s="187" t="e">
        <f t="shared" si="3"/>
        <v>#DIV/0!</v>
      </c>
      <c r="J95" s="187" t="e">
        <f t="shared" si="4"/>
        <v>#DIV/0!</v>
      </c>
    </row>
    <row r="96" spans="1:10" s="116" customFormat="1" ht="15" hidden="1" customHeight="1">
      <c r="A96" s="130"/>
      <c r="B96" s="130"/>
      <c r="C96" s="111">
        <v>3237</v>
      </c>
      <c r="D96" s="86" t="s">
        <v>1278</v>
      </c>
      <c r="E96" s="134">
        <f>'Rashodi po aktiv. i izv.fin.'!E104</f>
        <v>0</v>
      </c>
      <c r="F96" s="257">
        <f>'Rashodi po aktiv. i izv.fin.'!F104</f>
        <v>0</v>
      </c>
      <c r="G96" s="257">
        <f>'Rashodi po aktiv. i izv.fin.'!G104</f>
        <v>0</v>
      </c>
      <c r="H96" s="134">
        <f>'Rashodi po aktiv. i izv.fin.'!H104</f>
        <v>0</v>
      </c>
      <c r="I96" s="187" t="e">
        <f t="shared" si="3"/>
        <v>#DIV/0!</v>
      </c>
      <c r="J96" s="187" t="e">
        <f t="shared" si="4"/>
        <v>#DIV/0!</v>
      </c>
    </row>
    <row r="97" spans="1:10" s="116" customFormat="1" ht="15" hidden="1" customHeight="1">
      <c r="A97" s="130">
        <v>4</v>
      </c>
      <c r="B97" s="130"/>
      <c r="C97" s="111"/>
      <c r="D97" s="131" t="s">
        <v>1352</v>
      </c>
      <c r="E97" s="132">
        <f>E98</f>
        <v>0</v>
      </c>
      <c r="F97" s="257">
        <f t="shared" ref="F97:H98" si="6">F98</f>
        <v>0</v>
      </c>
      <c r="G97" s="257">
        <f t="shared" si="6"/>
        <v>0</v>
      </c>
      <c r="H97" s="132">
        <f t="shared" si="6"/>
        <v>0</v>
      </c>
      <c r="I97" s="188" t="e">
        <f t="shared" si="3"/>
        <v>#DIV/0!</v>
      </c>
      <c r="J97" s="188" t="e">
        <f t="shared" si="4"/>
        <v>#DIV/0!</v>
      </c>
    </row>
    <row r="98" spans="1:10" s="116" customFormat="1" ht="15" hidden="1" customHeight="1">
      <c r="A98" s="130"/>
      <c r="B98" s="130">
        <v>42</v>
      </c>
      <c r="C98" s="111"/>
      <c r="D98" s="131" t="s">
        <v>1353</v>
      </c>
      <c r="E98" s="132">
        <f>E99</f>
        <v>0</v>
      </c>
      <c r="F98" s="132">
        <f t="shared" si="6"/>
        <v>0</v>
      </c>
      <c r="G98" s="132">
        <f t="shared" si="6"/>
        <v>0</v>
      </c>
      <c r="H98" s="132">
        <f t="shared" si="6"/>
        <v>0</v>
      </c>
      <c r="I98" s="188" t="e">
        <f t="shared" si="3"/>
        <v>#DIV/0!</v>
      </c>
      <c r="J98" s="188" t="e">
        <f t="shared" si="4"/>
        <v>#DIV/0!</v>
      </c>
    </row>
    <row r="99" spans="1:10" s="116" customFormat="1" ht="15" hidden="1" customHeight="1">
      <c r="A99" s="130"/>
      <c r="B99" s="130"/>
      <c r="C99" s="111">
        <v>4221</v>
      </c>
      <c r="D99" s="86" t="s">
        <v>1287</v>
      </c>
      <c r="E99" s="134">
        <f>'Rashodi po aktiv. i izv.fin.'!E107</f>
        <v>0</v>
      </c>
      <c r="F99" s="257">
        <f>'Rashodi po aktiv. i izv.fin.'!F107</f>
        <v>0</v>
      </c>
      <c r="G99" s="257">
        <f>'Rashodi po aktiv. i izv.fin.'!G107</f>
        <v>0</v>
      </c>
      <c r="H99" s="134">
        <f>'Rashodi po aktiv. i izv.fin.'!H107</f>
        <v>0</v>
      </c>
      <c r="I99" s="187" t="e">
        <f t="shared" si="3"/>
        <v>#DIV/0!</v>
      </c>
      <c r="J99" s="187" t="e">
        <f t="shared" si="4"/>
        <v>#DIV/0!</v>
      </c>
    </row>
    <row r="100" spans="1:10" s="116" customFormat="1" ht="15" customHeight="1">
      <c r="A100" s="292" t="s">
        <v>1262</v>
      </c>
      <c r="B100" s="299"/>
      <c r="C100" s="299"/>
      <c r="D100" s="300"/>
      <c r="E100" s="206">
        <f>E101+E128</f>
        <v>1222.8800000000001</v>
      </c>
      <c r="F100" s="206">
        <f>F101+F128</f>
        <v>0</v>
      </c>
      <c r="G100" s="206">
        <f>G101+G128</f>
        <v>0</v>
      </c>
      <c r="H100" s="206">
        <f>H101+H128</f>
        <v>0</v>
      </c>
      <c r="I100" s="199">
        <f t="shared" si="3"/>
        <v>0</v>
      </c>
      <c r="J100" s="199">
        <f t="shared" si="4"/>
        <v>0</v>
      </c>
    </row>
    <row r="101" spans="1:10" s="116" customFormat="1" ht="15" customHeight="1">
      <c r="A101" s="130">
        <v>3</v>
      </c>
      <c r="B101" s="130"/>
      <c r="C101" s="111"/>
      <c r="D101" s="131" t="s">
        <v>1365</v>
      </c>
      <c r="E101" s="132">
        <f>E102+E107+E122+E124+E126</f>
        <v>1222.8800000000001</v>
      </c>
      <c r="F101" s="132">
        <f>F102+F107+F122+F124+F126</f>
        <v>0</v>
      </c>
      <c r="G101" s="132">
        <f>G102+G107+G122+G124+G126</f>
        <v>0</v>
      </c>
      <c r="H101" s="132">
        <f>H102+H107+H122+H124+H126</f>
        <v>0</v>
      </c>
      <c r="I101" s="188">
        <f t="shared" si="3"/>
        <v>0</v>
      </c>
      <c r="J101" s="188">
        <f t="shared" si="4"/>
        <v>0</v>
      </c>
    </row>
    <row r="102" spans="1:10" s="116" customFormat="1" ht="15" customHeight="1">
      <c r="A102" s="130"/>
      <c r="B102" s="130">
        <v>31</v>
      </c>
      <c r="C102" s="111"/>
      <c r="D102" s="131" t="s">
        <v>1327</v>
      </c>
      <c r="E102" s="132">
        <f>SUM(E103:E106)</f>
        <v>805.89</v>
      </c>
      <c r="F102" s="132">
        <f>SUM(F103:F106)</f>
        <v>0</v>
      </c>
      <c r="G102" s="132">
        <f>SUM(G103:G106)</f>
        <v>0</v>
      </c>
      <c r="H102" s="132">
        <f>SUM(H103:H106)</f>
        <v>0</v>
      </c>
      <c r="I102" s="188">
        <f t="shared" si="3"/>
        <v>0</v>
      </c>
      <c r="J102" s="188">
        <f t="shared" si="4"/>
        <v>0</v>
      </c>
    </row>
    <row r="103" spans="1:10" s="116" customFormat="1" ht="14.25" customHeight="1">
      <c r="A103" s="130"/>
      <c r="B103" s="130"/>
      <c r="C103" s="133" t="s">
        <v>1440</v>
      </c>
      <c r="D103" s="86" t="s">
        <v>1300</v>
      </c>
      <c r="E103" s="134">
        <f>'Rashodi po aktiv. i izv.fin.'!E111</f>
        <v>691.75</v>
      </c>
      <c r="F103" s="257">
        <f>'Rashodi po aktiv. i izv.fin.'!F111</f>
        <v>0</v>
      </c>
      <c r="G103" s="257">
        <f>'Rashodi po aktiv. i izv.fin.'!G111</f>
        <v>0</v>
      </c>
      <c r="H103" s="134">
        <f>'Rashodi po aktiv. i izv.fin.'!H111</f>
        <v>0</v>
      </c>
      <c r="I103" s="187">
        <f t="shared" si="3"/>
        <v>0</v>
      </c>
      <c r="J103" s="187">
        <f t="shared" si="4"/>
        <v>0</v>
      </c>
    </row>
    <row r="104" spans="1:10" s="116" customFormat="1" ht="15" customHeight="1">
      <c r="A104" s="130"/>
      <c r="B104" s="130"/>
      <c r="C104" s="133" t="s">
        <v>1448</v>
      </c>
      <c r="D104" s="86" t="s">
        <v>1301</v>
      </c>
      <c r="E104" s="134">
        <f>'Rashodi po aktiv. i izv.fin.'!E112</f>
        <v>0</v>
      </c>
      <c r="F104" s="257">
        <f>'Rashodi po aktiv. i izv.fin.'!F112</f>
        <v>0</v>
      </c>
      <c r="G104" s="257">
        <f>'Rashodi po aktiv. i izv.fin.'!G112</f>
        <v>0</v>
      </c>
      <c r="H104" s="134">
        <f>'Rashodi po aktiv. i izv.fin.'!H112</f>
        <v>0</v>
      </c>
      <c r="I104" s="187" t="e">
        <f t="shared" si="3"/>
        <v>#DIV/0!</v>
      </c>
      <c r="J104" s="187" t="e">
        <f t="shared" si="4"/>
        <v>#DIV/0!</v>
      </c>
    </row>
    <row r="105" spans="1:10" s="116" customFormat="1" ht="15" customHeight="1">
      <c r="A105" s="130"/>
      <c r="B105" s="130"/>
      <c r="C105" s="133" t="s">
        <v>1441</v>
      </c>
      <c r="D105" s="86" t="s">
        <v>1489</v>
      </c>
      <c r="E105" s="134">
        <f>'Rashodi po aktiv. i izv.fin.'!E113</f>
        <v>0</v>
      </c>
      <c r="F105" s="257">
        <f>'Rashodi po aktiv. i izv.fin.'!F113</f>
        <v>0</v>
      </c>
      <c r="G105" s="257">
        <f>'Rashodi po aktiv. i izv.fin.'!G113</f>
        <v>0</v>
      </c>
      <c r="H105" s="134">
        <f>'Rashodi po aktiv. i izv.fin.'!H113</f>
        <v>0</v>
      </c>
      <c r="I105" s="187" t="e">
        <f t="shared" si="3"/>
        <v>#DIV/0!</v>
      </c>
      <c r="J105" s="187" t="e">
        <f t="shared" si="4"/>
        <v>#DIV/0!</v>
      </c>
    </row>
    <row r="106" spans="1:10" s="116" customFormat="1" ht="15" customHeight="1">
      <c r="A106" s="130"/>
      <c r="B106" s="130"/>
      <c r="C106" s="133" t="s">
        <v>1442</v>
      </c>
      <c r="D106" s="86" t="s">
        <v>1484</v>
      </c>
      <c r="E106" s="134">
        <f>'Rashodi po aktiv. i izv.fin.'!E114</f>
        <v>114.14</v>
      </c>
      <c r="F106" s="257">
        <f>'Rashodi po aktiv. i izv.fin.'!F114</f>
        <v>0</v>
      </c>
      <c r="G106" s="257">
        <f>'Rashodi po aktiv. i izv.fin.'!G114</f>
        <v>0</v>
      </c>
      <c r="H106" s="134">
        <f>'Rashodi po aktiv. i izv.fin.'!H114</f>
        <v>0</v>
      </c>
      <c r="I106" s="187">
        <f t="shared" si="3"/>
        <v>0</v>
      </c>
      <c r="J106" s="187">
        <f t="shared" si="4"/>
        <v>0</v>
      </c>
    </row>
    <row r="107" spans="1:10" s="116" customFormat="1" ht="15" customHeight="1">
      <c r="A107" s="130"/>
      <c r="B107" s="130">
        <v>32</v>
      </c>
      <c r="C107" s="133"/>
      <c r="D107" s="131" t="s">
        <v>1330</v>
      </c>
      <c r="E107" s="132">
        <f>SUM(E108:E121)</f>
        <v>416.99</v>
      </c>
      <c r="F107" s="132">
        <f>SUM(F108:F121)</f>
        <v>0</v>
      </c>
      <c r="G107" s="132">
        <f>SUM(G108:G121)</f>
        <v>0</v>
      </c>
      <c r="H107" s="132">
        <f>SUM(H108:H121)</f>
        <v>0</v>
      </c>
      <c r="I107" s="188">
        <f t="shared" si="3"/>
        <v>0</v>
      </c>
      <c r="J107" s="188">
        <f t="shared" si="4"/>
        <v>0</v>
      </c>
    </row>
    <row r="108" spans="1:10" s="116" customFormat="1" ht="15" customHeight="1">
      <c r="A108" s="130"/>
      <c r="B108" s="130"/>
      <c r="C108" s="133">
        <v>3212</v>
      </c>
      <c r="D108" s="86" t="s">
        <v>1265</v>
      </c>
      <c r="E108" s="134">
        <f>'Rashodi po aktiv. i izv.fin.'!E117</f>
        <v>80.900000000000006</v>
      </c>
      <c r="F108" s="257">
        <f>'Rashodi po aktiv. i izv.fin.'!F117</f>
        <v>0</v>
      </c>
      <c r="G108" s="257">
        <f>'Rashodi po aktiv. i izv.fin.'!G117</f>
        <v>0</v>
      </c>
      <c r="H108" s="134">
        <f>'Rashodi po aktiv. i izv.fin.'!H117</f>
        <v>0</v>
      </c>
      <c r="I108" s="187">
        <f t="shared" si="3"/>
        <v>0</v>
      </c>
      <c r="J108" s="187">
        <f t="shared" si="4"/>
        <v>0</v>
      </c>
    </row>
    <row r="109" spans="1:10" s="116" customFormat="1" ht="15" customHeight="1">
      <c r="A109" s="130"/>
      <c r="B109" s="130"/>
      <c r="C109" s="133">
        <v>3211</v>
      </c>
      <c r="D109" s="86" t="s">
        <v>1264</v>
      </c>
      <c r="E109" s="134">
        <f>'Rashodi po aktiv. i izv.fin.'!E116</f>
        <v>0</v>
      </c>
      <c r="F109" s="257">
        <f>'Rashodi po aktiv. i izv.fin.'!F116</f>
        <v>0</v>
      </c>
      <c r="G109" s="257">
        <f>'Rashodi po aktiv. i izv.fin.'!G116</f>
        <v>0</v>
      </c>
      <c r="H109" s="134">
        <f>'Rashodi po aktiv. i izv.fin.'!H116</f>
        <v>0</v>
      </c>
      <c r="I109" s="187" t="e">
        <f t="shared" si="3"/>
        <v>#DIV/0!</v>
      </c>
      <c r="J109" s="187" t="e">
        <f t="shared" si="4"/>
        <v>#DIV/0!</v>
      </c>
    </row>
    <row r="110" spans="1:10" s="116" customFormat="1" ht="15" customHeight="1">
      <c r="A110" s="130"/>
      <c r="B110" s="130"/>
      <c r="C110" s="133" t="s">
        <v>1443</v>
      </c>
      <c r="D110" s="86" t="s">
        <v>1490</v>
      </c>
      <c r="E110" s="134">
        <f>'Rashodi po aktiv. i izv.fin.'!E118</f>
        <v>0</v>
      </c>
      <c r="F110" s="257">
        <f>'Rashodi po aktiv. i izv.fin.'!F118</f>
        <v>0</v>
      </c>
      <c r="G110" s="257">
        <f>'Rashodi po aktiv. i izv.fin.'!G118</f>
        <v>0</v>
      </c>
      <c r="H110" s="134">
        <f>'Rashodi po aktiv. i izv.fin.'!H118</f>
        <v>0</v>
      </c>
      <c r="I110" s="187" t="e">
        <f t="shared" si="3"/>
        <v>#DIV/0!</v>
      </c>
      <c r="J110" s="187" t="e">
        <f t="shared" si="4"/>
        <v>#DIV/0!</v>
      </c>
    </row>
    <row r="111" spans="1:10" s="116" customFormat="1" ht="15" customHeight="1">
      <c r="A111" s="130"/>
      <c r="B111" s="130"/>
      <c r="C111" s="133" t="s">
        <v>1449</v>
      </c>
      <c r="D111" s="86" t="s">
        <v>1491</v>
      </c>
      <c r="E111" s="134">
        <f>'Rashodi po aktiv. i izv.fin.'!E119</f>
        <v>0</v>
      </c>
      <c r="F111" s="257">
        <f>'Rashodi po aktiv. i izv.fin.'!F119</f>
        <v>0</v>
      </c>
      <c r="G111" s="257">
        <f>'Rashodi po aktiv. i izv.fin.'!G119</f>
        <v>0</v>
      </c>
      <c r="H111" s="134">
        <f>'Rashodi po aktiv. i izv.fin.'!H119</f>
        <v>0</v>
      </c>
      <c r="I111" s="187" t="e">
        <f t="shared" si="3"/>
        <v>#DIV/0!</v>
      </c>
      <c r="J111" s="187" t="e">
        <f t="shared" si="4"/>
        <v>#DIV/0!</v>
      </c>
    </row>
    <row r="112" spans="1:10" s="116" customFormat="1" ht="15" customHeight="1">
      <c r="A112" s="130"/>
      <c r="B112" s="130"/>
      <c r="C112" s="133" t="s">
        <v>1450</v>
      </c>
      <c r="D112" s="86" t="s">
        <v>1268</v>
      </c>
      <c r="E112" s="134">
        <f>'Rashodi po aktiv. i izv.fin.'!E120</f>
        <v>0</v>
      </c>
      <c r="F112" s="257">
        <f>'Rashodi po aktiv. i izv.fin.'!F120</f>
        <v>0</v>
      </c>
      <c r="G112" s="257">
        <f>'Rashodi po aktiv. i izv.fin.'!G120</f>
        <v>0</v>
      </c>
      <c r="H112" s="134">
        <f>'Rashodi po aktiv. i izv.fin.'!H120</f>
        <v>0</v>
      </c>
      <c r="I112" s="187" t="e">
        <f t="shared" si="3"/>
        <v>#DIV/0!</v>
      </c>
      <c r="J112" s="187" t="e">
        <f t="shared" si="4"/>
        <v>#DIV/0!</v>
      </c>
    </row>
    <row r="113" spans="1:10" s="116" customFormat="1" ht="15" customHeight="1">
      <c r="A113" s="130"/>
      <c r="B113" s="130"/>
      <c r="C113" s="133" t="s">
        <v>1452</v>
      </c>
      <c r="D113" s="86" t="s">
        <v>1270</v>
      </c>
      <c r="E113" s="134">
        <f>'Rashodi po aktiv. i izv.fin.'!E121</f>
        <v>0</v>
      </c>
      <c r="F113" s="257">
        <f>'Rashodi po aktiv. i izv.fin.'!F121</f>
        <v>0</v>
      </c>
      <c r="G113" s="257">
        <f>'Rashodi po aktiv. i izv.fin.'!G121</f>
        <v>0</v>
      </c>
      <c r="H113" s="134">
        <f>'Rashodi po aktiv. i izv.fin.'!H121</f>
        <v>0</v>
      </c>
      <c r="I113" s="187" t="e">
        <f t="shared" si="3"/>
        <v>#DIV/0!</v>
      </c>
      <c r="J113" s="187" t="e">
        <f t="shared" si="4"/>
        <v>#DIV/0!</v>
      </c>
    </row>
    <row r="114" spans="1:10" s="116" customFormat="1" ht="15" customHeight="1">
      <c r="A114" s="130"/>
      <c r="B114" s="130"/>
      <c r="C114" s="133" t="s">
        <v>1453</v>
      </c>
      <c r="D114" s="86" t="s">
        <v>1493</v>
      </c>
      <c r="E114" s="134">
        <f>'Rashodi po aktiv. i izv.fin.'!E122</f>
        <v>0</v>
      </c>
      <c r="F114" s="257">
        <f>'Rashodi po aktiv. i izv.fin.'!F122</f>
        <v>0</v>
      </c>
      <c r="G114" s="257">
        <f>'Rashodi po aktiv. i izv.fin.'!G122</f>
        <v>0</v>
      </c>
      <c r="H114" s="134">
        <f>'Rashodi po aktiv. i izv.fin.'!H122</f>
        <v>0</v>
      </c>
      <c r="I114" s="187" t="e">
        <f t="shared" si="3"/>
        <v>#DIV/0!</v>
      </c>
      <c r="J114" s="187" t="e">
        <f t="shared" si="4"/>
        <v>#DIV/0!</v>
      </c>
    </row>
    <row r="115" spans="1:10" s="116" customFormat="1" ht="15" customHeight="1">
      <c r="A115" s="130"/>
      <c r="B115" s="130"/>
      <c r="C115" s="133" t="s">
        <v>1455</v>
      </c>
      <c r="D115" s="86" t="s">
        <v>1507</v>
      </c>
      <c r="E115" s="134">
        <f>'Rashodi po aktiv. i izv.fin.'!E123</f>
        <v>0</v>
      </c>
      <c r="F115" s="257">
        <f>'Rashodi po aktiv. i izv.fin.'!F123</f>
        <v>0</v>
      </c>
      <c r="G115" s="257">
        <f>'Rashodi po aktiv. i izv.fin.'!G123</f>
        <v>0</v>
      </c>
      <c r="H115" s="134">
        <f>'Rashodi po aktiv. i izv.fin.'!H123</f>
        <v>0</v>
      </c>
      <c r="I115" s="187" t="e">
        <f t="shared" si="3"/>
        <v>#DIV/0!</v>
      </c>
      <c r="J115" s="187" t="e">
        <f t="shared" si="4"/>
        <v>#DIV/0!</v>
      </c>
    </row>
    <row r="116" spans="1:10" s="116" customFormat="1" ht="15" customHeight="1">
      <c r="A116" s="130"/>
      <c r="B116" s="130"/>
      <c r="C116" s="133" t="s">
        <v>1456</v>
      </c>
      <c r="D116" s="86" t="s">
        <v>1276</v>
      </c>
      <c r="E116" s="134">
        <f>'Rashodi po aktiv. i izv.fin.'!E124</f>
        <v>0</v>
      </c>
      <c r="F116" s="257">
        <f>'Rashodi po aktiv. i izv.fin.'!F124</f>
        <v>0</v>
      </c>
      <c r="G116" s="257">
        <f>'Rashodi po aktiv. i izv.fin.'!G124</f>
        <v>0</v>
      </c>
      <c r="H116" s="134">
        <f>'Rashodi po aktiv. i izv.fin.'!H124</f>
        <v>0</v>
      </c>
      <c r="I116" s="187" t="e">
        <f t="shared" si="3"/>
        <v>#DIV/0!</v>
      </c>
      <c r="J116" s="187" t="e">
        <f t="shared" si="4"/>
        <v>#DIV/0!</v>
      </c>
    </row>
    <row r="117" spans="1:10" s="116" customFormat="1" ht="15" customHeight="1">
      <c r="A117" s="130"/>
      <c r="B117" s="130"/>
      <c r="C117" s="133">
        <v>3237</v>
      </c>
      <c r="D117" s="86" t="s">
        <v>1278</v>
      </c>
      <c r="E117" s="134">
        <f>'Rashodi po aktiv. i izv.fin.'!E125</f>
        <v>0</v>
      </c>
      <c r="F117" s="257">
        <f>'Rashodi po aktiv. i izv.fin.'!F125</f>
        <v>0</v>
      </c>
      <c r="G117" s="257">
        <f>'Rashodi po aktiv. i izv.fin.'!G125</f>
        <v>0</v>
      </c>
      <c r="H117" s="134">
        <f>'Rashodi po aktiv. i izv.fin.'!H125</f>
        <v>0</v>
      </c>
      <c r="I117" s="187" t="e">
        <f t="shared" si="3"/>
        <v>#DIV/0!</v>
      </c>
      <c r="J117" s="187" t="e">
        <f t="shared" si="4"/>
        <v>#DIV/0!</v>
      </c>
    </row>
    <row r="118" spans="1:10" s="116" customFormat="1" ht="15" customHeight="1">
      <c r="A118" s="130"/>
      <c r="B118" s="130"/>
      <c r="C118" s="133">
        <v>3238</v>
      </c>
      <c r="D118" s="86" t="s">
        <v>1279</v>
      </c>
      <c r="E118" s="134">
        <f>'Rashodi po aktiv. i izv.fin.'!E126</f>
        <v>0</v>
      </c>
      <c r="F118" s="257">
        <f>'Rashodi po aktiv. i izv.fin.'!F126</f>
        <v>0</v>
      </c>
      <c r="G118" s="257">
        <f>'Rashodi po aktiv. i izv.fin.'!G126</f>
        <v>0</v>
      </c>
      <c r="H118" s="134">
        <f>'Rashodi po aktiv. i izv.fin.'!H126</f>
        <v>0</v>
      </c>
      <c r="I118" s="187" t="e">
        <f t="shared" si="3"/>
        <v>#DIV/0!</v>
      </c>
      <c r="J118" s="187" t="e">
        <f t="shared" si="4"/>
        <v>#DIV/0!</v>
      </c>
    </row>
    <row r="119" spans="1:10" s="116" customFormat="1" ht="15" customHeight="1">
      <c r="A119" s="130"/>
      <c r="B119" s="130"/>
      <c r="C119" s="133" t="s">
        <v>1459</v>
      </c>
      <c r="D119" s="86" t="s">
        <v>1494</v>
      </c>
      <c r="E119" s="134">
        <f>'Rashodi po aktiv. i izv.fin.'!E127</f>
        <v>0</v>
      </c>
      <c r="F119" s="257">
        <f>'Rashodi po aktiv. i izv.fin.'!F127</f>
        <v>0</v>
      </c>
      <c r="G119" s="257">
        <f>'Rashodi po aktiv. i izv.fin.'!G127</f>
        <v>0</v>
      </c>
      <c r="H119" s="134">
        <f>'Rashodi po aktiv. i izv.fin.'!H127</f>
        <v>0</v>
      </c>
      <c r="I119" s="187" t="e">
        <f t="shared" si="3"/>
        <v>#DIV/0!</v>
      </c>
      <c r="J119" s="187" t="e">
        <f t="shared" si="4"/>
        <v>#DIV/0!</v>
      </c>
    </row>
    <row r="120" spans="1:10" s="116" customFormat="1" ht="15" customHeight="1">
      <c r="A120" s="130"/>
      <c r="B120" s="130"/>
      <c r="C120" s="133" t="s">
        <v>1460</v>
      </c>
      <c r="D120" s="86" t="s">
        <v>1305</v>
      </c>
      <c r="E120" s="134">
        <f>'Rashodi po aktiv. i izv.fin.'!E128</f>
        <v>0</v>
      </c>
      <c r="F120" s="257">
        <f>'Rashodi po aktiv. i izv.fin.'!F128</f>
        <v>0</v>
      </c>
      <c r="G120" s="257">
        <f>'Rashodi po aktiv. i izv.fin.'!G128</f>
        <v>0</v>
      </c>
      <c r="H120" s="134">
        <f>'Rashodi po aktiv. i izv.fin.'!H128</f>
        <v>0</v>
      </c>
      <c r="I120" s="187" t="e">
        <f t="shared" si="3"/>
        <v>#DIV/0!</v>
      </c>
      <c r="J120" s="187" t="e">
        <f t="shared" si="4"/>
        <v>#DIV/0!</v>
      </c>
    </row>
    <row r="121" spans="1:10" s="116" customFormat="1" ht="15" customHeight="1">
      <c r="A121" s="130"/>
      <c r="B121" s="130"/>
      <c r="C121" s="133">
        <v>3294</v>
      </c>
      <c r="D121" s="86" t="s">
        <v>1283</v>
      </c>
      <c r="E121" s="134">
        <f>'Rashodi po aktiv. i izv.fin.'!E129</f>
        <v>336.09</v>
      </c>
      <c r="F121" s="257">
        <f>'Rashodi po aktiv. i izv.fin.'!F129</f>
        <v>0</v>
      </c>
      <c r="G121" s="257">
        <f>'Rashodi po aktiv. i izv.fin.'!G129</f>
        <v>0</v>
      </c>
      <c r="H121" s="134">
        <f>'Rashodi po aktiv. i izv.fin.'!H129</f>
        <v>0</v>
      </c>
      <c r="I121" s="187">
        <f t="shared" si="3"/>
        <v>0</v>
      </c>
      <c r="J121" s="187">
        <f t="shared" si="4"/>
        <v>0</v>
      </c>
    </row>
    <row r="122" spans="1:10" s="116" customFormat="1" ht="15" customHeight="1">
      <c r="A122" s="130"/>
      <c r="B122" s="130">
        <v>35</v>
      </c>
      <c r="C122" s="133"/>
      <c r="D122" s="131" t="s">
        <v>1563</v>
      </c>
      <c r="E122" s="132">
        <f>E123</f>
        <v>0</v>
      </c>
      <c r="F122" s="132">
        <f>F123</f>
        <v>0</v>
      </c>
      <c r="G122" s="132">
        <f>G123</f>
        <v>0</v>
      </c>
      <c r="H122" s="132">
        <f>H123</f>
        <v>0</v>
      </c>
      <c r="I122" s="188" t="e">
        <f t="shared" si="3"/>
        <v>#DIV/0!</v>
      </c>
      <c r="J122" s="188" t="e">
        <f t="shared" si="4"/>
        <v>#DIV/0!</v>
      </c>
    </row>
    <row r="123" spans="1:10" s="116" customFormat="1" ht="15" customHeight="1">
      <c r="A123" s="130"/>
      <c r="B123" s="130"/>
      <c r="C123" s="111">
        <v>3531</v>
      </c>
      <c r="D123" s="86" t="s">
        <v>1541</v>
      </c>
      <c r="E123" s="134">
        <f>'Rashodi po aktiv. i izv.fin.'!E132</f>
        <v>0</v>
      </c>
      <c r="F123" s="257">
        <f>'Rashodi po aktiv. i izv.fin.'!F132</f>
        <v>0</v>
      </c>
      <c r="G123" s="257">
        <f>'Rashodi po aktiv. i izv.fin.'!G132</f>
        <v>0</v>
      </c>
      <c r="H123" s="134">
        <f>'Rashodi po aktiv. i izv.fin.'!H132</f>
        <v>0</v>
      </c>
      <c r="I123" s="187" t="e">
        <f t="shared" si="3"/>
        <v>#DIV/0!</v>
      </c>
      <c r="J123" s="187" t="e">
        <f t="shared" si="4"/>
        <v>#DIV/0!</v>
      </c>
    </row>
    <row r="124" spans="1:10" s="116" customFormat="1" ht="15" customHeight="1">
      <c r="A124" s="130"/>
      <c r="B124" s="130">
        <v>36</v>
      </c>
      <c r="C124" s="111"/>
      <c r="D124" s="131" t="s">
        <v>1648</v>
      </c>
      <c r="E124" s="132">
        <f>E125</f>
        <v>0</v>
      </c>
      <c r="F124" s="132">
        <f>F125</f>
        <v>0</v>
      </c>
      <c r="G124" s="132">
        <f>G125</f>
        <v>0</v>
      </c>
      <c r="H124" s="132">
        <f>H125</f>
        <v>0</v>
      </c>
      <c r="I124" s="188" t="e">
        <f t="shared" si="3"/>
        <v>#DIV/0!</v>
      </c>
      <c r="J124" s="188" t="e">
        <f t="shared" si="4"/>
        <v>#DIV/0!</v>
      </c>
    </row>
    <row r="125" spans="1:10" s="116" customFormat="1" ht="15" customHeight="1">
      <c r="A125" s="130"/>
      <c r="B125" s="130"/>
      <c r="C125" s="111">
        <v>3611</v>
      </c>
      <c r="D125" s="86" t="s">
        <v>1542</v>
      </c>
      <c r="E125" s="134">
        <f>'Rashodi po aktiv. i izv.fin.'!E134</f>
        <v>0</v>
      </c>
      <c r="F125" s="257">
        <f>'Rashodi po aktiv. i izv.fin.'!F134</f>
        <v>0</v>
      </c>
      <c r="G125" s="257">
        <f>'Rashodi po aktiv. i izv.fin.'!G134</f>
        <v>0</v>
      </c>
      <c r="H125" s="134">
        <f>'Rashodi po aktiv. i izv.fin.'!H134</f>
        <v>0</v>
      </c>
      <c r="I125" s="187" t="e">
        <f t="shared" si="3"/>
        <v>#DIV/0!</v>
      </c>
      <c r="J125" s="187" t="e">
        <f t="shared" si="4"/>
        <v>#DIV/0!</v>
      </c>
    </row>
    <row r="126" spans="1:10" s="116" customFormat="1" ht="15" customHeight="1">
      <c r="A126" s="130"/>
      <c r="B126" s="130">
        <v>38</v>
      </c>
      <c r="C126" s="111"/>
      <c r="D126" s="131" t="s">
        <v>1359</v>
      </c>
      <c r="E126" s="132">
        <f>E127</f>
        <v>0</v>
      </c>
      <c r="F126" s="132">
        <f>F127</f>
        <v>0</v>
      </c>
      <c r="G126" s="132">
        <f>G127</f>
        <v>0</v>
      </c>
      <c r="H126" s="132">
        <f>H127</f>
        <v>0</v>
      </c>
      <c r="I126" s="188" t="e">
        <f t="shared" si="3"/>
        <v>#DIV/0!</v>
      </c>
      <c r="J126" s="188" t="e">
        <f t="shared" si="4"/>
        <v>#DIV/0!</v>
      </c>
    </row>
    <row r="127" spans="1:10" s="116" customFormat="1" ht="15" customHeight="1">
      <c r="A127" s="130"/>
      <c r="B127" s="130"/>
      <c r="C127" s="111">
        <v>3813</v>
      </c>
      <c r="D127" s="86" t="s">
        <v>1543</v>
      </c>
      <c r="E127" s="134">
        <f>'Rashodi po aktiv. i izv.fin.'!E136</f>
        <v>0</v>
      </c>
      <c r="F127" s="257">
        <f>'Rashodi po aktiv. i izv.fin.'!F136</f>
        <v>0</v>
      </c>
      <c r="G127" s="257">
        <f>'Rashodi po aktiv. i izv.fin.'!G136</f>
        <v>0</v>
      </c>
      <c r="H127" s="134">
        <f>'Rashodi po aktiv. i izv.fin.'!H136</f>
        <v>0</v>
      </c>
      <c r="I127" s="187" t="e">
        <f t="shared" si="3"/>
        <v>#DIV/0!</v>
      </c>
      <c r="J127" s="187" t="e">
        <f t="shared" si="4"/>
        <v>#DIV/0!</v>
      </c>
    </row>
    <row r="128" spans="1:10" s="116" customFormat="1" ht="15" customHeight="1">
      <c r="A128" s="130">
        <v>4</v>
      </c>
      <c r="B128" s="130"/>
      <c r="C128" s="111"/>
      <c r="D128" s="131" t="s">
        <v>1352</v>
      </c>
      <c r="E128" s="132">
        <f>E129</f>
        <v>0</v>
      </c>
      <c r="F128" s="132">
        <f>F129</f>
        <v>0</v>
      </c>
      <c r="G128" s="132">
        <f>G129</f>
        <v>0</v>
      </c>
      <c r="H128" s="132">
        <f>H129</f>
        <v>0</v>
      </c>
      <c r="I128" s="188" t="e">
        <f t="shared" si="3"/>
        <v>#DIV/0!</v>
      </c>
      <c r="J128" s="188" t="e">
        <f t="shared" si="4"/>
        <v>#DIV/0!</v>
      </c>
    </row>
    <row r="129" spans="1:10" s="116" customFormat="1" ht="15" customHeight="1">
      <c r="A129" s="130"/>
      <c r="B129" s="130">
        <v>42</v>
      </c>
      <c r="C129" s="111"/>
      <c r="D129" s="131" t="s">
        <v>1353</v>
      </c>
      <c r="E129" s="132">
        <f>SUM(E130:E133)</f>
        <v>0</v>
      </c>
      <c r="F129" s="132">
        <f>SUM(F130:F133)</f>
        <v>0</v>
      </c>
      <c r="G129" s="132">
        <f>SUM(G130:G133)</f>
        <v>0</v>
      </c>
      <c r="H129" s="132">
        <f>SUM(H130:H133)</f>
        <v>0</v>
      </c>
      <c r="I129" s="188" t="e">
        <f t="shared" si="3"/>
        <v>#DIV/0!</v>
      </c>
      <c r="J129" s="188" t="e">
        <f t="shared" si="4"/>
        <v>#DIV/0!</v>
      </c>
    </row>
    <row r="130" spans="1:10" s="116" customFormat="1" ht="15.75" customHeight="1">
      <c r="A130" s="130"/>
      <c r="B130" s="130"/>
      <c r="C130" s="133" t="s">
        <v>1467</v>
      </c>
      <c r="D130" s="86" t="s">
        <v>1501</v>
      </c>
      <c r="E130" s="134">
        <f>'Rashodi po aktiv. i izv.fin.'!E139</f>
        <v>0</v>
      </c>
      <c r="F130" s="257">
        <f>'Rashodi po aktiv. i izv.fin.'!F139</f>
        <v>0</v>
      </c>
      <c r="G130" s="257">
        <f>'Rashodi po aktiv. i izv.fin.'!G139</f>
        <v>0</v>
      </c>
      <c r="H130" s="134">
        <f>'Rashodi po aktiv. i izv.fin.'!H139</f>
        <v>0</v>
      </c>
      <c r="I130" s="187" t="e">
        <f t="shared" si="3"/>
        <v>#DIV/0!</v>
      </c>
      <c r="J130" s="187" t="e">
        <f t="shared" si="4"/>
        <v>#DIV/0!</v>
      </c>
    </row>
    <row r="131" spans="1:10" s="116" customFormat="1" ht="15" customHeight="1">
      <c r="A131" s="130"/>
      <c r="B131" s="130"/>
      <c r="C131" s="133">
        <v>4224</v>
      </c>
      <c r="D131" s="86" t="s">
        <v>1319</v>
      </c>
      <c r="E131" s="134">
        <f>'Rashodi po aktiv. i izv.fin.'!E140</f>
        <v>0</v>
      </c>
      <c r="F131" s="257">
        <f>'Rashodi po aktiv. i izv.fin.'!F140</f>
        <v>0</v>
      </c>
      <c r="G131" s="257">
        <f>'Rashodi po aktiv. i izv.fin.'!G140</f>
        <v>0</v>
      </c>
      <c r="H131" s="134">
        <f>'Rashodi po aktiv. i izv.fin.'!H140</f>
        <v>0</v>
      </c>
      <c r="I131" s="187" t="e">
        <f t="shared" si="3"/>
        <v>#DIV/0!</v>
      </c>
      <c r="J131" s="187" t="e">
        <f t="shared" si="4"/>
        <v>#DIV/0!</v>
      </c>
    </row>
    <row r="132" spans="1:10" s="116" customFormat="1" ht="15" customHeight="1">
      <c r="A132" s="130"/>
      <c r="B132" s="130"/>
      <c r="C132" s="133">
        <v>4227</v>
      </c>
      <c r="D132" s="86" t="s">
        <v>1504</v>
      </c>
      <c r="E132" s="134">
        <f>'Rashodi po aktiv. i izv.fin.'!E141+'Rashodi po aktiv. i izv.fin.'!E142</f>
        <v>0</v>
      </c>
      <c r="F132" s="257">
        <f>'Rashodi po aktiv. i izv.fin.'!F141+'Rashodi po aktiv. i izv.fin.'!F142</f>
        <v>0</v>
      </c>
      <c r="G132" s="257">
        <f>'Rashodi po aktiv. i izv.fin.'!G141+'Rashodi po aktiv. i izv.fin.'!G142</f>
        <v>0</v>
      </c>
      <c r="H132" s="134">
        <f>'Rashodi po aktiv. i izv.fin.'!H141+'Rashodi po aktiv. i izv.fin.'!H142</f>
        <v>0</v>
      </c>
      <c r="I132" s="187" t="e">
        <f t="shared" si="3"/>
        <v>#DIV/0!</v>
      </c>
      <c r="J132" s="187" t="e">
        <f t="shared" si="4"/>
        <v>#DIV/0!</v>
      </c>
    </row>
    <row r="133" spans="1:10" s="116" customFormat="1" ht="15" customHeight="1">
      <c r="A133" s="130"/>
      <c r="B133" s="130"/>
      <c r="C133" s="133">
        <v>4262</v>
      </c>
      <c r="D133" s="86" t="s">
        <v>1421</v>
      </c>
      <c r="E133" s="134">
        <f>'Rashodi po aktiv. i izv.fin.'!E143</f>
        <v>0</v>
      </c>
      <c r="F133" s="257">
        <f>'Rashodi po aktiv. i izv.fin.'!F143</f>
        <v>0</v>
      </c>
      <c r="G133" s="257">
        <f>'Rashodi po aktiv. i izv.fin.'!G143</f>
        <v>0</v>
      </c>
      <c r="H133" s="134">
        <f>'Rashodi po aktiv. i izv.fin.'!H143</f>
        <v>0</v>
      </c>
      <c r="I133" s="187" t="e">
        <f t="shared" ref="I133:I196" si="7">H133/E133*100</f>
        <v>#DIV/0!</v>
      </c>
      <c r="J133" s="187" t="e">
        <f t="shared" si="4"/>
        <v>#DIV/0!</v>
      </c>
    </row>
    <row r="134" spans="1:10" s="116" customFormat="1" ht="15" customHeight="1">
      <c r="A134" s="292" t="s">
        <v>18</v>
      </c>
      <c r="B134" s="293"/>
      <c r="C134" s="293"/>
      <c r="D134" s="294"/>
      <c r="E134" s="205">
        <f>E135+E170</f>
        <v>133729.06</v>
      </c>
      <c r="F134" s="205">
        <f>F135+F170</f>
        <v>278160</v>
      </c>
      <c r="G134" s="205">
        <f>G135+G170</f>
        <v>0</v>
      </c>
      <c r="H134" s="205">
        <f>H135+H170</f>
        <v>320107.13</v>
      </c>
      <c r="I134" s="175">
        <f t="shared" si="7"/>
        <v>239.36990957687132</v>
      </c>
      <c r="J134" s="175">
        <f t="shared" si="4"/>
        <v>0</v>
      </c>
    </row>
    <row r="135" spans="1:10" s="116" customFormat="1" ht="15" customHeight="1">
      <c r="A135" s="130">
        <v>3</v>
      </c>
      <c r="B135" s="130"/>
      <c r="C135" s="111"/>
      <c r="D135" s="131" t="s">
        <v>1365</v>
      </c>
      <c r="E135" s="132">
        <f>E136+E142+E160+E162+E164+E168</f>
        <v>131340.56</v>
      </c>
      <c r="F135" s="132">
        <f>F136+F142+F160+F162+F164+F168</f>
        <v>245160</v>
      </c>
      <c r="G135" s="132">
        <f>G136+G142+G160+G162+G164+G168</f>
        <v>0</v>
      </c>
      <c r="H135" s="132">
        <f>H136+H142+H160+H162+H164+H168</f>
        <v>269007.13</v>
      </c>
      <c r="I135" s="188">
        <f t="shared" si="7"/>
        <v>204.81649385384074</v>
      </c>
      <c r="J135" s="188">
        <f t="shared" ref="J135:J203" si="8">G135/E135*100</f>
        <v>0</v>
      </c>
    </row>
    <row r="136" spans="1:10" s="116" customFormat="1" ht="15" customHeight="1">
      <c r="A136" s="130"/>
      <c r="B136" s="130">
        <v>31</v>
      </c>
      <c r="C136" s="111"/>
      <c r="D136" s="131" t="s">
        <v>1327</v>
      </c>
      <c r="E136" s="132">
        <f>SUM(E137:E141)</f>
        <v>103601.23999999999</v>
      </c>
      <c r="F136" s="132">
        <f>SUM(F137:F141)</f>
        <v>216160</v>
      </c>
      <c r="G136" s="132">
        <f>SUM(G137:G141)</f>
        <v>0</v>
      </c>
      <c r="H136" s="132">
        <f>SUM(H137:H141)</f>
        <v>186743.78999999998</v>
      </c>
      <c r="I136" s="188">
        <f t="shared" si="7"/>
        <v>180.25246609017421</v>
      </c>
      <c r="J136" s="188">
        <f t="shared" si="8"/>
        <v>0</v>
      </c>
    </row>
    <row r="137" spans="1:10" s="116" customFormat="1" ht="15" customHeight="1">
      <c r="A137" s="130"/>
      <c r="B137" s="130"/>
      <c r="C137" s="111">
        <v>3111</v>
      </c>
      <c r="D137" s="86" t="s">
        <v>1405</v>
      </c>
      <c r="E137" s="134">
        <f>'Rashodi po aktiv. i izv.fin.'!E147</f>
        <v>88644.849999999991</v>
      </c>
      <c r="F137" s="257">
        <f>'Rashodi po aktiv. i izv.fin.'!F147</f>
        <v>185545</v>
      </c>
      <c r="G137" s="257">
        <f>'Rashodi po aktiv. i izv.fin.'!G147</f>
        <v>0</v>
      </c>
      <c r="H137" s="134">
        <f>'Rashodi po aktiv. i izv.fin.'!H147</f>
        <v>146698.32999999999</v>
      </c>
      <c r="I137" s="187">
        <f t="shared" si="7"/>
        <v>165.48996360194641</v>
      </c>
      <c r="J137" s="187">
        <f t="shared" si="8"/>
        <v>0</v>
      </c>
    </row>
    <row r="138" spans="1:10" s="116" customFormat="1" ht="15" customHeight="1">
      <c r="A138" s="130"/>
      <c r="B138" s="130"/>
      <c r="C138" s="111">
        <v>3112</v>
      </c>
      <c r="D138" s="86" t="s">
        <v>1483</v>
      </c>
      <c r="E138" s="134">
        <f>'Rashodi po aktiv. i izv.fin.'!E148</f>
        <v>30.43</v>
      </c>
      <c r="F138" s="257">
        <f>'Rashodi po aktiv. i izv.fin.'!F148</f>
        <v>0</v>
      </c>
      <c r="G138" s="257">
        <f>'Rashodi po aktiv. i izv.fin.'!G148</f>
        <v>0</v>
      </c>
      <c r="H138" s="134">
        <f>'Rashodi po aktiv. i izv.fin.'!H148</f>
        <v>13597.02</v>
      </c>
      <c r="I138" s="187">
        <f t="shared" si="7"/>
        <v>44682.944462701285</v>
      </c>
      <c r="J138" s="187">
        <f t="shared" si="8"/>
        <v>0</v>
      </c>
    </row>
    <row r="139" spans="1:10" s="116" customFormat="1" ht="15" customHeight="1">
      <c r="A139" s="130"/>
      <c r="B139" s="130"/>
      <c r="C139" s="111">
        <v>3121</v>
      </c>
      <c r="D139" s="86" t="s">
        <v>1301</v>
      </c>
      <c r="E139" s="134">
        <f>'Rashodi po aktiv. i izv.fin.'!E149</f>
        <v>300</v>
      </c>
      <c r="F139" s="257">
        <f>'Rashodi po aktiv. i izv.fin.'!F149</f>
        <v>0</v>
      </c>
      <c r="G139" s="257">
        <f>'Rashodi po aktiv. i izv.fin.'!G149</f>
        <v>0</v>
      </c>
      <c r="H139" s="134">
        <f>'Rashodi po aktiv. i izv.fin.'!H149</f>
        <v>11.12</v>
      </c>
      <c r="I139" s="187">
        <f t="shared" si="7"/>
        <v>3.7066666666666666</v>
      </c>
      <c r="J139" s="187">
        <f t="shared" si="8"/>
        <v>0</v>
      </c>
    </row>
    <row r="140" spans="1:10" s="116" customFormat="1" ht="15" customHeight="1">
      <c r="A140" s="130"/>
      <c r="B140" s="130"/>
      <c r="C140" s="111">
        <v>3132</v>
      </c>
      <c r="D140" s="86" t="s">
        <v>1363</v>
      </c>
      <c r="E140" s="134">
        <f>'Rashodi po aktiv. i izv.fin.'!E150</f>
        <v>14625.96</v>
      </c>
      <c r="F140" s="257">
        <f>'Rashodi po aktiv. i izv.fin.'!F150</f>
        <v>30615</v>
      </c>
      <c r="G140" s="257">
        <f>'Rashodi po aktiv. i izv.fin.'!G150</f>
        <v>0</v>
      </c>
      <c r="H140" s="134">
        <f>'Rashodi po aktiv. i izv.fin.'!H150</f>
        <v>26437.32</v>
      </c>
      <c r="I140" s="187">
        <f t="shared" si="7"/>
        <v>180.75613498190887</v>
      </c>
      <c r="J140" s="187">
        <f t="shared" si="8"/>
        <v>0</v>
      </c>
    </row>
    <row r="141" spans="1:10" s="116" customFormat="1" ht="15" customHeight="1">
      <c r="A141" s="130"/>
      <c r="B141" s="130"/>
      <c r="C141" s="111">
        <v>3133</v>
      </c>
      <c r="D141" s="86" t="s">
        <v>1406</v>
      </c>
      <c r="E141" s="134">
        <f>'Rashodi po aktiv. i izv.fin.'!E151</f>
        <v>0</v>
      </c>
      <c r="F141" s="257">
        <f>'Rashodi po aktiv. i izv.fin.'!F151</f>
        <v>0</v>
      </c>
      <c r="G141" s="257">
        <f>'Rashodi po aktiv. i izv.fin.'!G151</f>
        <v>0</v>
      </c>
      <c r="H141" s="134">
        <f>'Rashodi po aktiv. i izv.fin.'!H151</f>
        <v>0</v>
      </c>
      <c r="I141" s="187" t="e">
        <f t="shared" si="7"/>
        <v>#DIV/0!</v>
      </c>
      <c r="J141" s="187" t="e">
        <f t="shared" si="8"/>
        <v>#DIV/0!</v>
      </c>
    </row>
    <row r="142" spans="1:10" s="116" customFormat="1" ht="15" customHeight="1">
      <c r="A142" s="130"/>
      <c r="B142" s="130">
        <v>32</v>
      </c>
      <c r="C142" s="111"/>
      <c r="D142" s="131" t="s">
        <v>1330</v>
      </c>
      <c r="E142" s="132">
        <f>SUM(E143:E159)</f>
        <v>27739.32</v>
      </c>
      <c r="F142" s="132">
        <f>SUM(F143:F159)</f>
        <v>29000</v>
      </c>
      <c r="G142" s="132">
        <f>SUM(G143:G159)</f>
        <v>0</v>
      </c>
      <c r="H142" s="132">
        <f>SUM(H143:H159)</f>
        <v>82263.34</v>
      </c>
      <c r="I142" s="188">
        <f t="shared" si="7"/>
        <v>296.55860345531181</v>
      </c>
      <c r="J142" s="188">
        <f t="shared" si="8"/>
        <v>0</v>
      </c>
    </row>
    <row r="143" spans="1:10" s="116" customFormat="1" ht="15" customHeight="1">
      <c r="A143" s="130"/>
      <c r="B143" s="130"/>
      <c r="C143" s="111">
        <v>3211</v>
      </c>
      <c r="D143" s="86" t="s">
        <v>1264</v>
      </c>
      <c r="E143" s="134">
        <f>'Rashodi po aktiv. i izv.fin.'!E153</f>
        <v>11826.019999999999</v>
      </c>
      <c r="F143" s="257">
        <f>'Rashodi po aktiv. i izv.fin.'!F153</f>
        <v>19000</v>
      </c>
      <c r="G143" s="257">
        <f>'Rashodi po aktiv. i izv.fin.'!G153</f>
        <v>0</v>
      </c>
      <c r="H143" s="134">
        <f>'Rashodi po aktiv. i izv.fin.'!H153</f>
        <v>21085.52</v>
      </c>
      <c r="I143" s="187">
        <f t="shared" si="7"/>
        <v>178.29768595013371</v>
      </c>
      <c r="J143" s="187">
        <f t="shared" si="8"/>
        <v>0</v>
      </c>
    </row>
    <row r="144" spans="1:10" s="116" customFormat="1" ht="15" customHeight="1">
      <c r="A144" s="130"/>
      <c r="B144" s="130"/>
      <c r="C144" s="111">
        <v>3212</v>
      </c>
      <c r="D144" s="86" t="s">
        <v>1265</v>
      </c>
      <c r="E144" s="134">
        <f>'Rashodi po aktiv. i izv.fin.'!E154</f>
        <v>352.98</v>
      </c>
      <c r="F144" s="257">
        <f>'Rashodi po aktiv. i izv.fin.'!F154</f>
        <v>0</v>
      </c>
      <c r="G144" s="257">
        <f>'Rashodi po aktiv. i izv.fin.'!G154</f>
        <v>0</v>
      </c>
      <c r="H144" s="134">
        <f>'Rashodi po aktiv. i izv.fin.'!H154</f>
        <v>694.58999999999992</v>
      </c>
      <c r="I144" s="187">
        <f t="shared" si="7"/>
        <v>196.77885432602412</v>
      </c>
      <c r="J144" s="187">
        <f t="shared" si="8"/>
        <v>0</v>
      </c>
    </row>
    <row r="145" spans="1:10" s="116" customFormat="1" ht="15" customHeight="1">
      <c r="A145" s="130"/>
      <c r="B145" s="130"/>
      <c r="C145" s="111">
        <v>3213</v>
      </c>
      <c r="D145" s="86" t="s">
        <v>1266</v>
      </c>
      <c r="E145" s="134">
        <f>'Rashodi po aktiv. i izv.fin.'!E155</f>
        <v>550</v>
      </c>
      <c r="F145" s="257">
        <f>'Rashodi po aktiv. i izv.fin.'!F155</f>
        <v>0</v>
      </c>
      <c r="G145" s="257">
        <f>'Rashodi po aktiv. i izv.fin.'!G155</f>
        <v>0</v>
      </c>
      <c r="H145" s="134">
        <f>'Rashodi po aktiv. i izv.fin.'!H155</f>
        <v>2171.7200000000003</v>
      </c>
      <c r="I145" s="187">
        <f t="shared" si="7"/>
        <v>394.85818181818189</v>
      </c>
      <c r="J145" s="187">
        <f t="shared" si="8"/>
        <v>0</v>
      </c>
    </row>
    <row r="146" spans="1:10" s="116" customFormat="1" ht="15" customHeight="1">
      <c r="A146" s="130"/>
      <c r="B146" s="130"/>
      <c r="C146" s="111">
        <v>3221</v>
      </c>
      <c r="D146" s="86" t="s">
        <v>1267</v>
      </c>
      <c r="E146" s="134">
        <f>'Rashodi po aktiv. i izv.fin.'!E156</f>
        <v>0</v>
      </c>
      <c r="F146" s="257">
        <f>'Rashodi po aktiv. i izv.fin.'!F156</f>
        <v>0</v>
      </c>
      <c r="G146" s="257">
        <f>'Rashodi po aktiv. i izv.fin.'!G156</f>
        <v>0</v>
      </c>
      <c r="H146" s="134">
        <f>'Rashodi po aktiv. i izv.fin.'!H156</f>
        <v>25</v>
      </c>
      <c r="I146" s="187" t="e">
        <f t="shared" si="7"/>
        <v>#DIV/0!</v>
      </c>
      <c r="J146" s="187" t="e">
        <f t="shared" si="8"/>
        <v>#DIV/0!</v>
      </c>
    </row>
    <row r="147" spans="1:10" s="116" customFormat="1" ht="15" customHeight="1">
      <c r="A147" s="130"/>
      <c r="B147" s="130"/>
      <c r="C147" s="111">
        <v>3222</v>
      </c>
      <c r="D147" s="86" t="s">
        <v>1268</v>
      </c>
      <c r="E147" s="134">
        <f>'Rashodi po aktiv. i izv.fin.'!E157</f>
        <v>0</v>
      </c>
      <c r="F147" s="257">
        <f>'Rashodi po aktiv. i izv.fin.'!F157</f>
        <v>0</v>
      </c>
      <c r="G147" s="257">
        <f>'Rashodi po aktiv. i izv.fin.'!G157</f>
        <v>0</v>
      </c>
      <c r="H147" s="134">
        <f>'Rashodi po aktiv. i izv.fin.'!H157</f>
        <v>0</v>
      </c>
      <c r="I147" s="187" t="e">
        <f t="shared" si="7"/>
        <v>#DIV/0!</v>
      </c>
      <c r="J147" s="187" t="e">
        <f t="shared" si="8"/>
        <v>#DIV/0!</v>
      </c>
    </row>
    <row r="148" spans="1:10" s="116" customFormat="1" ht="15" customHeight="1">
      <c r="A148" s="130"/>
      <c r="B148" s="130"/>
      <c r="C148" s="111">
        <v>3223</v>
      </c>
      <c r="D148" s="86" t="s">
        <v>1269</v>
      </c>
      <c r="E148" s="134">
        <f>'Rashodi po aktiv. i izv.fin.'!E158</f>
        <v>0</v>
      </c>
      <c r="F148" s="257">
        <f>'Rashodi po aktiv. i izv.fin.'!F158</f>
        <v>0</v>
      </c>
      <c r="G148" s="257">
        <f>'Rashodi po aktiv. i izv.fin.'!G158</f>
        <v>0</v>
      </c>
      <c r="H148" s="134">
        <f>'Rashodi po aktiv. i izv.fin.'!H158</f>
        <v>0</v>
      </c>
      <c r="I148" s="187" t="e">
        <f t="shared" si="7"/>
        <v>#DIV/0!</v>
      </c>
      <c r="J148" s="187" t="e">
        <f t="shared" si="8"/>
        <v>#DIV/0!</v>
      </c>
    </row>
    <row r="149" spans="1:10" s="116" customFormat="1" ht="15" customHeight="1">
      <c r="A149" s="130"/>
      <c r="B149" s="130"/>
      <c r="C149" s="111">
        <v>3224</v>
      </c>
      <c r="D149" s="86" t="s">
        <v>1270</v>
      </c>
      <c r="E149" s="134">
        <f>'Rashodi po aktiv. i izv.fin.'!E159</f>
        <v>0</v>
      </c>
      <c r="F149" s="257">
        <f>'Rashodi po aktiv. i izv.fin.'!F159</f>
        <v>0</v>
      </c>
      <c r="G149" s="257">
        <f>'Rashodi po aktiv. i izv.fin.'!G159</f>
        <v>0</v>
      </c>
      <c r="H149" s="134">
        <f>'Rashodi po aktiv. i izv.fin.'!H159</f>
        <v>0</v>
      </c>
      <c r="I149" s="187" t="e">
        <f t="shared" si="7"/>
        <v>#DIV/0!</v>
      </c>
      <c r="J149" s="187" t="e">
        <f t="shared" si="8"/>
        <v>#DIV/0!</v>
      </c>
    </row>
    <row r="150" spans="1:10" s="116" customFormat="1" ht="15" customHeight="1">
      <c r="A150" s="130"/>
      <c r="B150" s="130"/>
      <c r="C150" s="111">
        <v>3231</v>
      </c>
      <c r="D150" s="86" t="s">
        <v>1272</v>
      </c>
      <c r="E150" s="134">
        <f>'Rashodi po aktiv. i izv.fin.'!E160</f>
        <v>0</v>
      </c>
      <c r="F150" s="257">
        <f>'Rashodi po aktiv. i izv.fin.'!F160</f>
        <v>0</v>
      </c>
      <c r="G150" s="257">
        <f>'Rashodi po aktiv. i izv.fin.'!G160</f>
        <v>0</v>
      </c>
      <c r="H150" s="134">
        <f>'Rashodi po aktiv. i izv.fin.'!H160</f>
        <v>0</v>
      </c>
      <c r="I150" s="187" t="e">
        <f t="shared" si="7"/>
        <v>#DIV/0!</v>
      </c>
      <c r="J150" s="187" t="e">
        <f t="shared" si="8"/>
        <v>#DIV/0!</v>
      </c>
    </row>
    <row r="151" spans="1:10" s="116" customFormat="1" ht="15" customHeight="1">
      <c r="A151" s="130"/>
      <c r="B151" s="130"/>
      <c r="C151" s="111">
        <v>3232</v>
      </c>
      <c r="D151" s="86" t="s">
        <v>1516</v>
      </c>
      <c r="E151" s="134">
        <f>'Rashodi po aktiv. i izv.fin.'!E161</f>
        <v>0</v>
      </c>
      <c r="F151" s="257">
        <f>'Rashodi po aktiv. i izv.fin.'!F161</f>
        <v>0</v>
      </c>
      <c r="G151" s="257">
        <f>'Rashodi po aktiv. i izv.fin.'!G161</f>
        <v>0</v>
      </c>
      <c r="H151" s="134">
        <f>'Rashodi po aktiv. i izv.fin.'!H161</f>
        <v>0</v>
      </c>
      <c r="I151" s="187" t="e">
        <f t="shared" si="7"/>
        <v>#DIV/0!</v>
      </c>
      <c r="J151" s="187" t="e">
        <f t="shared" si="8"/>
        <v>#DIV/0!</v>
      </c>
    </row>
    <row r="152" spans="1:10" s="116" customFormat="1" ht="15" customHeight="1">
      <c r="A152" s="130"/>
      <c r="B152" s="130"/>
      <c r="C152" s="111">
        <v>3233</v>
      </c>
      <c r="D152" s="86" t="s">
        <v>1274</v>
      </c>
      <c r="E152" s="134">
        <f>'Rashodi po aktiv. i izv.fin.'!E162</f>
        <v>261.08</v>
      </c>
      <c r="F152" s="257">
        <f>'Rashodi po aktiv. i izv.fin.'!F162</f>
        <v>3000</v>
      </c>
      <c r="G152" s="257">
        <f>'Rashodi po aktiv. i izv.fin.'!G162</f>
        <v>0</v>
      </c>
      <c r="H152" s="134">
        <f>'Rashodi po aktiv. i izv.fin.'!H162</f>
        <v>0</v>
      </c>
      <c r="I152" s="187">
        <f t="shared" si="7"/>
        <v>0</v>
      </c>
      <c r="J152" s="187">
        <f t="shared" si="8"/>
        <v>0</v>
      </c>
    </row>
    <row r="153" spans="1:10" s="116" customFormat="1" ht="15" customHeight="1">
      <c r="A153" s="130"/>
      <c r="B153" s="130"/>
      <c r="C153" s="111">
        <v>3234</v>
      </c>
      <c r="D153" s="86" t="s">
        <v>1275</v>
      </c>
      <c r="E153" s="134">
        <f>'Rashodi po aktiv. i izv.fin.'!E163</f>
        <v>0</v>
      </c>
      <c r="F153" s="257">
        <f>'Rashodi po aktiv. i izv.fin.'!F163</f>
        <v>0</v>
      </c>
      <c r="G153" s="257">
        <f>'Rashodi po aktiv. i izv.fin.'!G163</f>
        <v>0</v>
      </c>
      <c r="H153" s="134">
        <f>'Rashodi po aktiv. i izv.fin.'!H163</f>
        <v>0</v>
      </c>
      <c r="I153" s="187" t="e">
        <f t="shared" si="7"/>
        <v>#DIV/0!</v>
      </c>
      <c r="J153" s="187" t="e">
        <f t="shared" si="8"/>
        <v>#DIV/0!</v>
      </c>
    </row>
    <row r="154" spans="1:10" s="116" customFormat="1" ht="15" customHeight="1">
      <c r="A154" s="130"/>
      <c r="B154" s="130"/>
      <c r="C154" s="111">
        <v>3235</v>
      </c>
      <c r="D154" s="86" t="s">
        <v>1276</v>
      </c>
      <c r="E154" s="134">
        <f>'Rashodi po aktiv. i izv.fin.'!E164</f>
        <v>2388.5</v>
      </c>
      <c r="F154" s="257">
        <f>'Rashodi po aktiv. i izv.fin.'!F164</f>
        <v>0</v>
      </c>
      <c r="G154" s="257">
        <f>'Rashodi po aktiv. i izv.fin.'!G164</f>
        <v>0</v>
      </c>
      <c r="H154" s="134">
        <f>'Rashodi po aktiv. i izv.fin.'!H164</f>
        <v>207.66</v>
      </c>
      <c r="I154" s="187">
        <f t="shared" si="7"/>
        <v>8.6941595143395425</v>
      </c>
      <c r="J154" s="187">
        <f t="shared" si="8"/>
        <v>0</v>
      </c>
    </row>
    <row r="155" spans="1:10" s="116" customFormat="1" ht="15" customHeight="1">
      <c r="A155" s="130"/>
      <c r="B155" s="130"/>
      <c r="C155" s="111">
        <v>3237</v>
      </c>
      <c r="D155" s="86" t="s">
        <v>1278</v>
      </c>
      <c r="E155" s="134">
        <f>'Rashodi po aktiv. i izv.fin.'!E165</f>
        <v>0</v>
      </c>
      <c r="F155" s="257">
        <f>'Rashodi po aktiv. i izv.fin.'!F165</f>
        <v>3000</v>
      </c>
      <c r="G155" s="257">
        <f>'Rashodi po aktiv. i izv.fin.'!G165</f>
        <v>0</v>
      </c>
      <c r="H155" s="134">
        <f>'Rashodi po aktiv. i izv.fin.'!H165</f>
        <v>24062.5</v>
      </c>
      <c r="I155" s="187" t="e">
        <f t="shared" si="7"/>
        <v>#DIV/0!</v>
      </c>
      <c r="J155" s="187" t="e">
        <f t="shared" si="8"/>
        <v>#DIV/0!</v>
      </c>
    </row>
    <row r="156" spans="1:10" s="116" customFormat="1" ht="15" customHeight="1">
      <c r="A156" s="130"/>
      <c r="B156" s="130"/>
      <c r="C156" s="111">
        <v>3238</v>
      </c>
      <c r="D156" s="86" t="s">
        <v>1279</v>
      </c>
      <c r="E156" s="134">
        <f>'Rashodi po aktiv. i izv.fin.'!E166</f>
        <v>0</v>
      </c>
      <c r="F156" s="257">
        <f>'Rashodi po aktiv. i izv.fin.'!F166</f>
        <v>0</v>
      </c>
      <c r="G156" s="257">
        <f>'Rashodi po aktiv. i izv.fin.'!G166</f>
        <v>0</v>
      </c>
      <c r="H156" s="134">
        <f>'Rashodi po aktiv. i izv.fin.'!H166</f>
        <v>29375</v>
      </c>
      <c r="I156" s="187" t="e">
        <f t="shared" si="7"/>
        <v>#DIV/0!</v>
      </c>
      <c r="J156" s="187"/>
    </row>
    <row r="157" spans="1:10" s="116" customFormat="1" ht="15" customHeight="1">
      <c r="A157" s="130"/>
      <c r="B157" s="130"/>
      <c r="C157" s="111">
        <v>3239</v>
      </c>
      <c r="D157" s="86" t="s">
        <v>1280</v>
      </c>
      <c r="E157" s="134">
        <f>'Rashodi po aktiv. i izv.fin.'!E167</f>
        <v>0</v>
      </c>
      <c r="F157" s="257">
        <f>'Rashodi po aktiv. i izv.fin.'!F167</f>
        <v>4000</v>
      </c>
      <c r="G157" s="257">
        <f>'Rashodi po aktiv. i izv.fin.'!G167</f>
        <v>0</v>
      </c>
      <c r="H157" s="134">
        <f>'Rashodi po aktiv. i izv.fin.'!H167</f>
        <v>45.15</v>
      </c>
      <c r="I157" s="187" t="e">
        <f t="shared" si="7"/>
        <v>#DIV/0!</v>
      </c>
      <c r="J157" s="187" t="e">
        <f t="shared" si="8"/>
        <v>#DIV/0!</v>
      </c>
    </row>
    <row r="158" spans="1:10" s="116" customFormat="1" ht="15" customHeight="1">
      <c r="A158" s="130"/>
      <c r="B158" s="130"/>
      <c r="C158" s="111">
        <v>3293</v>
      </c>
      <c r="D158" s="86" t="s">
        <v>1305</v>
      </c>
      <c r="E158" s="134">
        <f>'Rashodi po aktiv. i izv.fin.'!E168</f>
        <v>12360.74</v>
      </c>
      <c r="F158" s="257">
        <f>'Rashodi po aktiv. i izv.fin.'!F168</f>
        <v>0</v>
      </c>
      <c r="G158" s="257">
        <f>'Rashodi po aktiv. i izv.fin.'!G168</f>
        <v>0</v>
      </c>
      <c r="H158" s="134">
        <f>'Rashodi po aktiv. i izv.fin.'!H168</f>
        <v>4596.2</v>
      </c>
      <c r="I158" s="187">
        <f t="shared" si="7"/>
        <v>37.18385792436375</v>
      </c>
      <c r="J158" s="187">
        <f t="shared" si="8"/>
        <v>0</v>
      </c>
    </row>
    <row r="159" spans="1:10" s="116" customFormat="1" ht="15" customHeight="1">
      <c r="A159" s="130"/>
      <c r="B159" s="130"/>
      <c r="C159" s="111">
        <v>3295</v>
      </c>
      <c r="D159" s="86" t="s">
        <v>1284</v>
      </c>
      <c r="E159" s="134">
        <f>'Rashodi po aktiv. i izv.fin.'!E169</f>
        <v>0</v>
      </c>
      <c r="F159" s="257">
        <f>'Rashodi po aktiv. i izv.fin.'!F169</f>
        <v>0</v>
      </c>
      <c r="G159" s="257">
        <f>'Rashodi po aktiv. i izv.fin.'!G169</f>
        <v>0</v>
      </c>
      <c r="H159" s="134">
        <f>'Rashodi po aktiv. i izv.fin.'!H169</f>
        <v>0</v>
      </c>
      <c r="I159" s="187" t="e">
        <f t="shared" si="7"/>
        <v>#DIV/0!</v>
      </c>
      <c r="J159" s="187" t="e">
        <f t="shared" si="8"/>
        <v>#DIV/0!</v>
      </c>
    </row>
    <row r="160" spans="1:10" s="116" customFormat="1" ht="15" customHeight="1">
      <c r="A160" s="130"/>
      <c r="B160" s="130">
        <v>34</v>
      </c>
      <c r="C160" s="111"/>
      <c r="D160" s="131" t="s">
        <v>1350</v>
      </c>
      <c r="E160" s="132">
        <f>E161</f>
        <v>0</v>
      </c>
      <c r="F160" s="132">
        <f>F161</f>
        <v>0</v>
      </c>
      <c r="G160" s="132">
        <f>G161</f>
        <v>0</v>
      </c>
      <c r="H160" s="132">
        <f>H161</f>
        <v>0</v>
      </c>
      <c r="I160" s="188" t="e">
        <f t="shared" si="7"/>
        <v>#DIV/0!</v>
      </c>
      <c r="J160" s="188" t="e">
        <f t="shared" si="8"/>
        <v>#DIV/0!</v>
      </c>
    </row>
    <row r="161" spans="1:10" s="116" customFormat="1" ht="18" customHeight="1">
      <c r="A161" s="130"/>
      <c r="B161" s="130"/>
      <c r="C161" s="111">
        <v>3432</v>
      </c>
      <c r="D161" s="180" t="s">
        <v>1306</v>
      </c>
      <c r="E161" s="134">
        <f>'Rashodi po aktiv. i izv.fin.'!E171</f>
        <v>0</v>
      </c>
      <c r="F161" s="257">
        <f>'Rashodi po aktiv. i izv.fin.'!F171</f>
        <v>0</v>
      </c>
      <c r="G161" s="257">
        <f>'Rashodi po aktiv. i izv.fin.'!G171</f>
        <v>0</v>
      </c>
      <c r="H161" s="134">
        <f>'Rashodi po aktiv. i izv.fin.'!H171</f>
        <v>0</v>
      </c>
      <c r="I161" s="187" t="e">
        <f t="shared" si="7"/>
        <v>#DIV/0!</v>
      </c>
      <c r="J161" s="187" t="e">
        <f t="shared" si="8"/>
        <v>#DIV/0!</v>
      </c>
    </row>
    <row r="162" spans="1:10" s="116" customFormat="1" ht="18" customHeight="1">
      <c r="A162" s="130"/>
      <c r="B162" s="130">
        <v>35</v>
      </c>
      <c r="C162" s="111"/>
      <c r="D162" s="131" t="s">
        <v>1563</v>
      </c>
      <c r="E162" s="132">
        <f>E163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88" t="e">
        <f t="shared" si="7"/>
        <v>#DIV/0!</v>
      </c>
      <c r="J162" s="188" t="e">
        <f t="shared" si="8"/>
        <v>#DIV/0!</v>
      </c>
    </row>
    <row r="163" spans="1:10" s="116" customFormat="1" ht="15.75" customHeight="1">
      <c r="A163" s="130"/>
      <c r="B163" s="130"/>
      <c r="C163" s="111">
        <v>3531</v>
      </c>
      <c r="D163" s="86" t="s">
        <v>1541</v>
      </c>
      <c r="E163" s="134">
        <f>'Rashodi po aktiv. i izv.fin.'!E173</f>
        <v>0</v>
      </c>
      <c r="F163" s="257">
        <f>'Rashodi po aktiv. i izv.fin.'!F173</f>
        <v>0</v>
      </c>
      <c r="G163" s="257">
        <f>'Rashodi po aktiv. i izv.fin.'!G173</f>
        <v>0</v>
      </c>
      <c r="H163" s="134">
        <f>'Rashodi po aktiv. i izv.fin.'!H173</f>
        <v>0</v>
      </c>
      <c r="I163" s="187" t="e">
        <f t="shared" si="7"/>
        <v>#DIV/0!</v>
      </c>
      <c r="J163" s="187" t="e">
        <f t="shared" si="8"/>
        <v>#DIV/0!</v>
      </c>
    </row>
    <row r="164" spans="1:10" s="116" customFormat="1" ht="15.75" customHeight="1">
      <c r="A164" s="130"/>
      <c r="B164" s="130">
        <v>36</v>
      </c>
      <c r="C164" s="111"/>
      <c r="D164" s="131" t="s">
        <v>1648</v>
      </c>
      <c r="E164" s="132">
        <f>SUM(E165:E167)</f>
        <v>0</v>
      </c>
      <c r="F164" s="132">
        <f>SUM(F165:F167)</f>
        <v>0</v>
      </c>
      <c r="G164" s="132">
        <f>SUM(G165:G167)</f>
        <v>0</v>
      </c>
      <c r="H164" s="132">
        <f>SUM(H165:H167)</f>
        <v>0</v>
      </c>
      <c r="I164" s="188" t="e">
        <f t="shared" si="7"/>
        <v>#DIV/0!</v>
      </c>
      <c r="J164" s="188" t="e">
        <f t="shared" si="8"/>
        <v>#DIV/0!</v>
      </c>
    </row>
    <row r="165" spans="1:10" s="116" customFormat="1" ht="15.75" customHeight="1">
      <c r="A165" s="130"/>
      <c r="B165" s="130"/>
      <c r="C165" s="111">
        <v>3611</v>
      </c>
      <c r="D165" s="86" t="s">
        <v>1542</v>
      </c>
      <c r="E165" s="134">
        <f>'Rashodi po aktiv. i izv.fin.'!E175</f>
        <v>0</v>
      </c>
      <c r="F165" s="257">
        <f>'Rashodi po aktiv. i izv.fin.'!F175</f>
        <v>0</v>
      </c>
      <c r="G165" s="257">
        <f>'Rashodi po aktiv. i izv.fin.'!G175</f>
        <v>0</v>
      </c>
      <c r="H165" s="134">
        <f>'Rashodi po aktiv. i izv.fin.'!H175</f>
        <v>0</v>
      </c>
      <c r="I165" s="187" t="e">
        <f t="shared" si="7"/>
        <v>#DIV/0!</v>
      </c>
      <c r="J165" s="187" t="e">
        <f t="shared" si="8"/>
        <v>#DIV/0!</v>
      </c>
    </row>
    <row r="166" spans="1:10" s="116" customFormat="1" ht="17.25" customHeight="1">
      <c r="A166" s="130"/>
      <c r="B166" s="130"/>
      <c r="C166" s="111">
        <v>3693</v>
      </c>
      <c r="D166" s="86" t="s">
        <v>1556</v>
      </c>
      <c r="E166" s="134">
        <f>'Rashodi po aktiv. i izv.fin.'!E176</f>
        <v>0</v>
      </c>
      <c r="F166" s="257">
        <f>'Rashodi po aktiv. i izv.fin.'!F176</f>
        <v>0</v>
      </c>
      <c r="G166" s="257">
        <f>'Rashodi po aktiv. i izv.fin.'!G176</f>
        <v>0</v>
      </c>
      <c r="H166" s="134">
        <f>'Rashodi po aktiv. i izv.fin.'!H176</f>
        <v>0</v>
      </c>
      <c r="I166" s="187" t="e">
        <f t="shared" si="7"/>
        <v>#DIV/0!</v>
      </c>
      <c r="J166" s="187" t="e">
        <f t="shared" si="8"/>
        <v>#DIV/0!</v>
      </c>
    </row>
    <row r="167" spans="1:10" s="116" customFormat="1" ht="15" customHeight="1">
      <c r="A167" s="130"/>
      <c r="B167" s="130"/>
      <c r="C167" s="111">
        <v>3694</v>
      </c>
      <c r="D167" s="86" t="s">
        <v>1557</v>
      </c>
      <c r="E167" s="134">
        <f>'Rashodi po aktiv. i izv.fin.'!E177</f>
        <v>0</v>
      </c>
      <c r="F167" s="257">
        <f>'Rashodi po aktiv. i izv.fin.'!F177</f>
        <v>0</v>
      </c>
      <c r="G167" s="257">
        <f>'Rashodi po aktiv. i izv.fin.'!G177</f>
        <v>0</v>
      </c>
      <c r="H167" s="134">
        <f>'Rashodi po aktiv. i izv.fin.'!H177</f>
        <v>0</v>
      </c>
      <c r="I167" s="187" t="e">
        <f t="shared" si="7"/>
        <v>#DIV/0!</v>
      </c>
      <c r="J167" s="187" t="e">
        <f t="shared" si="8"/>
        <v>#DIV/0!</v>
      </c>
    </row>
    <row r="168" spans="1:10" s="116" customFormat="1" ht="15" customHeight="1">
      <c r="A168" s="130"/>
      <c r="B168" s="130">
        <v>38</v>
      </c>
      <c r="C168" s="111"/>
      <c r="D168" s="131" t="s">
        <v>1359</v>
      </c>
      <c r="E168" s="132">
        <f>E169</f>
        <v>0</v>
      </c>
      <c r="F168" s="132">
        <f>F169</f>
        <v>0</v>
      </c>
      <c r="G168" s="132">
        <f>G169</f>
        <v>0</v>
      </c>
      <c r="H168" s="132">
        <f>H169</f>
        <v>0</v>
      </c>
      <c r="I168" s="188" t="e">
        <f t="shared" si="7"/>
        <v>#DIV/0!</v>
      </c>
      <c r="J168" s="188" t="e">
        <f t="shared" si="8"/>
        <v>#DIV/0!</v>
      </c>
    </row>
    <row r="169" spans="1:10" s="116" customFormat="1" ht="15" customHeight="1">
      <c r="A169" s="130"/>
      <c r="B169" s="130"/>
      <c r="C169" s="111">
        <v>3813</v>
      </c>
      <c r="D169" s="86" t="s">
        <v>1543</v>
      </c>
      <c r="E169" s="134">
        <f>'Rashodi po aktiv. i izv.fin.'!E179</f>
        <v>0</v>
      </c>
      <c r="F169" s="257">
        <f>'Rashodi po aktiv. i izv.fin.'!F179</f>
        <v>0</v>
      </c>
      <c r="G169" s="257">
        <f>'Rashodi po aktiv. i izv.fin.'!G179</f>
        <v>0</v>
      </c>
      <c r="H169" s="134">
        <f>'Rashodi po aktiv. i izv.fin.'!H179</f>
        <v>0</v>
      </c>
      <c r="I169" s="187" t="e">
        <f t="shared" si="7"/>
        <v>#DIV/0!</v>
      </c>
      <c r="J169" s="187" t="e">
        <f t="shared" si="8"/>
        <v>#DIV/0!</v>
      </c>
    </row>
    <row r="170" spans="1:10" s="116" customFormat="1" ht="15" customHeight="1">
      <c r="A170" s="130">
        <v>4</v>
      </c>
      <c r="B170" s="130"/>
      <c r="C170" s="111"/>
      <c r="D170" s="131" t="s">
        <v>1352</v>
      </c>
      <c r="E170" s="132">
        <f>E171+E173</f>
        <v>2388.5</v>
      </c>
      <c r="F170" s="132">
        <f>F171+F173</f>
        <v>33000</v>
      </c>
      <c r="G170" s="132">
        <f>G171+G173</f>
        <v>0</v>
      </c>
      <c r="H170" s="132">
        <f>H171+H173</f>
        <v>51100</v>
      </c>
      <c r="I170" s="188">
        <f t="shared" si="7"/>
        <v>2139.4180447979902</v>
      </c>
      <c r="J170" s="188">
        <f t="shared" si="8"/>
        <v>0</v>
      </c>
    </row>
    <row r="171" spans="1:10" s="116" customFormat="1" ht="15" customHeight="1">
      <c r="A171" s="130"/>
      <c r="B171" s="130">
        <v>41</v>
      </c>
      <c r="C171" s="111"/>
      <c r="D171" s="131" t="s">
        <v>1362</v>
      </c>
      <c r="E171" s="132">
        <f>E172</f>
        <v>2388.5</v>
      </c>
      <c r="F171" s="132">
        <f t="shared" ref="F171:H171" si="9">F172</f>
        <v>0</v>
      </c>
      <c r="G171" s="132">
        <f t="shared" si="9"/>
        <v>0</v>
      </c>
      <c r="H171" s="132">
        <f t="shared" si="9"/>
        <v>0</v>
      </c>
      <c r="I171" s="188">
        <f t="shared" si="7"/>
        <v>0</v>
      </c>
      <c r="J171" s="188">
        <f t="shared" si="8"/>
        <v>0</v>
      </c>
    </row>
    <row r="172" spans="1:10" s="116" customFormat="1" ht="15" customHeight="1">
      <c r="A172" s="130"/>
      <c r="B172" s="130"/>
      <c r="C172" s="111">
        <v>4123</v>
      </c>
      <c r="D172" s="86" t="s">
        <v>1317</v>
      </c>
      <c r="E172" s="134">
        <f>'Rashodi po aktiv. i izv.fin.'!E182</f>
        <v>2388.5</v>
      </c>
      <c r="F172" s="257">
        <f>'Rashodi po aktiv. i izv.fin.'!F182</f>
        <v>0</v>
      </c>
      <c r="G172" s="257">
        <f>'Rashodi po aktiv. i izv.fin.'!G182</f>
        <v>0</v>
      </c>
      <c r="H172" s="134">
        <f>'Rashodi po aktiv. i izv.fin.'!H182</f>
        <v>0</v>
      </c>
      <c r="I172" s="187">
        <f t="shared" si="7"/>
        <v>0</v>
      </c>
      <c r="J172" s="187">
        <f t="shared" si="8"/>
        <v>0</v>
      </c>
    </row>
    <row r="173" spans="1:10" s="116" customFormat="1" ht="15" customHeight="1">
      <c r="A173" s="130"/>
      <c r="B173" s="130">
        <v>42</v>
      </c>
      <c r="C173" s="111"/>
      <c r="D173" s="131" t="s">
        <v>1353</v>
      </c>
      <c r="E173" s="132">
        <f>E174+E175+E176+E177</f>
        <v>0</v>
      </c>
      <c r="F173" s="132">
        <f t="shared" ref="F173:H173" si="10">F174+F175+F176+F177</f>
        <v>33000</v>
      </c>
      <c r="G173" s="132">
        <f t="shared" si="10"/>
        <v>0</v>
      </c>
      <c r="H173" s="132">
        <f t="shared" si="10"/>
        <v>51100</v>
      </c>
      <c r="I173" s="188" t="e">
        <f t="shared" si="7"/>
        <v>#DIV/0!</v>
      </c>
      <c r="J173" s="188" t="e">
        <f t="shared" si="8"/>
        <v>#DIV/0!</v>
      </c>
    </row>
    <row r="174" spans="1:10" s="116" customFormat="1" ht="15" customHeight="1">
      <c r="A174" s="130"/>
      <c r="B174" s="130"/>
      <c r="C174" s="111">
        <v>4227</v>
      </c>
      <c r="D174" s="86" t="s">
        <v>1488</v>
      </c>
      <c r="E174" s="134">
        <f>'Rashodi po aktiv. i izv.fin.'!E186</f>
        <v>0</v>
      </c>
      <c r="F174" s="257">
        <f>'Rashodi po aktiv. i izv.fin.'!F186</f>
        <v>0</v>
      </c>
      <c r="G174" s="257">
        <f>'Rashodi po aktiv. i izv.fin.'!G186</f>
        <v>0</v>
      </c>
      <c r="H174" s="134">
        <f>'Rashodi po aktiv. i izv.fin.'!H186</f>
        <v>0</v>
      </c>
      <c r="I174" s="187" t="e">
        <f t="shared" si="7"/>
        <v>#DIV/0!</v>
      </c>
      <c r="J174" s="187" t="e">
        <f t="shared" si="8"/>
        <v>#DIV/0!</v>
      </c>
    </row>
    <row r="175" spans="1:10" s="116" customFormat="1" ht="15" customHeight="1">
      <c r="A175" s="130"/>
      <c r="B175" s="130"/>
      <c r="C175" s="111">
        <v>4221</v>
      </c>
      <c r="D175" s="86" t="s">
        <v>1287</v>
      </c>
      <c r="E175" s="134">
        <f>'Rashodi po aktiv. i izv.fin.'!E184</f>
        <v>0</v>
      </c>
      <c r="F175" s="257">
        <f>'Rashodi po aktiv. i izv.fin.'!F184</f>
        <v>3000</v>
      </c>
      <c r="G175" s="257">
        <f>'Rashodi po aktiv. i izv.fin.'!G184</f>
        <v>0</v>
      </c>
      <c r="H175" s="134">
        <f>'Rashodi po aktiv. i izv.fin.'!H184</f>
        <v>0</v>
      </c>
      <c r="I175" s="187" t="e">
        <f t="shared" si="7"/>
        <v>#DIV/0!</v>
      </c>
      <c r="J175" s="187" t="e">
        <f>G175/E175*100</f>
        <v>#DIV/0!</v>
      </c>
    </row>
    <row r="176" spans="1:10" s="116" customFormat="1" ht="15" customHeight="1">
      <c r="A176" s="130"/>
      <c r="B176" s="130"/>
      <c r="C176" s="111">
        <v>4224</v>
      </c>
      <c r="D176" s="86" t="s">
        <v>1319</v>
      </c>
      <c r="E176" s="134">
        <f>'Rashodi po aktiv. i izv.fin.'!E185</f>
        <v>0</v>
      </c>
      <c r="F176" s="257">
        <f>'Rashodi po aktiv. i izv.fin.'!F185</f>
        <v>0</v>
      </c>
      <c r="G176" s="257">
        <f>'Rashodi po aktiv. i izv.fin.'!G185</f>
        <v>0</v>
      </c>
      <c r="H176" s="134">
        <f>'Rashodi po aktiv. i izv.fin.'!H185</f>
        <v>51100</v>
      </c>
      <c r="I176" s="187" t="e">
        <f t="shared" si="7"/>
        <v>#DIV/0!</v>
      </c>
      <c r="J176" s="187"/>
    </row>
    <row r="177" spans="1:10" s="116" customFormat="1" ht="15" customHeight="1">
      <c r="A177" s="130"/>
      <c r="B177" s="130"/>
      <c r="C177" s="111">
        <v>4262</v>
      </c>
      <c r="D177" s="86" t="s">
        <v>1421</v>
      </c>
      <c r="E177" s="134">
        <f>'Rashodi po aktiv. i izv.fin.'!E187</f>
        <v>0</v>
      </c>
      <c r="F177" s="257">
        <f>'Rashodi po aktiv. i izv.fin.'!F187</f>
        <v>30000</v>
      </c>
      <c r="G177" s="257">
        <f>'Rashodi po aktiv. i izv.fin.'!G187</f>
        <v>0</v>
      </c>
      <c r="H177" s="134">
        <f>'Rashodi po aktiv. i izv.fin.'!H187</f>
        <v>0</v>
      </c>
      <c r="I177" s="187" t="e">
        <f t="shared" si="7"/>
        <v>#DIV/0!</v>
      </c>
      <c r="J177" s="187"/>
    </row>
    <row r="178" spans="1:10" s="116" customFormat="1" ht="15" customHeight="1">
      <c r="A178" s="292" t="s">
        <v>1479</v>
      </c>
      <c r="B178" s="299"/>
      <c r="C178" s="299"/>
      <c r="D178" s="300"/>
      <c r="E178" s="205">
        <f>E179+E201</f>
        <v>57214.490000000005</v>
      </c>
      <c r="F178" s="205">
        <f>F179+F201</f>
        <v>7407</v>
      </c>
      <c r="G178" s="205">
        <f>G179+G201</f>
        <v>0</v>
      </c>
      <c r="H178" s="205">
        <f>H179+H201</f>
        <v>6423.66</v>
      </c>
      <c r="I178" s="175">
        <f t="shared" si="7"/>
        <v>11.227330698919101</v>
      </c>
      <c r="J178" s="175">
        <f t="shared" si="8"/>
        <v>0</v>
      </c>
    </row>
    <row r="179" spans="1:10" s="116" customFormat="1" ht="15" customHeight="1">
      <c r="A179" s="130">
        <v>3</v>
      </c>
      <c r="B179" s="130"/>
      <c r="C179" s="111"/>
      <c r="D179" s="131" t="s">
        <v>1365</v>
      </c>
      <c r="E179" s="132">
        <f>E180+E184+E199</f>
        <v>57214.490000000005</v>
      </c>
      <c r="F179" s="132">
        <f>F180+F184+F199</f>
        <v>7407</v>
      </c>
      <c r="G179" s="132">
        <f>G180+G184+G199</f>
        <v>0</v>
      </c>
      <c r="H179" s="132">
        <f>H180+H184+H199</f>
        <v>5891.16</v>
      </c>
      <c r="I179" s="188">
        <f t="shared" si="7"/>
        <v>10.296622411560428</v>
      </c>
      <c r="J179" s="188">
        <f t="shared" si="8"/>
        <v>0</v>
      </c>
    </row>
    <row r="180" spans="1:10" s="116" customFormat="1" ht="15" customHeight="1">
      <c r="A180" s="130"/>
      <c r="B180" s="130">
        <v>31</v>
      </c>
      <c r="C180" s="111"/>
      <c r="D180" s="131" t="s">
        <v>1327</v>
      </c>
      <c r="E180" s="132">
        <f>SUM(E181:E183)</f>
        <v>50778.030000000006</v>
      </c>
      <c r="F180" s="132">
        <f>SUM(F181:F183)</f>
        <v>6407</v>
      </c>
      <c r="G180" s="132">
        <f>SUM(G181:G183)</f>
        <v>0</v>
      </c>
      <c r="H180" s="132">
        <f>SUM(H181:H183)</f>
        <v>5791.91</v>
      </c>
      <c r="I180" s="188">
        <f t="shared" si="7"/>
        <v>11.406330651267879</v>
      </c>
      <c r="J180" s="188">
        <f t="shared" si="8"/>
        <v>0</v>
      </c>
    </row>
    <row r="181" spans="1:10" s="116" customFormat="1" ht="15" customHeight="1">
      <c r="A181" s="130"/>
      <c r="B181" s="130"/>
      <c r="C181" s="111">
        <v>3111</v>
      </c>
      <c r="D181" s="86" t="s">
        <v>1405</v>
      </c>
      <c r="E181" s="134">
        <f>'Rashodi po aktiv. i izv.fin.'!E191</f>
        <v>43328.770000000004</v>
      </c>
      <c r="F181" s="257">
        <f>'Rashodi po aktiv. i izv.fin.'!F191</f>
        <v>5500</v>
      </c>
      <c r="G181" s="257">
        <f>'Rashodi po aktiv. i izv.fin.'!G191</f>
        <v>0</v>
      </c>
      <c r="H181" s="134">
        <f>'Rashodi po aktiv. i izv.fin.'!H191</f>
        <v>4971.57</v>
      </c>
      <c r="I181" s="187">
        <f t="shared" si="7"/>
        <v>11.474062153160588</v>
      </c>
      <c r="J181" s="187">
        <f t="shared" si="8"/>
        <v>0</v>
      </c>
    </row>
    <row r="182" spans="1:10" s="116" customFormat="1" ht="15" customHeight="1">
      <c r="A182" s="130"/>
      <c r="B182" s="130"/>
      <c r="C182" s="111">
        <v>3121</v>
      </c>
      <c r="D182" s="86" t="s">
        <v>1301</v>
      </c>
      <c r="E182" s="134">
        <f>'Rashodi po aktiv. i izv.fin.'!E192</f>
        <v>300</v>
      </c>
      <c r="F182" s="257">
        <f>'Rashodi po aktiv. i izv.fin.'!F192</f>
        <v>0</v>
      </c>
      <c r="G182" s="257">
        <f>'Rashodi po aktiv. i izv.fin.'!G192</f>
        <v>0</v>
      </c>
      <c r="H182" s="134">
        <f>'Rashodi po aktiv. i izv.fin.'!H192</f>
        <v>0</v>
      </c>
      <c r="I182" s="187">
        <f t="shared" si="7"/>
        <v>0</v>
      </c>
      <c r="J182" s="187">
        <f t="shared" si="8"/>
        <v>0</v>
      </c>
    </row>
    <row r="183" spans="1:10" s="116" customFormat="1" ht="15" customHeight="1">
      <c r="A183" s="130"/>
      <c r="B183" s="130"/>
      <c r="C183" s="111">
        <v>3132</v>
      </c>
      <c r="D183" s="86" t="s">
        <v>1363</v>
      </c>
      <c r="E183" s="134">
        <f>'Rashodi po aktiv. i izv.fin.'!E193</f>
        <v>7149.2599999999993</v>
      </c>
      <c r="F183" s="257">
        <f>'Rashodi po aktiv. i izv.fin.'!F193</f>
        <v>907</v>
      </c>
      <c r="G183" s="257">
        <f>'Rashodi po aktiv. i izv.fin.'!G193</f>
        <v>0</v>
      </c>
      <c r="H183" s="134">
        <f>'Rashodi po aktiv. i izv.fin.'!H193</f>
        <v>820.34</v>
      </c>
      <c r="I183" s="187">
        <f t="shared" si="7"/>
        <v>11.474474281254285</v>
      </c>
      <c r="J183" s="187">
        <f t="shared" si="8"/>
        <v>0</v>
      </c>
    </row>
    <row r="184" spans="1:10" s="116" customFormat="1" ht="15" customHeight="1">
      <c r="A184" s="130"/>
      <c r="B184" s="130">
        <v>32</v>
      </c>
      <c r="C184" s="111"/>
      <c r="D184" s="131" t="s">
        <v>1330</v>
      </c>
      <c r="E184" s="132">
        <f>SUM(E185:E198)</f>
        <v>6436.46</v>
      </c>
      <c r="F184" s="132">
        <f t="shared" ref="F184:H184" si="11">SUM(F185:F198)</f>
        <v>1000</v>
      </c>
      <c r="G184" s="132">
        <f t="shared" si="11"/>
        <v>0</v>
      </c>
      <c r="H184" s="132">
        <f t="shared" si="11"/>
        <v>99.25</v>
      </c>
      <c r="I184" s="188">
        <f t="shared" si="7"/>
        <v>1.5419966876202136</v>
      </c>
      <c r="J184" s="188">
        <f t="shared" si="8"/>
        <v>0</v>
      </c>
    </row>
    <row r="185" spans="1:10" s="116" customFormat="1" ht="15" customHeight="1">
      <c r="A185" s="130"/>
      <c r="B185" s="130"/>
      <c r="C185" s="111">
        <v>3211</v>
      </c>
      <c r="D185" s="86" t="s">
        <v>1264</v>
      </c>
      <c r="E185" s="134">
        <f>'Rashodi po aktiv. i izv.fin.'!E195</f>
        <v>4329</v>
      </c>
      <c r="F185" s="257">
        <f>'Rashodi po aktiv. i izv.fin.'!F195</f>
        <v>1000</v>
      </c>
      <c r="G185" s="257">
        <f>'Rashodi po aktiv. i izv.fin.'!G195</f>
        <v>0</v>
      </c>
      <c r="H185" s="134">
        <f>'Rashodi po aktiv. i izv.fin.'!H195</f>
        <v>0</v>
      </c>
      <c r="I185" s="187">
        <f t="shared" si="7"/>
        <v>0</v>
      </c>
      <c r="J185" s="187">
        <f t="shared" si="8"/>
        <v>0</v>
      </c>
    </row>
    <row r="186" spans="1:10" s="116" customFormat="1" ht="15" customHeight="1">
      <c r="A186" s="130"/>
      <c r="B186" s="130"/>
      <c r="C186" s="111">
        <v>3212</v>
      </c>
      <c r="D186" s="86" t="s">
        <v>1265</v>
      </c>
      <c r="E186" s="134">
        <f>'Rashodi po aktiv. i izv.fin.'!E196</f>
        <v>0</v>
      </c>
      <c r="F186" s="257">
        <f>'Rashodi po aktiv. i izv.fin.'!F196</f>
        <v>0</v>
      </c>
      <c r="G186" s="257">
        <f>'Rashodi po aktiv. i izv.fin.'!G196</f>
        <v>0</v>
      </c>
      <c r="H186" s="134">
        <f>'Rashodi po aktiv. i izv.fin.'!H196</f>
        <v>0</v>
      </c>
      <c r="I186" s="187" t="e">
        <f t="shared" si="7"/>
        <v>#DIV/0!</v>
      </c>
      <c r="J186" s="187" t="e">
        <f t="shared" si="8"/>
        <v>#DIV/0!</v>
      </c>
    </row>
    <row r="187" spans="1:10" s="116" customFormat="1" ht="15" customHeight="1">
      <c r="A187" s="130"/>
      <c r="B187" s="130"/>
      <c r="C187" s="111">
        <v>3213</v>
      </c>
      <c r="D187" s="86" t="s">
        <v>1266</v>
      </c>
      <c r="E187" s="134">
        <f>'Rashodi po aktiv. i izv.fin.'!E197</f>
        <v>0</v>
      </c>
      <c r="F187" s="257">
        <f>'Rashodi po aktiv. i izv.fin.'!F197</f>
        <v>0</v>
      </c>
      <c r="G187" s="257">
        <f>'Rashodi po aktiv. i izv.fin.'!G197</f>
        <v>0</v>
      </c>
      <c r="H187" s="134">
        <f>'Rashodi po aktiv. i izv.fin.'!H197</f>
        <v>0</v>
      </c>
      <c r="I187" s="187" t="e">
        <f t="shared" si="7"/>
        <v>#DIV/0!</v>
      </c>
      <c r="J187" s="187" t="e">
        <f t="shared" si="8"/>
        <v>#DIV/0!</v>
      </c>
    </row>
    <row r="188" spans="1:10" s="116" customFormat="1" ht="15" customHeight="1">
      <c r="A188" s="130"/>
      <c r="B188" s="130"/>
      <c r="C188" s="111">
        <v>3221</v>
      </c>
      <c r="D188" s="86" t="s">
        <v>1267</v>
      </c>
      <c r="E188" s="134">
        <f>'Rashodi po aktiv. i izv.fin.'!E198</f>
        <v>0</v>
      </c>
      <c r="F188" s="257">
        <f>'Rashodi po aktiv. i izv.fin.'!F198</f>
        <v>0</v>
      </c>
      <c r="G188" s="257">
        <f>'Rashodi po aktiv. i izv.fin.'!G198</f>
        <v>0</v>
      </c>
      <c r="H188" s="134">
        <f>'Rashodi po aktiv. i izv.fin.'!H198</f>
        <v>0</v>
      </c>
      <c r="I188" s="187" t="e">
        <f t="shared" si="7"/>
        <v>#DIV/0!</v>
      </c>
      <c r="J188" s="187" t="e">
        <f t="shared" si="8"/>
        <v>#DIV/0!</v>
      </c>
    </row>
    <row r="189" spans="1:10" s="116" customFormat="1" ht="15" customHeight="1">
      <c r="A189" s="130"/>
      <c r="B189" s="130"/>
      <c r="C189" s="111">
        <v>3224</v>
      </c>
      <c r="D189" s="86" t="s">
        <v>1514</v>
      </c>
      <c r="E189" s="134">
        <f>'Rashodi po aktiv. i izv.fin.'!E199</f>
        <v>0</v>
      </c>
      <c r="F189" s="257">
        <f>'Rashodi po aktiv. i izv.fin.'!F199</f>
        <v>0</v>
      </c>
      <c r="G189" s="257">
        <f>'Rashodi po aktiv. i izv.fin.'!G199</f>
        <v>0</v>
      </c>
      <c r="H189" s="134">
        <f>'Rashodi po aktiv. i izv.fin.'!H199</f>
        <v>99.25</v>
      </c>
      <c r="I189" s="187" t="e">
        <f t="shared" si="7"/>
        <v>#DIV/0!</v>
      </c>
      <c r="J189" s="187"/>
    </row>
    <row r="190" spans="1:10" s="116" customFormat="1" ht="15" customHeight="1">
      <c r="A190" s="130"/>
      <c r="B190" s="130"/>
      <c r="C190" s="111">
        <v>3231</v>
      </c>
      <c r="D190" s="86" t="s">
        <v>1272</v>
      </c>
      <c r="E190" s="134">
        <f>'Rashodi po aktiv. i izv.fin.'!E200</f>
        <v>0</v>
      </c>
      <c r="F190" s="257">
        <f>'Rashodi po aktiv. i izv.fin.'!F200</f>
        <v>0</v>
      </c>
      <c r="G190" s="257">
        <f>'Rashodi po aktiv. i izv.fin.'!G200</f>
        <v>0</v>
      </c>
      <c r="H190" s="134">
        <f>'Rashodi po aktiv. i izv.fin.'!H200</f>
        <v>0</v>
      </c>
      <c r="I190" s="187" t="e">
        <f t="shared" si="7"/>
        <v>#DIV/0!</v>
      </c>
      <c r="J190" s="187" t="e">
        <f t="shared" si="8"/>
        <v>#DIV/0!</v>
      </c>
    </row>
    <row r="191" spans="1:10" s="116" customFormat="1" ht="15" customHeight="1">
      <c r="A191" s="130"/>
      <c r="B191" s="130"/>
      <c r="C191" s="111">
        <v>3233</v>
      </c>
      <c r="D191" s="86" t="s">
        <v>1274</v>
      </c>
      <c r="E191" s="134">
        <f>'Rashodi po aktiv. i izv.fin.'!E201</f>
        <v>0</v>
      </c>
      <c r="F191" s="257">
        <f>'Rashodi po aktiv. i izv.fin.'!F201</f>
        <v>0</v>
      </c>
      <c r="G191" s="257">
        <f>'Rashodi po aktiv. i izv.fin.'!G201</f>
        <v>0</v>
      </c>
      <c r="H191" s="134">
        <f>'Rashodi po aktiv. i izv.fin.'!H201</f>
        <v>0</v>
      </c>
      <c r="I191" s="187" t="e">
        <f t="shared" si="7"/>
        <v>#DIV/0!</v>
      </c>
      <c r="J191" s="187" t="e">
        <f t="shared" si="8"/>
        <v>#DIV/0!</v>
      </c>
    </row>
    <row r="192" spans="1:10" s="116" customFormat="1" ht="15" customHeight="1">
      <c r="A192" s="130"/>
      <c r="B192" s="130"/>
      <c r="C192" s="111">
        <v>3235</v>
      </c>
      <c r="D192" s="86" t="s">
        <v>1276</v>
      </c>
      <c r="E192" s="134">
        <f>'Rashodi po aktiv. i izv.fin.'!E202</f>
        <v>0</v>
      </c>
      <c r="F192" s="257">
        <f>F193+F196+F199</f>
        <v>0</v>
      </c>
      <c r="G192" s="257">
        <f>'Rashodi po aktiv. i izv.fin.'!G202</f>
        <v>0</v>
      </c>
      <c r="H192" s="134">
        <f>'Rashodi po aktiv. i izv.fin.'!H202</f>
        <v>0</v>
      </c>
      <c r="I192" s="187" t="e">
        <f t="shared" si="7"/>
        <v>#DIV/0!</v>
      </c>
      <c r="J192" s="187" t="e">
        <f t="shared" si="8"/>
        <v>#DIV/0!</v>
      </c>
    </row>
    <row r="193" spans="1:10" s="116" customFormat="1" ht="15" customHeight="1">
      <c r="A193" s="130"/>
      <c r="B193" s="130"/>
      <c r="C193" s="111">
        <v>3237</v>
      </c>
      <c r="D193" s="86" t="s">
        <v>1278</v>
      </c>
      <c r="E193" s="134">
        <f>'Rashodi po aktiv. i izv.fin.'!E203</f>
        <v>0</v>
      </c>
      <c r="F193" s="257">
        <f>'Rashodi po aktiv. i izv.fin.'!F203</f>
        <v>0</v>
      </c>
      <c r="G193" s="257">
        <f>'Rashodi po aktiv. i izv.fin.'!G203</f>
        <v>0</v>
      </c>
      <c r="H193" s="134">
        <f>'Rashodi po aktiv. i izv.fin.'!H203</f>
        <v>0</v>
      </c>
      <c r="I193" s="187" t="e">
        <f t="shared" si="7"/>
        <v>#DIV/0!</v>
      </c>
      <c r="J193" s="187" t="e">
        <f t="shared" si="8"/>
        <v>#DIV/0!</v>
      </c>
    </row>
    <row r="194" spans="1:10" s="116" customFormat="1" ht="14.25" customHeight="1">
      <c r="A194" s="130"/>
      <c r="B194" s="130"/>
      <c r="C194" s="111">
        <v>3238</v>
      </c>
      <c r="D194" s="86" t="s">
        <v>1279</v>
      </c>
      <c r="E194" s="134">
        <f>'Rashodi po aktiv. i izv.fin.'!E204</f>
        <v>1330</v>
      </c>
      <c r="F194" s="257">
        <f>'Rashodi po aktiv. i izv.fin.'!F204</f>
        <v>0</v>
      </c>
      <c r="G194" s="257">
        <f>'Rashodi po aktiv. i izv.fin.'!G204</f>
        <v>0</v>
      </c>
      <c r="H194" s="134">
        <f>'Rashodi po aktiv. i izv.fin.'!H204</f>
        <v>0</v>
      </c>
      <c r="I194" s="187">
        <f t="shared" si="7"/>
        <v>0</v>
      </c>
      <c r="J194" s="187">
        <f t="shared" si="8"/>
        <v>0</v>
      </c>
    </row>
    <row r="195" spans="1:10" s="116" customFormat="1" ht="15" customHeight="1">
      <c r="A195" s="130"/>
      <c r="B195" s="130"/>
      <c r="C195" s="111">
        <v>3239</v>
      </c>
      <c r="D195" s="86" t="s">
        <v>1280</v>
      </c>
      <c r="E195" s="134">
        <f>'Rashodi po aktiv. i izv.fin.'!E205</f>
        <v>0</v>
      </c>
      <c r="F195" s="257">
        <f>'Rashodi po aktiv. i izv.fin.'!F205</f>
        <v>0</v>
      </c>
      <c r="G195" s="257">
        <f>'Rashodi po aktiv. i izv.fin.'!G205</f>
        <v>0</v>
      </c>
      <c r="H195" s="134">
        <f>'Rashodi po aktiv. i izv.fin.'!H205</f>
        <v>0</v>
      </c>
      <c r="I195" s="187" t="e">
        <f t="shared" si="7"/>
        <v>#DIV/0!</v>
      </c>
      <c r="J195" s="187" t="e">
        <f t="shared" si="8"/>
        <v>#DIV/0!</v>
      </c>
    </row>
    <row r="196" spans="1:10" s="116" customFormat="1" ht="15" customHeight="1">
      <c r="A196" s="130"/>
      <c r="B196" s="130"/>
      <c r="C196" s="111">
        <v>3293</v>
      </c>
      <c r="D196" s="86" t="s">
        <v>1305</v>
      </c>
      <c r="E196" s="134">
        <f>'Rashodi po aktiv. i izv.fin.'!E206</f>
        <v>457.46</v>
      </c>
      <c r="F196" s="257">
        <f>'Rashodi po aktiv. i izv.fin.'!F206</f>
        <v>0</v>
      </c>
      <c r="G196" s="257">
        <f>'Rashodi po aktiv. i izv.fin.'!G206</f>
        <v>0</v>
      </c>
      <c r="H196" s="134">
        <f>'Rashodi po aktiv. i izv.fin.'!H206</f>
        <v>0</v>
      </c>
      <c r="I196" s="187">
        <f t="shared" si="7"/>
        <v>0</v>
      </c>
      <c r="J196" s="187">
        <f t="shared" si="8"/>
        <v>0</v>
      </c>
    </row>
    <row r="197" spans="1:10" s="116" customFormat="1" ht="15" customHeight="1">
      <c r="A197" s="130"/>
      <c r="B197" s="130"/>
      <c r="C197" s="111">
        <v>3295</v>
      </c>
      <c r="D197" s="86" t="s">
        <v>1284</v>
      </c>
      <c r="E197" s="134">
        <f>'Rashodi po aktiv. i izv.fin.'!E207</f>
        <v>0</v>
      </c>
      <c r="F197" s="257">
        <f>'Rashodi po aktiv. i izv.fin.'!F207</f>
        <v>0</v>
      </c>
      <c r="G197" s="257">
        <f>'Rashodi po aktiv. i izv.fin.'!G207</f>
        <v>0</v>
      </c>
      <c r="H197" s="134">
        <f>'Rashodi po aktiv. i izv.fin.'!H207</f>
        <v>0</v>
      </c>
      <c r="I197" s="187" t="e">
        <f t="shared" ref="I197:I261" si="12">H197/E197*100</f>
        <v>#DIV/0!</v>
      </c>
      <c r="J197" s="187" t="e">
        <f t="shared" si="8"/>
        <v>#DIV/0!</v>
      </c>
    </row>
    <row r="198" spans="1:10" s="116" customFormat="1" ht="15" customHeight="1">
      <c r="A198" s="130"/>
      <c r="B198" s="130"/>
      <c r="C198" s="111">
        <v>3299</v>
      </c>
      <c r="D198" s="86" t="s">
        <v>1285</v>
      </c>
      <c r="E198" s="134">
        <f>'Rashodi po aktiv. i izv.fin.'!E208</f>
        <v>320</v>
      </c>
      <c r="F198" s="257">
        <f>'Rashodi po aktiv. i izv.fin.'!F208</f>
        <v>0</v>
      </c>
      <c r="G198" s="257">
        <f>'Rashodi po aktiv. i izv.fin.'!G208</f>
        <v>0</v>
      </c>
      <c r="H198" s="134">
        <f>'Rashodi po aktiv. i izv.fin.'!H208</f>
        <v>0</v>
      </c>
      <c r="I198" s="187">
        <f t="shared" si="12"/>
        <v>0</v>
      </c>
      <c r="J198" s="187"/>
    </row>
    <row r="199" spans="1:10" s="116" customFormat="1" ht="15" customHeight="1">
      <c r="A199" s="130"/>
      <c r="B199" s="130">
        <v>34</v>
      </c>
      <c r="C199" s="111"/>
      <c r="D199" s="131" t="s">
        <v>1350</v>
      </c>
      <c r="E199" s="132">
        <f>E200</f>
        <v>0</v>
      </c>
      <c r="F199" s="132">
        <f>F200</f>
        <v>0</v>
      </c>
      <c r="G199" s="132">
        <f>G200</f>
        <v>0</v>
      </c>
      <c r="H199" s="132">
        <f>H200</f>
        <v>0</v>
      </c>
      <c r="I199" s="188" t="e">
        <f t="shared" si="12"/>
        <v>#DIV/0!</v>
      </c>
      <c r="J199" s="188" t="e">
        <f t="shared" si="8"/>
        <v>#DIV/0!</v>
      </c>
    </row>
    <row r="200" spans="1:10" s="116" customFormat="1" ht="17.25" customHeight="1">
      <c r="A200" s="130"/>
      <c r="B200" s="130"/>
      <c r="C200" s="111">
        <v>3432</v>
      </c>
      <c r="D200" s="180" t="s">
        <v>1306</v>
      </c>
      <c r="E200" s="134">
        <f>'Rashodi po aktiv. i izv.fin.'!E210</f>
        <v>0</v>
      </c>
      <c r="F200" s="257">
        <f>'Rashodi po aktiv. i izv.fin.'!F210</f>
        <v>0</v>
      </c>
      <c r="G200" s="257">
        <f>'Rashodi po aktiv. i izv.fin.'!G210</f>
        <v>0</v>
      </c>
      <c r="H200" s="134">
        <f>'Rashodi po aktiv. i izv.fin.'!H210</f>
        <v>0</v>
      </c>
      <c r="I200" s="187" t="e">
        <f t="shared" si="12"/>
        <v>#DIV/0!</v>
      </c>
      <c r="J200" s="187" t="e">
        <f t="shared" si="8"/>
        <v>#DIV/0!</v>
      </c>
    </row>
    <row r="201" spans="1:10" s="116" customFormat="1" ht="17.25" customHeight="1">
      <c r="A201" s="130">
        <v>4</v>
      </c>
      <c r="B201" s="130"/>
      <c r="C201" s="111"/>
      <c r="D201" s="131" t="s">
        <v>1352</v>
      </c>
      <c r="E201" s="132">
        <f>E202+E204</f>
        <v>0</v>
      </c>
      <c r="F201" s="132">
        <f t="shared" ref="F201:H201" si="13">F202+F204</f>
        <v>0</v>
      </c>
      <c r="G201" s="132">
        <f t="shared" si="13"/>
        <v>0</v>
      </c>
      <c r="H201" s="132">
        <f t="shared" si="13"/>
        <v>532.5</v>
      </c>
      <c r="I201" s="188" t="e">
        <f t="shared" si="12"/>
        <v>#DIV/0!</v>
      </c>
      <c r="J201" s="188" t="e">
        <f t="shared" si="8"/>
        <v>#DIV/0!</v>
      </c>
    </row>
    <row r="202" spans="1:10" s="116" customFormat="1" ht="17.25" customHeight="1">
      <c r="A202" s="130"/>
      <c r="B202" s="130">
        <v>41</v>
      </c>
      <c r="C202" s="111"/>
      <c r="D202" s="131" t="s">
        <v>1362</v>
      </c>
      <c r="E202" s="132">
        <f>E203</f>
        <v>0</v>
      </c>
      <c r="F202" s="132">
        <f t="shared" ref="F202:H202" si="14">F203</f>
        <v>0</v>
      </c>
      <c r="G202" s="132">
        <f t="shared" si="14"/>
        <v>0</v>
      </c>
      <c r="H202" s="132">
        <f t="shared" si="14"/>
        <v>0</v>
      </c>
      <c r="I202" s="188" t="e">
        <f t="shared" si="12"/>
        <v>#DIV/0!</v>
      </c>
      <c r="J202" s="188" t="e">
        <f t="shared" si="8"/>
        <v>#DIV/0!</v>
      </c>
    </row>
    <row r="203" spans="1:10" s="116" customFormat="1" ht="15" customHeight="1">
      <c r="A203" s="130"/>
      <c r="B203" s="130"/>
      <c r="C203" s="111">
        <v>4123</v>
      </c>
      <c r="D203" s="180" t="s">
        <v>1317</v>
      </c>
      <c r="E203" s="134">
        <f>'Rashodi po aktiv. i izv.fin.'!E213</f>
        <v>0</v>
      </c>
      <c r="F203" s="257">
        <f>'Rashodi po aktiv. i izv.fin.'!F213</f>
        <v>0</v>
      </c>
      <c r="G203" s="257">
        <f>'Rashodi po aktiv. i izv.fin.'!G213</f>
        <v>0</v>
      </c>
      <c r="H203" s="134">
        <f>'Rashodi po aktiv. i izv.fin.'!H213</f>
        <v>0</v>
      </c>
      <c r="I203" s="187" t="e">
        <f t="shared" si="12"/>
        <v>#DIV/0!</v>
      </c>
      <c r="J203" s="187" t="e">
        <f t="shared" si="8"/>
        <v>#DIV/0!</v>
      </c>
    </row>
    <row r="204" spans="1:10" s="116" customFormat="1" ht="15" customHeight="1">
      <c r="A204" s="130"/>
      <c r="B204" s="130">
        <v>42</v>
      </c>
      <c r="C204" s="111"/>
      <c r="D204" s="131" t="s">
        <v>1353</v>
      </c>
      <c r="E204" s="132">
        <f>SUM(E205:E207)</f>
        <v>0</v>
      </c>
      <c r="F204" s="132">
        <f>SUM(F205:F207)</f>
        <v>0</v>
      </c>
      <c r="G204" s="132">
        <f>SUM(G205:G207)</f>
        <v>0</v>
      </c>
      <c r="H204" s="132">
        <f>SUM(H205:H207)</f>
        <v>532.5</v>
      </c>
      <c r="I204" s="188" t="e">
        <f t="shared" si="12"/>
        <v>#DIV/0!</v>
      </c>
      <c r="J204" s="188" t="e">
        <f t="shared" ref="J204:J279" si="15">G204/E204*100</f>
        <v>#DIV/0!</v>
      </c>
    </row>
    <row r="205" spans="1:10" s="116" customFormat="1" ht="15" customHeight="1">
      <c r="A205" s="130"/>
      <c r="B205" s="130"/>
      <c r="C205" s="111">
        <v>4221</v>
      </c>
      <c r="D205" s="86" t="s">
        <v>1287</v>
      </c>
      <c r="E205" s="134">
        <f>'Rashodi po aktiv. i izv.fin.'!E215</f>
        <v>0</v>
      </c>
      <c r="F205" s="257">
        <f>'Rashodi po aktiv. i izv.fin.'!F215</f>
        <v>0</v>
      </c>
      <c r="G205" s="257">
        <f>'Rashodi po aktiv. i izv.fin.'!G215</f>
        <v>0</v>
      </c>
      <c r="H205" s="134">
        <f>'Rashodi po aktiv. i izv.fin.'!H215</f>
        <v>532.5</v>
      </c>
      <c r="I205" s="187" t="e">
        <f t="shared" si="12"/>
        <v>#DIV/0!</v>
      </c>
      <c r="J205" s="187" t="e">
        <f t="shared" si="15"/>
        <v>#DIV/0!</v>
      </c>
    </row>
    <row r="206" spans="1:10" s="116" customFormat="1" ht="15" customHeight="1">
      <c r="A206" s="130"/>
      <c r="B206" s="130"/>
      <c r="C206" s="111">
        <v>4227</v>
      </c>
      <c r="D206" s="86" t="s">
        <v>1503</v>
      </c>
      <c r="E206" s="134">
        <f>'Rashodi po aktiv. i izv.fin.'!E216</f>
        <v>0</v>
      </c>
      <c r="F206" s="257">
        <f>'Rashodi po aktiv. i izv.fin.'!F216</f>
        <v>0</v>
      </c>
      <c r="G206" s="257">
        <f>'Rashodi po aktiv. i izv.fin.'!G216</f>
        <v>0</v>
      </c>
      <c r="H206" s="134">
        <f>'Rashodi po aktiv. i izv.fin.'!H216</f>
        <v>0</v>
      </c>
      <c r="I206" s="187" t="e">
        <f t="shared" si="12"/>
        <v>#DIV/0!</v>
      </c>
      <c r="J206" s="187" t="e">
        <f t="shared" si="15"/>
        <v>#DIV/0!</v>
      </c>
    </row>
    <row r="207" spans="1:10" s="116" customFormat="1" ht="15" customHeight="1">
      <c r="A207" s="130"/>
      <c r="B207" s="130"/>
      <c r="C207" s="111">
        <v>4262</v>
      </c>
      <c r="D207" s="86" t="s">
        <v>1506</v>
      </c>
      <c r="E207" s="134">
        <f>'Rashodi po aktiv. i izv.fin.'!E217</f>
        <v>0</v>
      </c>
      <c r="F207" s="257">
        <f>'Rashodi po aktiv. i izv.fin.'!F217</f>
        <v>0</v>
      </c>
      <c r="G207" s="257">
        <f>'Rashodi po aktiv. i izv.fin.'!G217</f>
        <v>0</v>
      </c>
      <c r="H207" s="134">
        <f>'Rashodi po aktiv. i izv.fin.'!H217</f>
        <v>0</v>
      </c>
      <c r="I207" s="187" t="e">
        <f t="shared" si="12"/>
        <v>#DIV/0!</v>
      </c>
      <c r="J207" s="187" t="e">
        <f t="shared" si="15"/>
        <v>#DIV/0!</v>
      </c>
    </row>
    <row r="208" spans="1:10" s="116" customFormat="1" ht="15" customHeight="1">
      <c r="A208" s="292" t="s">
        <v>522</v>
      </c>
      <c r="B208" s="293"/>
      <c r="C208" s="293"/>
      <c r="D208" s="294"/>
      <c r="E208" s="205">
        <f>E209+E232</f>
        <v>12588.1</v>
      </c>
      <c r="F208" s="205">
        <f>F209+F232</f>
        <v>57214</v>
      </c>
      <c r="G208" s="205">
        <f>G209+G232</f>
        <v>0</v>
      </c>
      <c r="H208" s="205">
        <f>H209+H232</f>
        <v>9820.1299999999992</v>
      </c>
      <c r="I208" s="175">
        <f t="shared" si="12"/>
        <v>78.011216942985826</v>
      </c>
      <c r="J208" s="175">
        <f t="shared" si="15"/>
        <v>0</v>
      </c>
    </row>
    <row r="209" spans="1:10" s="116" customFormat="1" ht="15" customHeight="1">
      <c r="A209" s="130">
        <v>3</v>
      </c>
      <c r="B209" s="130"/>
      <c r="C209" s="111"/>
      <c r="D209" s="131" t="s">
        <v>1365</v>
      </c>
      <c r="E209" s="132">
        <f>E210+E214</f>
        <v>12588.1</v>
      </c>
      <c r="F209" s="132">
        <f>F210+F214</f>
        <v>52214</v>
      </c>
      <c r="G209" s="132">
        <f>G210+G214</f>
        <v>0</v>
      </c>
      <c r="H209" s="132">
        <f>H210+H214</f>
        <v>9820.1299999999992</v>
      </c>
      <c r="I209" s="188">
        <f t="shared" si="12"/>
        <v>78.011216942985826</v>
      </c>
      <c r="J209" s="188">
        <f t="shared" si="15"/>
        <v>0</v>
      </c>
    </row>
    <row r="210" spans="1:10" s="116" customFormat="1" ht="15" customHeight="1">
      <c r="A210" s="130"/>
      <c r="B210" s="130">
        <v>31</v>
      </c>
      <c r="C210" s="111"/>
      <c r="D210" s="131" t="s">
        <v>1327</v>
      </c>
      <c r="E210" s="132">
        <f>SUM(E211:E213)</f>
        <v>12412.02</v>
      </c>
      <c r="F210" s="132">
        <f>SUM(F211:F213)</f>
        <v>48464</v>
      </c>
      <c r="G210" s="132">
        <f>SUM(G211:G213)</f>
        <v>0</v>
      </c>
      <c r="H210" s="132">
        <f>SUM(H211:H213)</f>
        <v>9820.1299999999992</v>
      </c>
      <c r="I210" s="188">
        <f t="shared" si="12"/>
        <v>79.117903451654115</v>
      </c>
      <c r="J210" s="188">
        <f t="shared" si="15"/>
        <v>0</v>
      </c>
    </row>
    <row r="211" spans="1:10" s="116" customFormat="1" ht="15" customHeight="1">
      <c r="A211" s="130"/>
      <c r="B211" s="130"/>
      <c r="C211" s="111">
        <v>3111</v>
      </c>
      <c r="D211" s="86" t="s">
        <v>1405</v>
      </c>
      <c r="E211" s="134">
        <f>'Rashodi po aktiv. i izv.fin.'!E221</f>
        <v>10654.1</v>
      </c>
      <c r="F211" s="257">
        <f>'Rashodi po aktiv. i izv.fin.'!F221</f>
        <v>41600</v>
      </c>
      <c r="G211" s="257">
        <f>'Rashodi po aktiv. i izv.fin.'!G221</f>
        <v>0</v>
      </c>
      <c r="H211" s="134">
        <f>'Rashodi po aktiv. i izv.fin.'!H221</f>
        <v>8429.2999999999993</v>
      </c>
      <c r="I211" s="187">
        <f t="shared" si="12"/>
        <v>79.117898273903933</v>
      </c>
      <c r="J211" s="187">
        <f t="shared" si="15"/>
        <v>0</v>
      </c>
    </row>
    <row r="212" spans="1:10" s="116" customFormat="1" ht="15" customHeight="1">
      <c r="A212" s="130"/>
      <c r="B212" s="130"/>
      <c r="C212" s="111">
        <v>3121</v>
      </c>
      <c r="D212" s="86" t="s">
        <v>1301</v>
      </c>
      <c r="E212" s="134">
        <f>'Rashodi po aktiv. i izv.fin.'!E222</f>
        <v>0</v>
      </c>
      <c r="F212" s="257">
        <f>'Rashodi po aktiv. i izv.fin.'!F222</f>
        <v>0</v>
      </c>
      <c r="G212" s="257">
        <f>'Rashodi po aktiv. i izv.fin.'!G222</f>
        <v>0</v>
      </c>
      <c r="H212" s="134">
        <f>'Rashodi po aktiv. i izv.fin.'!H222</f>
        <v>0</v>
      </c>
      <c r="I212" s="187" t="e">
        <f t="shared" si="12"/>
        <v>#DIV/0!</v>
      </c>
      <c r="J212" s="187" t="e">
        <f t="shared" si="15"/>
        <v>#DIV/0!</v>
      </c>
    </row>
    <row r="213" spans="1:10" s="116" customFormat="1" ht="15" customHeight="1">
      <c r="A213" s="130"/>
      <c r="B213" s="130"/>
      <c r="C213" s="111">
        <v>3132</v>
      </c>
      <c r="D213" s="86" t="s">
        <v>1489</v>
      </c>
      <c r="E213" s="134">
        <f>'Rashodi po aktiv. i izv.fin.'!E223</f>
        <v>1757.92</v>
      </c>
      <c r="F213" s="257">
        <f>'Rashodi po aktiv. i izv.fin.'!F223</f>
        <v>6864</v>
      </c>
      <c r="G213" s="257">
        <f>'Rashodi po aktiv. i izv.fin.'!G223</f>
        <v>0</v>
      </c>
      <c r="H213" s="134">
        <f>'Rashodi po aktiv. i izv.fin.'!H223</f>
        <v>1390.83</v>
      </c>
      <c r="I213" s="187">
        <f t="shared" si="12"/>
        <v>79.117934832074269</v>
      </c>
      <c r="J213" s="187">
        <f t="shared" si="15"/>
        <v>0</v>
      </c>
    </row>
    <row r="214" spans="1:10" s="116" customFormat="1" ht="15" customHeight="1">
      <c r="A214" s="130"/>
      <c r="B214" s="130">
        <v>32</v>
      </c>
      <c r="C214" s="111"/>
      <c r="D214" s="131" t="s">
        <v>1330</v>
      </c>
      <c r="E214" s="132">
        <f>SUM(E215:E231)</f>
        <v>176.08</v>
      </c>
      <c r="F214" s="132">
        <f>SUM(F215:F231)</f>
        <v>3750</v>
      </c>
      <c r="G214" s="132">
        <f>SUM(G215:G231)</f>
        <v>0</v>
      </c>
      <c r="H214" s="132">
        <f>SUM(H215:H231)</f>
        <v>0</v>
      </c>
      <c r="I214" s="188">
        <f t="shared" si="12"/>
        <v>0</v>
      </c>
      <c r="J214" s="188">
        <f t="shared" si="15"/>
        <v>0</v>
      </c>
    </row>
    <row r="215" spans="1:10" s="116" customFormat="1" ht="15" customHeight="1">
      <c r="A215" s="130"/>
      <c r="B215" s="130"/>
      <c r="C215" s="111">
        <v>3211</v>
      </c>
      <c r="D215" s="86" t="s">
        <v>1264</v>
      </c>
      <c r="E215" s="134">
        <f>'Rashodi po aktiv. i izv.fin.'!E225</f>
        <v>0</v>
      </c>
      <c r="F215" s="257">
        <f>'Rashodi po aktiv. i izv.fin.'!F225</f>
        <v>3750</v>
      </c>
      <c r="G215" s="257">
        <f>'Rashodi po aktiv. i izv.fin.'!G225</f>
        <v>0</v>
      </c>
      <c r="H215" s="134">
        <f>'Rashodi po aktiv. i izv.fin.'!H225</f>
        <v>0</v>
      </c>
      <c r="I215" s="187" t="e">
        <f t="shared" si="12"/>
        <v>#DIV/0!</v>
      </c>
      <c r="J215" s="187" t="e">
        <f t="shared" si="15"/>
        <v>#DIV/0!</v>
      </c>
    </row>
    <row r="216" spans="1:10" s="116" customFormat="1" ht="15" customHeight="1">
      <c r="A216" s="130"/>
      <c r="B216" s="130"/>
      <c r="C216" s="111">
        <v>3212</v>
      </c>
      <c r="D216" s="86" t="s">
        <v>1265</v>
      </c>
      <c r="E216" s="134">
        <f>'Rashodi po aktiv. i izv.fin.'!E226</f>
        <v>176.08</v>
      </c>
      <c r="F216" s="257">
        <f>'Rashodi po aktiv. i izv.fin.'!F226</f>
        <v>0</v>
      </c>
      <c r="G216" s="257">
        <f>'Rashodi po aktiv. i izv.fin.'!G226</f>
        <v>0</v>
      </c>
      <c r="H216" s="134">
        <f>'Rashodi po aktiv. i izv.fin.'!H226</f>
        <v>0</v>
      </c>
      <c r="I216" s="187">
        <f t="shared" si="12"/>
        <v>0</v>
      </c>
      <c r="J216" s="187">
        <f t="shared" si="15"/>
        <v>0</v>
      </c>
    </row>
    <row r="217" spans="1:10" s="116" customFormat="1" ht="15" customHeight="1">
      <c r="A217" s="130"/>
      <c r="B217" s="130"/>
      <c r="C217" s="111">
        <v>3213</v>
      </c>
      <c r="D217" s="86" t="s">
        <v>1266</v>
      </c>
      <c r="E217" s="134">
        <f>'Rashodi po aktiv. i izv.fin.'!E227</f>
        <v>0</v>
      </c>
      <c r="F217" s="257">
        <f>'Rashodi po aktiv. i izv.fin.'!F227</f>
        <v>0</v>
      </c>
      <c r="G217" s="257">
        <f>'Rashodi po aktiv. i izv.fin.'!G227</f>
        <v>0</v>
      </c>
      <c r="H217" s="134">
        <f>'Rashodi po aktiv. i izv.fin.'!H227</f>
        <v>0</v>
      </c>
      <c r="I217" s="187" t="e">
        <f t="shared" si="12"/>
        <v>#DIV/0!</v>
      </c>
      <c r="J217" s="187" t="e">
        <f t="shared" si="15"/>
        <v>#DIV/0!</v>
      </c>
    </row>
    <row r="218" spans="1:10" s="116" customFormat="1" ht="16.2" customHeight="1">
      <c r="A218" s="111"/>
      <c r="B218" s="111"/>
      <c r="C218" s="111">
        <v>3221</v>
      </c>
      <c r="D218" s="86" t="s">
        <v>1267</v>
      </c>
      <c r="E218" s="134">
        <f>'Rashodi po aktiv. i izv.fin.'!E228</f>
        <v>0</v>
      </c>
      <c r="F218" s="257">
        <f>'Rashodi po aktiv. i izv.fin.'!F228</f>
        <v>0</v>
      </c>
      <c r="G218" s="257">
        <f>'Rashodi po aktiv. i izv.fin.'!G228</f>
        <v>0</v>
      </c>
      <c r="H218" s="134">
        <f>'Rashodi po aktiv. i izv.fin.'!H228</f>
        <v>0</v>
      </c>
      <c r="I218" s="187" t="e">
        <f t="shared" si="12"/>
        <v>#DIV/0!</v>
      </c>
      <c r="J218" s="187" t="e">
        <f>G218/E218*100</f>
        <v>#DIV/0!</v>
      </c>
    </row>
    <row r="219" spans="1:10" s="116" customFormat="1">
      <c r="A219" s="111"/>
      <c r="B219" s="111"/>
      <c r="C219" s="111">
        <v>3222</v>
      </c>
      <c r="D219" s="86" t="s">
        <v>1268</v>
      </c>
      <c r="E219" s="134">
        <f>'Rashodi po aktiv. i izv.fin.'!E229</f>
        <v>0</v>
      </c>
      <c r="F219" s="257">
        <f>'Rashodi po aktiv. i izv.fin.'!F229</f>
        <v>0</v>
      </c>
      <c r="G219" s="257">
        <f>'Rashodi po aktiv. i izv.fin.'!G229</f>
        <v>0</v>
      </c>
      <c r="H219" s="134">
        <f>'Rashodi po aktiv. i izv.fin.'!H229</f>
        <v>0</v>
      </c>
      <c r="I219" s="187" t="e">
        <f t="shared" si="12"/>
        <v>#DIV/0!</v>
      </c>
      <c r="J219" s="187" t="e">
        <f t="shared" ref="J219:J220" si="16">G219/E219*100</f>
        <v>#DIV/0!</v>
      </c>
    </row>
    <row r="220" spans="1:10" s="116" customFormat="1" ht="15" customHeight="1">
      <c r="A220" s="111"/>
      <c r="B220" s="111"/>
      <c r="C220" s="111">
        <v>3223</v>
      </c>
      <c r="D220" s="86" t="s">
        <v>1269</v>
      </c>
      <c r="E220" s="134">
        <f>'Rashodi po aktiv. i izv.fin.'!E230</f>
        <v>0</v>
      </c>
      <c r="F220" s="257">
        <f>'Rashodi po aktiv. i izv.fin.'!F230</f>
        <v>0</v>
      </c>
      <c r="G220" s="257">
        <f>'Rashodi po aktiv. i izv.fin.'!G230</f>
        <v>0</v>
      </c>
      <c r="H220" s="134">
        <f>'Rashodi po aktiv. i izv.fin.'!H230</f>
        <v>0</v>
      </c>
      <c r="I220" s="187" t="e">
        <f t="shared" si="12"/>
        <v>#DIV/0!</v>
      </c>
      <c r="J220" s="187" t="e">
        <f t="shared" si="16"/>
        <v>#DIV/0!</v>
      </c>
    </row>
    <row r="221" spans="1:10" s="116" customFormat="1" ht="15" customHeight="1">
      <c r="A221" s="111"/>
      <c r="B221" s="111"/>
      <c r="C221" s="111">
        <v>3224</v>
      </c>
      <c r="D221" s="86" t="s">
        <v>1270</v>
      </c>
      <c r="E221" s="134">
        <f>'Rashodi po aktiv. i izv.fin.'!E231</f>
        <v>0</v>
      </c>
      <c r="F221" s="257">
        <f>'Rashodi po aktiv. i izv.fin.'!F231</f>
        <v>0</v>
      </c>
      <c r="G221" s="257">
        <f>'Rashodi po aktiv. i izv.fin.'!G231</f>
        <v>0</v>
      </c>
      <c r="H221" s="134">
        <f>'Rashodi po aktiv. i izv.fin.'!H231</f>
        <v>0</v>
      </c>
      <c r="I221" s="187" t="e">
        <f t="shared" si="12"/>
        <v>#DIV/0!</v>
      </c>
      <c r="J221" s="187" t="e">
        <f>G221/E221*100</f>
        <v>#DIV/0!</v>
      </c>
    </row>
    <row r="222" spans="1:10" s="116" customFormat="1" ht="15" customHeight="1">
      <c r="A222" s="130"/>
      <c r="B222" s="130"/>
      <c r="C222" s="111">
        <v>3231</v>
      </c>
      <c r="D222" s="86" t="s">
        <v>1272</v>
      </c>
      <c r="E222" s="134">
        <f>'Rashodi po aktiv. i izv.fin.'!E232</f>
        <v>0</v>
      </c>
      <c r="F222" s="257">
        <f>'Rashodi po aktiv. i izv.fin.'!F232</f>
        <v>0</v>
      </c>
      <c r="G222" s="257">
        <f>'Rashodi po aktiv. i izv.fin.'!G232</f>
        <v>0</v>
      </c>
      <c r="H222" s="134">
        <f>'Rashodi po aktiv. i izv.fin.'!H232</f>
        <v>0</v>
      </c>
      <c r="I222" s="187" t="e">
        <f t="shared" si="12"/>
        <v>#DIV/0!</v>
      </c>
      <c r="J222" s="187" t="e">
        <f t="shared" si="15"/>
        <v>#DIV/0!</v>
      </c>
    </row>
    <row r="223" spans="1:10" s="116" customFormat="1" ht="15" customHeight="1">
      <c r="A223" s="111"/>
      <c r="B223" s="111"/>
      <c r="C223" s="111">
        <v>3232</v>
      </c>
      <c r="D223" s="86" t="s">
        <v>1516</v>
      </c>
      <c r="E223" s="134">
        <f>'Rashodi po aktiv. i izv.fin.'!E233</f>
        <v>0</v>
      </c>
      <c r="F223" s="257">
        <f>'Rashodi po aktiv. i izv.fin.'!F233</f>
        <v>0</v>
      </c>
      <c r="G223" s="257">
        <f>'Rashodi po aktiv. i izv.fin.'!G233</f>
        <v>0</v>
      </c>
      <c r="H223" s="134">
        <f>'Rashodi po aktiv. i izv.fin.'!H233</f>
        <v>0</v>
      </c>
      <c r="I223" s="187" t="e">
        <f t="shared" si="12"/>
        <v>#DIV/0!</v>
      </c>
      <c r="J223" s="187" t="e">
        <f t="shared" si="15"/>
        <v>#DIV/0!</v>
      </c>
    </row>
    <row r="224" spans="1:10" s="116" customFormat="1" ht="15" customHeight="1">
      <c r="A224" s="111"/>
      <c r="B224" s="111"/>
      <c r="C224" s="111">
        <v>3233</v>
      </c>
      <c r="D224" s="86" t="s">
        <v>1274</v>
      </c>
      <c r="E224" s="134">
        <f>'Rashodi po aktiv. i izv.fin.'!E234</f>
        <v>0</v>
      </c>
      <c r="F224" s="257">
        <f>'Rashodi po aktiv. i izv.fin.'!F234</f>
        <v>0</v>
      </c>
      <c r="G224" s="257">
        <f>'Rashodi po aktiv. i izv.fin.'!G234</f>
        <v>0</v>
      </c>
      <c r="H224" s="134">
        <f>'Rashodi po aktiv. i izv.fin.'!H234</f>
        <v>0</v>
      </c>
      <c r="I224" s="187" t="e">
        <f t="shared" si="12"/>
        <v>#DIV/0!</v>
      </c>
      <c r="J224" s="187" t="e">
        <f t="shared" si="15"/>
        <v>#DIV/0!</v>
      </c>
    </row>
    <row r="225" spans="1:10" s="116" customFormat="1" ht="15" customHeight="1">
      <c r="A225" s="111"/>
      <c r="B225" s="111"/>
      <c r="C225" s="111">
        <v>3234</v>
      </c>
      <c r="D225" s="86" t="s">
        <v>1275</v>
      </c>
      <c r="E225" s="134">
        <f>'Rashodi po aktiv. i izv.fin.'!E235</f>
        <v>0</v>
      </c>
      <c r="F225" s="257">
        <f>'Rashodi po aktiv. i izv.fin.'!F235</f>
        <v>0</v>
      </c>
      <c r="G225" s="257">
        <f>'Rashodi po aktiv. i izv.fin.'!G235</f>
        <v>0</v>
      </c>
      <c r="H225" s="134">
        <f>'Rashodi po aktiv. i izv.fin.'!H235</f>
        <v>0</v>
      </c>
      <c r="I225" s="187" t="e">
        <f t="shared" si="12"/>
        <v>#DIV/0!</v>
      </c>
      <c r="J225" s="187" t="e">
        <f t="shared" si="15"/>
        <v>#DIV/0!</v>
      </c>
    </row>
    <row r="226" spans="1:10" s="116" customFormat="1" ht="15" customHeight="1">
      <c r="A226" s="111"/>
      <c r="B226" s="111"/>
      <c r="C226" s="111">
        <v>3235</v>
      </c>
      <c r="D226" s="86" t="s">
        <v>1276</v>
      </c>
      <c r="E226" s="134">
        <f>'Rashodi po aktiv. i izv.fin.'!E236</f>
        <v>0</v>
      </c>
      <c r="F226" s="257">
        <f>'Rashodi po aktiv. i izv.fin.'!F236</f>
        <v>0</v>
      </c>
      <c r="G226" s="257">
        <f>'Rashodi po aktiv. i izv.fin.'!G236</f>
        <v>0</v>
      </c>
      <c r="H226" s="134">
        <f>'Rashodi po aktiv. i izv.fin.'!H236</f>
        <v>0</v>
      </c>
      <c r="I226" s="187" t="e">
        <f t="shared" si="12"/>
        <v>#DIV/0!</v>
      </c>
      <c r="J226" s="187" t="e">
        <f t="shared" si="15"/>
        <v>#DIV/0!</v>
      </c>
    </row>
    <row r="227" spans="1:10" s="116" customFormat="1" ht="15" customHeight="1">
      <c r="A227" s="111"/>
      <c r="B227" s="111"/>
      <c r="C227" s="111">
        <v>3237</v>
      </c>
      <c r="D227" s="86" t="s">
        <v>1278</v>
      </c>
      <c r="E227" s="134">
        <f>'Rashodi po aktiv. i izv.fin.'!E237</f>
        <v>0</v>
      </c>
      <c r="F227" s="257">
        <f>'Rashodi po aktiv. i izv.fin.'!F237</f>
        <v>0</v>
      </c>
      <c r="G227" s="257">
        <f>'Rashodi po aktiv. i izv.fin.'!G237</f>
        <v>0</v>
      </c>
      <c r="H227" s="134">
        <f>'Rashodi po aktiv. i izv.fin.'!H237</f>
        <v>0</v>
      </c>
      <c r="I227" s="187" t="e">
        <f t="shared" si="12"/>
        <v>#DIV/0!</v>
      </c>
      <c r="J227" s="187" t="e">
        <f t="shared" si="15"/>
        <v>#DIV/0!</v>
      </c>
    </row>
    <row r="228" spans="1:10" s="116" customFormat="1" ht="15" customHeight="1">
      <c r="A228" s="130"/>
      <c r="B228" s="130"/>
      <c r="C228" s="111">
        <v>3238</v>
      </c>
      <c r="D228" s="86" t="s">
        <v>1279</v>
      </c>
      <c r="E228" s="134">
        <f>'Rashodi po aktiv. i izv.fin.'!E238</f>
        <v>0</v>
      </c>
      <c r="F228" s="257">
        <f>'Rashodi po aktiv. i izv.fin.'!F238</f>
        <v>0</v>
      </c>
      <c r="G228" s="257">
        <f>'Rashodi po aktiv. i izv.fin.'!G238</f>
        <v>0</v>
      </c>
      <c r="H228" s="134">
        <f>'Rashodi po aktiv. i izv.fin.'!H238</f>
        <v>0</v>
      </c>
      <c r="I228" s="187" t="e">
        <f t="shared" si="12"/>
        <v>#DIV/0!</v>
      </c>
      <c r="J228" s="187" t="e">
        <f t="shared" si="15"/>
        <v>#DIV/0!</v>
      </c>
    </row>
    <row r="229" spans="1:10" s="116" customFormat="1" ht="15" customHeight="1">
      <c r="A229" s="130"/>
      <c r="B229" s="130"/>
      <c r="C229" s="111">
        <v>3239</v>
      </c>
      <c r="D229" s="86" t="s">
        <v>1280</v>
      </c>
      <c r="E229" s="134">
        <f>'Rashodi po aktiv. i izv.fin.'!E239</f>
        <v>0</v>
      </c>
      <c r="F229" s="257">
        <f>'Rashodi po aktiv. i izv.fin.'!F239</f>
        <v>0</v>
      </c>
      <c r="G229" s="257">
        <f>'Rashodi po aktiv. i izv.fin.'!G239</f>
        <v>0</v>
      </c>
      <c r="H229" s="134">
        <f>'Rashodi po aktiv. i izv.fin.'!H239</f>
        <v>0</v>
      </c>
      <c r="I229" s="187" t="e">
        <f t="shared" si="12"/>
        <v>#DIV/0!</v>
      </c>
      <c r="J229" s="187" t="e">
        <f t="shared" si="15"/>
        <v>#DIV/0!</v>
      </c>
    </row>
    <row r="230" spans="1:10" s="116" customFormat="1" ht="15" customHeight="1">
      <c r="A230" s="130"/>
      <c r="B230" s="130"/>
      <c r="C230" s="111">
        <v>3293</v>
      </c>
      <c r="D230" s="86" t="s">
        <v>1305</v>
      </c>
      <c r="E230" s="134">
        <f>'Rashodi po aktiv. i izv.fin.'!E240</f>
        <v>0</v>
      </c>
      <c r="F230" s="257">
        <f>'Rashodi po aktiv. i izv.fin.'!F240</f>
        <v>0</v>
      </c>
      <c r="G230" s="257">
        <f>'Rashodi po aktiv. i izv.fin.'!G240</f>
        <v>0</v>
      </c>
      <c r="H230" s="134">
        <f>'Rashodi po aktiv. i izv.fin.'!H240</f>
        <v>0</v>
      </c>
      <c r="I230" s="187" t="e">
        <f t="shared" si="12"/>
        <v>#DIV/0!</v>
      </c>
      <c r="J230" s="187" t="e">
        <f t="shared" si="15"/>
        <v>#DIV/0!</v>
      </c>
    </row>
    <row r="231" spans="1:10" s="116" customFormat="1" ht="15" customHeight="1">
      <c r="A231" s="130"/>
      <c r="B231" s="130"/>
      <c r="C231" s="111">
        <v>3294</v>
      </c>
      <c r="D231" s="86" t="s">
        <v>1283</v>
      </c>
      <c r="E231" s="134">
        <f>'Rashodi po aktiv. i izv.fin.'!E241</f>
        <v>0</v>
      </c>
      <c r="F231" s="257">
        <f>'Rashodi po aktiv. i izv.fin.'!F241</f>
        <v>0</v>
      </c>
      <c r="G231" s="257">
        <f>'Rashodi po aktiv. i izv.fin.'!G241</f>
        <v>0</v>
      </c>
      <c r="H231" s="134">
        <f>'Rashodi po aktiv. i izv.fin.'!H241</f>
        <v>0</v>
      </c>
      <c r="I231" s="187" t="e">
        <f t="shared" si="12"/>
        <v>#DIV/0!</v>
      </c>
      <c r="J231" s="187" t="e">
        <f t="shared" si="15"/>
        <v>#DIV/0!</v>
      </c>
    </row>
    <row r="232" spans="1:10" s="116" customFormat="1" ht="15" customHeight="1">
      <c r="A232" s="130">
        <v>4</v>
      </c>
      <c r="B232" s="130"/>
      <c r="C232" s="111"/>
      <c r="D232" s="131" t="s">
        <v>1352</v>
      </c>
      <c r="E232" s="132">
        <f>E233</f>
        <v>0</v>
      </c>
      <c r="F232" s="132">
        <f>F233</f>
        <v>5000</v>
      </c>
      <c r="G232" s="132">
        <f>G233</f>
        <v>0</v>
      </c>
      <c r="H232" s="132">
        <f>H233</f>
        <v>0</v>
      </c>
      <c r="I232" s="188" t="e">
        <f t="shared" si="12"/>
        <v>#DIV/0!</v>
      </c>
      <c r="J232" s="188" t="e">
        <f t="shared" si="15"/>
        <v>#DIV/0!</v>
      </c>
    </row>
    <row r="233" spans="1:10" s="116" customFormat="1" ht="15" customHeight="1">
      <c r="A233" s="130"/>
      <c r="B233" s="130">
        <v>42</v>
      </c>
      <c r="C233" s="111"/>
      <c r="D233" s="131" t="s">
        <v>1353</v>
      </c>
      <c r="E233" s="132">
        <f>SUM(E234:E236)</f>
        <v>0</v>
      </c>
      <c r="F233" s="132">
        <f t="shared" ref="F233:G233" si="17">SUM(F234:F236)</f>
        <v>5000</v>
      </c>
      <c r="G233" s="132">
        <f t="shared" si="17"/>
        <v>0</v>
      </c>
      <c r="H233" s="132">
        <f>SUM(H234:H236)</f>
        <v>0</v>
      </c>
      <c r="I233" s="188" t="e">
        <f t="shared" si="12"/>
        <v>#DIV/0!</v>
      </c>
      <c r="J233" s="188" t="e">
        <f t="shared" si="15"/>
        <v>#DIV/0!</v>
      </c>
    </row>
    <row r="234" spans="1:10" s="116" customFormat="1" ht="15" customHeight="1">
      <c r="A234" s="111"/>
      <c r="B234" s="111"/>
      <c r="C234" s="111">
        <v>4221</v>
      </c>
      <c r="D234" s="86" t="s">
        <v>1287</v>
      </c>
      <c r="E234" s="134">
        <f>'Rashodi po aktiv. i izv.fin.'!E244</f>
        <v>0</v>
      </c>
      <c r="F234" s="257">
        <f>'Rashodi po aktiv. i izv.fin.'!F244</f>
        <v>0</v>
      </c>
      <c r="G234" s="257">
        <f>'Rashodi po aktiv. i izv.fin.'!G244</f>
        <v>0</v>
      </c>
      <c r="H234" s="134">
        <f>'Rashodi po aktiv. i izv.fin.'!H244</f>
        <v>0</v>
      </c>
      <c r="I234" s="187" t="e">
        <f t="shared" si="12"/>
        <v>#DIV/0!</v>
      </c>
      <c r="J234" s="187"/>
    </row>
    <row r="235" spans="1:10" s="116" customFormat="1" ht="15" customHeight="1">
      <c r="A235" s="130"/>
      <c r="B235" s="130"/>
      <c r="C235" s="111">
        <v>4227</v>
      </c>
      <c r="D235" s="86" t="s">
        <v>1671</v>
      </c>
      <c r="E235" s="134">
        <f>'Rashodi po aktiv. i izv.fin.'!E245</f>
        <v>0</v>
      </c>
      <c r="F235" s="257">
        <f>'Rashodi po aktiv. i izv.fin.'!F245</f>
        <v>5000</v>
      </c>
      <c r="G235" s="257">
        <f>'Rashodi po aktiv. i izv.fin.'!G245</f>
        <v>0</v>
      </c>
      <c r="H235" s="134">
        <f>'Rashodi po aktiv. i izv.fin.'!H245</f>
        <v>0</v>
      </c>
      <c r="I235" s="187" t="e">
        <f t="shared" si="12"/>
        <v>#DIV/0!</v>
      </c>
      <c r="J235" s="187" t="e">
        <f t="shared" si="15"/>
        <v>#DIV/0!</v>
      </c>
    </row>
    <row r="236" spans="1:10" s="116" customFormat="1" ht="15" customHeight="1">
      <c r="A236" s="130"/>
      <c r="B236" s="130"/>
      <c r="C236" s="111">
        <v>4262</v>
      </c>
      <c r="D236" s="86" t="s">
        <v>1421</v>
      </c>
      <c r="E236" s="134">
        <f>'Rashodi po aktiv. i izv.fin.'!E246</f>
        <v>0</v>
      </c>
      <c r="F236" s="257">
        <f>'Rashodi po aktiv. i izv.fin.'!F246</f>
        <v>0</v>
      </c>
      <c r="G236" s="257">
        <f>'Rashodi po aktiv. i izv.fin.'!G246</f>
        <v>0</v>
      </c>
      <c r="H236" s="134">
        <f>'Rashodi po aktiv. i izv.fin.'!H246</f>
        <v>0</v>
      </c>
      <c r="I236" s="187" t="e">
        <f t="shared" si="12"/>
        <v>#DIV/0!</v>
      </c>
      <c r="J236" s="187" t="e">
        <f t="shared" si="15"/>
        <v>#DIV/0!</v>
      </c>
    </row>
    <row r="237" spans="1:10" s="116" customFormat="1" ht="30" customHeight="1">
      <c r="A237" s="292" t="s">
        <v>1480</v>
      </c>
      <c r="B237" s="293"/>
      <c r="C237" s="293"/>
      <c r="D237" s="294"/>
      <c r="E237" s="205">
        <f>E239+E273</f>
        <v>85665.69</v>
      </c>
      <c r="F237" s="205">
        <f>F239+F273</f>
        <v>0</v>
      </c>
      <c r="G237" s="205">
        <f>G239+G273</f>
        <v>0</v>
      </c>
      <c r="H237" s="205">
        <f>H239+H273</f>
        <v>0</v>
      </c>
      <c r="I237" s="175">
        <f t="shared" si="12"/>
        <v>0</v>
      </c>
      <c r="J237" s="175">
        <f t="shared" si="15"/>
        <v>0</v>
      </c>
    </row>
    <row r="238" spans="1:10" s="116" customFormat="1" ht="30" customHeight="1">
      <c r="A238" s="292" t="s">
        <v>1482</v>
      </c>
      <c r="B238" s="293"/>
      <c r="C238" s="293"/>
      <c r="D238" s="294"/>
      <c r="E238" s="205">
        <f>E239+E273</f>
        <v>85665.69</v>
      </c>
      <c r="F238" s="205">
        <f t="shared" ref="F238:H238" si="18">F239+F273</f>
        <v>0</v>
      </c>
      <c r="G238" s="205">
        <f t="shared" si="18"/>
        <v>0</v>
      </c>
      <c r="H238" s="205">
        <f t="shared" si="18"/>
        <v>0</v>
      </c>
      <c r="I238" s="175" t="e">
        <f t="shared" ref="I238" si="19">G238/F238*100</f>
        <v>#DIV/0!</v>
      </c>
      <c r="J238" s="175">
        <f t="shared" si="15"/>
        <v>0</v>
      </c>
    </row>
    <row r="239" spans="1:10" s="116" customFormat="1" ht="15" customHeight="1">
      <c r="A239" s="292" t="s">
        <v>1481</v>
      </c>
      <c r="B239" s="293"/>
      <c r="C239" s="293"/>
      <c r="D239" s="294"/>
      <c r="E239" s="205">
        <f>E240+E268</f>
        <v>72816.34</v>
      </c>
      <c r="F239" s="205">
        <f>F240+F268</f>
        <v>0</v>
      </c>
      <c r="G239" s="205">
        <f>G240+G268</f>
        <v>0</v>
      </c>
      <c r="H239" s="205">
        <f>H240+H268</f>
        <v>0</v>
      </c>
      <c r="I239" s="175">
        <f t="shared" si="12"/>
        <v>0</v>
      </c>
      <c r="J239" s="175">
        <f t="shared" si="15"/>
        <v>0</v>
      </c>
    </row>
    <row r="240" spans="1:10" s="116" customFormat="1" ht="15" customHeight="1">
      <c r="A240" s="130">
        <v>3</v>
      </c>
      <c r="B240" s="130"/>
      <c r="C240" s="111"/>
      <c r="D240" s="131" t="s">
        <v>1365</v>
      </c>
      <c r="E240" s="132">
        <f>E241+E245+E262+E264+E266</f>
        <v>36774.01</v>
      </c>
      <c r="F240" s="132">
        <f>F241+F245+F262+F264+F266</f>
        <v>0</v>
      </c>
      <c r="G240" s="132">
        <f>G241+G245+G262+G264+G266</f>
        <v>0</v>
      </c>
      <c r="H240" s="132">
        <f>H241+H245+H262+H264+H266</f>
        <v>0</v>
      </c>
      <c r="I240" s="188">
        <f t="shared" si="12"/>
        <v>0</v>
      </c>
      <c r="J240" s="188">
        <f t="shared" si="15"/>
        <v>0</v>
      </c>
    </row>
    <row r="241" spans="1:10" s="116" customFormat="1" ht="15" customHeight="1">
      <c r="A241" s="130"/>
      <c r="B241" s="130">
        <v>31</v>
      </c>
      <c r="C241" s="111"/>
      <c r="D241" s="131" t="s">
        <v>1327</v>
      </c>
      <c r="E241" s="132">
        <f>SUM(E242:E244)</f>
        <v>32755.69</v>
      </c>
      <c r="F241" s="132">
        <f>SUM(F242:F244)</f>
        <v>0</v>
      </c>
      <c r="G241" s="132">
        <f>SUM(G242:G244)</f>
        <v>0</v>
      </c>
      <c r="H241" s="132">
        <f>SUM(H242:H244)</f>
        <v>0</v>
      </c>
      <c r="I241" s="188">
        <f t="shared" si="12"/>
        <v>0</v>
      </c>
      <c r="J241" s="188">
        <f t="shared" si="15"/>
        <v>0</v>
      </c>
    </row>
    <row r="242" spans="1:10" s="116" customFormat="1" ht="15" customHeight="1">
      <c r="A242" s="130"/>
      <c r="B242" s="130"/>
      <c r="C242" s="111">
        <v>3111</v>
      </c>
      <c r="D242" s="86" t="s">
        <v>1405</v>
      </c>
      <c r="E242" s="134">
        <f>'Rashodi po aktiv. i izv.fin.'!E252</f>
        <v>28116.42</v>
      </c>
      <c r="F242" s="257">
        <f>'Rashodi po aktiv. i izv.fin.'!F252</f>
        <v>0</v>
      </c>
      <c r="G242" s="257">
        <f>'Rashodi po aktiv. i izv.fin.'!G252</f>
        <v>0</v>
      </c>
      <c r="H242" s="134">
        <f>'Rashodi po aktiv. i izv.fin.'!H252</f>
        <v>0</v>
      </c>
      <c r="I242" s="187">
        <f t="shared" si="12"/>
        <v>0</v>
      </c>
      <c r="J242" s="187">
        <f t="shared" si="15"/>
        <v>0</v>
      </c>
    </row>
    <row r="243" spans="1:10" s="116" customFormat="1" ht="15" customHeight="1">
      <c r="A243" s="130"/>
      <c r="B243" s="130"/>
      <c r="C243" s="111">
        <v>3121</v>
      </c>
      <c r="D243" s="86" t="s">
        <v>1301</v>
      </c>
      <c r="E243" s="134">
        <f>'Rashodi po aktiv. i izv.fin.'!E253</f>
        <v>0</v>
      </c>
      <c r="F243" s="257">
        <f>'Rashodi po aktiv. i izv.fin.'!F253</f>
        <v>0</v>
      </c>
      <c r="G243" s="257">
        <f>'Rashodi po aktiv. i izv.fin.'!G253</f>
        <v>0</v>
      </c>
      <c r="H243" s="134">
        <f>'Rashodi po aktiv. i izv.fin.'!H253</f>
        <v>0</v>
      </c>
      <c r="I243" s="187" t="e">
        <f t="shared" si="12"/>
        <v>#DIV/0!</v>
      </c>
      <c r="J243" s="187" t="e">
        <f t="shared" si="15"/>
        <v>#DIV/0!</v>
      </c>
    </row>
    <row r="244" spans="1:10" s="116" customFormat="1" ht="15" customHeight="1">
      <c r="A244" s="130"/>
      <c r="B244" s="130"/>
      <c r="C244" s="111">
        <v>3132</v>
      </c>
      <c r="D244" s="86" t="s">
        <v>1363</v>
      </c>
      <c r="E244" s="134">
        <f>'Rashodi po aktiv. i izv.fin.'!E254</f>
        <v>4639.2700000000004</v>
      </c>
      <c r="F244" s="257">
        <f>'Rashodi po aktiv. i izv.fin.'!F254</f>
        <v>0</v>
      </c>
      <c r="G244" s="257">
        <f>'Rashodi po aktiv. i izv.fin.'!G254</f>
        <v>0</v>
      </c>
      <c r="H244" s="134">
        <f>'Rashodi po aktiv. i izv.fin.'!H254</f>
        <v>0</v>
      </c>
      <c r="I244" s="187">
        <f t="shared" si="12"/>
        <v>0</v>
      </c>
      <c r="J244" s="187">
        <f t="shared" si="15"/>
        <v>0</v>
      </c>
    </row>
    <row r="245" spans="1:10" s="116" customFormat="1" ht="15" customHeight="1">
      <c r="A245" s="130"/>
      <c r="B245" s="130">
        <v>32</v>
      </c>
      <c r="C245" s="111"/>
      <c r="D245" s="131" t="s">
        <v>1330</v>
      </c>
      <c r="E245" s="132">
        <f>SUM(E246:E261)</f>
        <v>1786.7</v>
      </c>
      <c r="F245" s="132">
        <f>SUM(F246:F261)</f>
        <v>0</v>
      </c>
      <c r="G245" s="132">
        <f>SUM(G246:G261)</f>
        <v>0</v>
      </c>
      <c r="H245" s="132">
        <f>SUM(H246:H261)</f>
        <v>0</v>
      </c>
      <c r="I245" s="188">
        <f t="shared" si="12"/>
        <v>0</v>
      </c>
      <c r="J245" s="188">
        <f t="shared" si="15"/>
        <v>0</v>
      </c>
    </row>
    <row r="246" spans="1:10" s="116" customFormat="1" ht="15" customHeight="1">
      <c r="A246" s="130"/>
      <c r="B246" s="130"/>
      <c r="C246" s="111">
        <v>3211</v>
      </c>
      <c r="D246" s="86" t="s">
        <v>1264</v>
      </c>
      <c r="E246" s="134">
        <f>'Rashodi po aktiv. i izv.fin.'!E256</f>
        <v>0</v>
      </c>
      <c r="F246" s="257">
        <f>'Rashodi po aktiv. i izv.fin.'!F256</f>
        <v>0</v>
      </c>
      <c r="G246" s="257">
        <f>'Rashodi po aktiv. i izv.fin.'!G256</f>
        <v>0</v>
      </c>
      <c r="H246" s="134">
        <f>'Rashodi po aktiv. i izv.fin.'!H256</f>
        <v>0</v>
      </c>
      <c r="I246" s="187" t="e">
        <f t="shared" si="12"/>
        <v>#DIV/0!</v>
      </c>
      <c r="J246" s="187" t="e">
        <f t="shared" si="15"/>
        <v>#DIV/0!</v>
      </c>
    </row>
    <row r="247" spans="1:10" s="116" customFormat="1" ht="15" customHeight="1">
      <c r="A247" s="130"/>
      <c r="B247" s="130"/>
      <c r="C247" s="111">
        <v>3212</v>
      </c>
      <c r="D247" s="86" t="s">
        <v>1265</v>
      </c>
      <c r="E247" s="134">
        <f>'Rashodi po aktiv. i izv.fin.'!E257</f>
        <v>129.19999999999999</v>
      </c>
      <c r="F247" s="257">
        <f>'Rashodi po aktiv. i izv.fin.'!F257</f>
        <v>0</v>
      </c>
      <c r="G247" s="257">
        <f>'Rashodi po aktiv. i izv.fin.'!G257</f>
        <v>0</v>
      </c>
      <c r="H247" s="134">
        <f>'Rashodi po aktiv. i izv.fin.'!H257</f>
        <v>0</v>
      </c>
      <c r="I247" s="187">
        <f t="shared" si="12"/>
        <v>0</v>
      </c>
      <c r="J247" s="187">
        <f t="shared" si="15"/>
        <v>0</v>
      </c>
    </row>
    <row r="248" spans="1:10" s="116" customFormat="1" ht="15" customHeight="1">
      <c r="A248" s="130"/>
      <c r="B248" s="130"/>
      <c r="C248" s="111">
        <v>3213</v>
      </c>
      <c r="D248" s="86" t="s">
        <v>1528</v>
      </c>
      <c r="E248" s="134">
        <f>'Rashodi po aktiv. i izv.fin.'!E258</f>
        <v>0</v>
      </c>
      <c r="F248" s="257">
        <f>'Rashodi po aktiv. i izv.fin.'!F258</f>
        <v>0</v>
      </c>
      <c r="G248" s="257">
        <f>'Rashodi po aktiv. i izv.fin.'!G258</f>
        <v>0</v>
      </c>
      <c r="H248" s="134">
        <f>'Rashodi po aktiv. i izv.fin.'!H258</f>
        <v>0</v>
      </c>
      <c r="I248" s="187" t="e">
        <f t="shared" si="12"/>
        <v>#DIV/0!</v>
      </c>
      <c r="J248" s="187" t="e">
        <f t="shared" si="15"/>
        <v>#DIV/0!</v>
      </c>
    </row>
    <row r="249" spans="1:10" s="116" customFormat="1" ht="15.75" customHeight="1">
      <c r="A249" s="130"/>
      <c r="B249" s="130"/>
      <c r="C249" s="111">
        <v>3221</v>
      </c>
      <c r="D249" s="86" t="s">
        <v>1267</v>
      </c>
      <c r="E249" s="134">
        <f>'Rashodi po aktiv. i izv.fin.'!E259</f>
        <v>0</v>
      </c>
      <c r="F249" s="257">
        <f>'Rashodi po aktiv. i izv.fin.'!F259</f>
        <v>0</v>
      </c>
      <c r="G249" s="257">
        <f>'Rashodi po aktiv. i izv.fin.'!G259</f>
        <v>0</v>
      </c>
      <c r="H249" s="134">
        <f>'Rashodi po aktiv. i izv.fin.'!H259</f>
        <v>0</v>
      </c>
      <c r="I249" s="187" t="e">
        <f t="shared" si="12"/>
        <v>#DIV/0!</v>
      </c>
      <c r="J249" s="187" t="e">
        <f t="shared" si="15"/>
        <v>#DIV/0!</v>
      </c>
    </row>
    <row r="250" spans="1:10" s="116" customFormat="1" ht="15.75" customHeight="1">
      <c r="A250" s="130"/>
      <c r="B250" s="130"/>
      <c r="C250" s="111">
        <v>3222</v>
      </c>
      <c r="D250" s="86" t="s">
        <v>1583</v>
      </c>
      <c r="E250" s="134">
        <f>'Rashodi po aktiv. i izv.fin.'!E260</f>
        <v>0</v>
      </c>
      <c r="F250" s="257">
        <f>'Rashodi po aktiv. i izv.fin.'!F260</f>
        <v>0</v>
      </c>
      <c r="G250" s="257">
        <f>'Rashodi po aktiv. i izv.fin.'!G260</f>
        <v>0</v>
      </c>
      <c r="H250" s="134">
        <f>'Rashodi po aktiv. i izv.fin.'!H260</f>
        <v>0</v>
      </c>
      <c r="I250" s="187" t="e">
        <f t="shared" si="12"/>
        <v>#DIV/0!</v>
      </c>
      <c r="J250" s="187" t="e">
        <f t="shared" si="15"/>
        <v>#DIV/0!</v>
      </c>
    </row>
    <row r="251" spans="1:10" s="116" customFormat="1" ht="15" customHeight="1">
      <c r="A251" s="130"/>
      <c r="B251" s="130"/>
      <c r="C251" s="111">
        <v>3223</v>
      </c>
      <c r="D251" s="86" t="s">
        <v>1269</v>
      </c>
      <c r="E251" s="134">
        <f>'Rashodi po aktiv. i izv.fin.'!E261</f>
        <v>0</v>
      </c>
      <c r="F251" s="257">
        <f>'Rashodi po aktiv. i izv.fin.'!F261</f>
        <v>0</v>
      </c>
      <c r="G251" s="257">
        <f>'Rashodi po aktiv. i izv.fin.'!G261</f>
        <v>0</v>
      </c>
      <c r="H251" s="134">
        <f>'Rashodi po aktiv. i izv.fin.'!H261</f>
        <v>0</v>
      </c>
      <c r="I251" s="187" t="e">
        <f t="shared" si="12"/>
        <v>#DIV/0!</v>
      </c>
      <c r="J251" s="187" t="e">
        <f t="shared" si="15"/>
        <v>#DIV/0!</v>
      </c>
    </row>
    <row r="252" spans="1:10" s="116" customFormat="1" ht="15" customHeight="1">
      <c r="A252" s="130"/>
      <c r="B252" s="130"/>
      <c r="C252" s="111">
        <v>3224</v>
      </c>
      <c r="D252" s="86" t="s">
        <v>1514</v>
      </c>
      <c r="E252" s="134">
        <f>'Rashodi po aktiv. i izv.fin.'!E262</f>
        <v>0</v>
      </c>
      <c r="F252" s="257">
        <f>'Rashodi po aktiv. i izv.fin.'!F262</f>
        <v>0</v>
      </c>
      <c r="G252" s="257">
        <f>'Rashodi po aktiv. i izv.fin.'!G262</f>
        <v>0</v>
      </c>
      <c r="H252" s="134">
        <f>'Rashodi po aktiv. i izv.fin.'!H262</f>
        <v>0</v>
      </c>
      <c r="I252" s="187" t="e">
        <f t="shared" si="12"/>
        <v>#DIV/0!</v>
      </c>
      <c r="J252" s="187" t="e">
        <f t="shared" si="15"/>
        <v>#DIV/0!</v>
      </c>
    </row>
    <row r="253" spans="1:10" s="116" customFormat="1" ht="15" customHeight="1">
      <c r="A253" s="130"/>
      <c r="B253" s="130"/>
      <c r="C253" s="111">
        <v>3231</v>
      </c>
      <c r="D253" s="86" t="s">
        <v>1272</v>
      </c>
      <c r="E253" s="134">
        <f>'Rashodi po aktiv. i izv.fin.'!E263</f>
        <v>0</v>
      </c>
      <c r="F253" s="257">
        <f>'Rashodi po aktiv. i izv.fin.'!F263</f>
        <v>0</v>
      </c>
      <c r="G253" s="257">
        <f>'Rashodi po aktiv. i izv.fin.'!G263</f>
        <v>0</v>
      </c>
      <c r="H253" s="134">
        <f>'Rashodi po aktiv. i izv.fin.'!H263</f>
        <v>0</v>
      </c>
      <c r="I253" s="187" t="e">
        <f t="shared" si="12"/>
        <v>#DIV/0!</v>
      </c>
      <c r="J253" s="187" t="e">
        <f t="shared" si="15"/>
        <v>#DIV/0!</v>
      </c>
    </row>
    <row r="254" spans="1:10" s="116" customFormat="1" ht="15" customHeight="1">
      <c r="A254" s="130"/>
      <c r="B254" s="130"/>
      <c r="C254" s="111">
        <v>3232</v>
      </c>
      <c r="D254" s="86" t="s">
        <v>1273</v>
      </c>
      <c r="E254" s="134">
        <f>'Rashodi po aktiv. i izv.fin.'!E264</f>
        <v>0</v>
      </c>
      <c r="F254" s="257">
        <f>'Rashodi po aktiv. i izv.fin.'!F264</f>
        <v>0</v>
      </c>
      <c r="G254" s="257">
        <f>'Rashodi po aktiv. i izv.fin.'!G264</f>
        <v>0</v>
      </c>
      <c r="H254" s="134">
        <f>'Rashodi po aktiv. i izv.fin.'!H264</f>
        <v>0</v>
      </c>
      <c r="I254" s="187" t="e">
        <f t="shared" si="12"/>
        <v>#DIV/0!</v>
      </c>
      <c r="J254" s="187" t="e">
        <f t="shared" si="15"/>
        <v>#DIV/0!</v>
      </c>
    </row>
    <row r="255" spans="1:10" s="116" customFormat="1" ht="15" customHeight="1">
      <c r="A255" s="130"/>
      <c r="B255" s="130"/>
      <c r="C255" s="111">
        <v>3233</v>
      </c>
      <c r="D255" s="86" t="s">
        <v>1274</v>
      </c>
      <c r="E255" s="134">
        <f>'Rashodi po aktiv. i izv.fin.'!E265</f>
        <v>1657.5</v>
      </c>
      <c r="F255" s="257">
        <f>'Rashodi po aktiv. i izv.fin.'!F265</f>
        <v>0</v>
      </c>
      <c r="G255" s="257">
        <f>'Rashodi po aktiv. i izv.fin.'!G265</f>
        <v>0</v>
      </c>
      <c r="H255" s="134">
        <f>'Rashodi po aktiv. i izv.fin.'!H265</f>
        <v>0</v>
      </c>
      <c r="I255" s="187">
        <f t="shared" si="12"/>
        <v>0</v>
      </c>
      <c r="J255" s="187">
        <f t="shared" si="15"/>
        <v>0</v>
      </c>
    </row>
    <row r="256" spans="1:10" s="116" customFormat="1" ht="15" customHeight="1">
      <c r="A256" s="130"/>
      <c r="B256" s="130"/>
      <c r="C256" s="111">
        <v>3234</v>
      </c>
      <c r="D256" s="86" t="s">
        <v>1275</v>
      </c>
      <c r="E256" s="134">
        <f>'Rashodi po aktiv. i izv.fin.'!E266</f>
        <v>0</v>
      </c>
      <c r="F256" s="257">
        <f>'Rashodi po aktiv. i izv.fin.'!F266</f>
        <v>0</v>
      </c>
      <c r="G256" s="257">
        <f>'Rashodi po aktiv. i izv.fin.'!G266</f>
        <v>0</v>
      </c>
      <c r="H256" s="134">
        <f>'Rashodi po aktiv. i izv.fin.'!H266</f>
        <v>0</v>
      </c>
      <c r="I256" s="187" t="e">
        <f t="shared" si="12"/>
        <v>#DIV/0!</v>
      </c>
      <c r="J256" s="187" t="e">
        <f t="shared" si="15"/>
        <v>#DIV/0!</v>
      </c>
    </row>
    <row r="257" spans="1:10" s="116" customFormat="1" ht="15" customHeight="1">
      <c r="A257" s="130"/>
      <c r="B257" s="130"/>
      <c r="C257" s="111">
        <v>3235</v>
      </c>
      <c r="D257" s="86" t="s">
        <v>1276</v>
      </c>
      <c r="E257" s="134">
        <f>'Rashodi po aktiv. i izv.fin.'!E267</f>
        <v>0</v>
      </c>
      <c r="F257" s="257">
        <f>'Rashodi po aktiv. i izv.fin.'!F267</f>
        <v>0</v>
      </c>
      <c r="G257" s="257">
        <f>'Rashodi po aktiv. i izv.fin.'!G267</f>
        <v>0</v>
      </c>
      <c r="H257" s="134">
        <f>'Rashodi po aktiv. i izv.fin.'!H267</f>
        <v>0</v>
      </c>
      <c r="I257" s="187" t="e">
        <f t="shared" si="12"/>
        <v>#DIV/0!</v>
      </c>
      <c r="J257" s="187" t="e">
        <f t="shared" si="15"/>
        <v>#DIV/0!</v>
      </c>
    </row>
    <row r="258" spans="1:10" s="116" customFormat="1" ht="15" customHeight="1">
      <c r="A258" s="130"/>
      <c r="B258" s="130"/>
      <c r="C258" s="111">
        <v>3237</v>
      </c>
      <c r="D258" s="86" t="s">
        <v>1278</v>
      </c>
      <c r="E258" s="134">
        <f>'Rashodi po aktiv. i izv.fin.'!E268</f>
        <v>0</v>
      </c>
      <c r="F258" s="257">
        <f>'Rashodi po aktiv. i izv.fin.'!F268</f>
        <v>0</v>
      </c>
      <c r="G258" s="257">
        <f>'Rashodi po aktiv. i izv.fin.'!G268</f>
        <v>0</v>
      </c>
      <c r="H258" s="134">
        <f>'Rashodi po aktiv. i izv.fin.'!H268</f>
        <v>0</v>
      </c>
      <c r="I258" s="187" t="e">
        <f t="shared" si="12"/>
        <v>#DIV/0!</v>
      </c>
      <c r="J258" s="187" t="e">
        <f t="shared" si="15"/>
        <v>#DIV/0!</v>
      </c>
    </row>
    <row r="259" spans="1:10" s="116" customFormat="1" ht="15" customHeight="1">
      <c r="A259" s="130"/>
      <c r="B259" s="130"/>
      <c r="C259" s="111">
        <v>3238</v>
      </c>
      <c r="D259" s="86" t="s">
        <v>1279</v>
      </c>
      <c r="E259" s="134">
        <f>'Rashodi po aktiv. i izv.fin.'!E269</f>
        <v>0</v>
      </c>
      <c r="F259" s="257">
        <f>'Rashodi po aktiv. i izv.fin.'!F269</f>
        <v>0</v>
      </c>
      <c r="G259" s="257">
        <f>'Rashodi po aktiv. i izv.fin.'!G269</f>
        <v>0</v>
      </c>
      <c r="H259" s="134">
        <f>'Rashodi po aktiv. i izv.fin.'!H269</f>
        <v>0</v>
      </c>
      <c r="I259" s="187" t="e">
        <f t="shared" si="12"/>
        <v>#DIV/0!</v>
      </c>
      <c r="J259" s="187" t="e">
        <f t="shared" si="15"/>
        <v>#DIV/0!</v>
      </c>
    </row>
    <row r="260" spans="1:10" s="116" customFormat="1" ht="15" customHeight="1">
      <c r="A260" s="130"/>
      <c r="B260" s="130"/>
      <c r="C260" s="111">
        <v>3239</v>
      </c>
      <c r="D260" s="86" t="s">
        <v>1280</v>
      </c>
      <c r="E260" s="134">
        <f>'Rashodi po aktiv. i izv.fin.'!E270</f>
        <v>0</v>
      </c>
      <c r="F260" s="257">
        <f>'Rashodi po aktiv. i izv.fin.'!F270</f>
        <v>0</v>
      </c>
      <c r="G260" s="257">
        <f>'Rashodi po aktiv. i izv.fin.'!G270</f>
        <v>0</v>
      </c>
      <c r="H260" s="134">
        <f>'Rashodi po aktiv. i izv.fin.'!H270</f>
        <v>0</v>
      </c>
      <c r="I260" s="187" t="e">
        <f t="shared" si="12"/>
        <v>#DIV/0!</v>
      </c>
      <c r="J260" s="187" t="e">
        <f t="shared" si="15"/>
        <v>#DIV/0!</v>
      </c>
    </row>
    <row r="261" spans="1:10" s="116" customFormat="1" ht="15" customHeight="1">
      <c r="A261" s="130"/>
      <c r="B261" s="130"/>
      <c r="C261" s="111">
        <v>3293</v>
      </c>
      <c r="D261" s="86" t="s">
        <v>1305</v>
      </c>
      <c r="E261" s="134">
        <f>'Rashodi po aktiv. i izv.fin.'!E271</f>
        <v>0</v>
      </c>
      <c r="F261" s="257">
        <f>'Rashodi po aktiv. i izv.fin.'!F271</f>
        <v>0</v>
      </c>
      <c r="G261" s="257">
        <f>'Rashodi po aktiv. i izv.fin.'!G271</f>
        <v>0</v>
      </c>
      <c r="H261" s="134">
        <f>'Rashodi po aktiv. i izv.fin.'!H271</f>
        <v>0</v>
      </c>
      <c r="I261" s="187" t="e">
        <f t="shared" si="12"/>
        <v>#DIV/0!</v>
      </c>
      <c r="J261" s="187" t="e">
        <f t="shared" si="15"/>
        <v>#DIV/0!</v>
      </c>
    </row>
    <row r="262" spans="1:10" s="116" customFormat="1" ht="15" customHeight="1">
      <c r="A262" s="130"/>
      <c r="B262" s="130">
        <v>35</v>
      </c>
      <c r="C262" s="111"/>
      <c r="D262" s="131" t="s">
        <v>1563</v>
      </c>
      <c r="E262" s="132">
        <f>E263</f>
        <v>2231.62</v>
      </c>
      <c r="F262" s="132">
        <f>F263</f>
        <v>0</v>
      </c>
      <c r="G262" s="132">
        <f>G263</f>
        <v>0</v>
      </c>
      <c r="H262" s="132">
        <f>H263</f>
        <v>0</v>
      </c>
      <c r="I262" s="188">
        <f t="shared" ref="I262:I325" si="20">H262/E262*100</f>
        <v>0</v>
      </c>
      <c r="J262" s="188">
        <f t="shared" si="15"/>
        <v>0</v>
      </c>
    </row>
    <row r="263" spans="1:10" s="116" customFormat="1" ht="15" customHeight="1">
      <c r="A263" s="130"/>
      <c r="B263" s="130"/>
      <c r="C263" s="111">
        <v>3531</v>
      </c>
      <c r="D263" s="86" t="s">
        <v>1541</v>
      </c>
      <c r="E263" s="134">
        <f>'Rashodi po aktiv. i izv.fin.'!E273</f>
        <v>2231.62</v>
      </c>
      <c r="F263" s="257">
        <f>'Rashodi po aktiv. i izv.fin.'!F273</f>
        <v>0</v>
      </c>
      <c r="G263" s="257">
        <f>'Rashodi po aktiv. i izv.fin.'!G273</f>
        <v>0</v>
      </c>
      <c r="H263" s="134">
        <f>'Rashodi po aktiv. i izv.fin.'!H273</f>
        <v>0</v>
      </c>
      <c r="I263" s="187">
        <f t="shared" si="20"/>
        <v>0</v>
      </c>
      <c r="J263" s="187">
        <f t="shared" si="15"/>
        <v>0</v>
      </c>
    </row>
    <row r="264" spans="1:10" s="116" customFormat="1" ht="15" customHeight="1">
      <c r="A264" s="130"/>
      <c r="B264" s="130">
        <v>36</v>
      </c>
      <c r="C264" s="111"/>
      <c r="D264" s="131" t="s">
        <v>1648</v>
      </c>
      <c r="E264" s="132">
        <f>E265</f>
        <v>0</v>
      </c>
      <c r="F264" s="132">
        <f>F265</f>
        <v>0</v>
      </c>
      <c r="G264" s="132">
        <f>G265</f>
        <v>0</v>
      </c>
      <c r="H264" s="132">
        <f>H265</f>
        <v>0</v>
      </c>
      <c r="I264" s="188" t="e">
        <f t="shared" si="20"/>
        <v>#DIV/0!</v>
      </c>
      <c r="J264" s="188" t="e">
        <f t="shared" si="15"/>
        <v>#DIV/0!</v>
      </c>
    </row>
    <row r="265" spans="1:10" s="116" customFormat="1" ht="15" customHeight="1">
      <c r="A265" s="130"/>
      <c r="B265" s="130"/>
      <c r="C265" s="111">
        <v>3693</v>
      </c>
      <c r="D265" s="86" t="s">
        <v>1544</v>
      </c>
      <c r="E265" s="134">
        <f>'Rashodi po aktiv. i izv.fin.'!E275</f>
        <v>0</v>
      </c>
      <c r="F265" s="257">
        <f>'Rashodi po aktiv. i izv.fin.'!F275</f>
        <v>0</v>
      </c>
      <c r="G265" s="257">
        <f>'Rashodi po aktiv. i izv.fin.'!G275</f>
        <v>0</v>
      </c>
      <c r="H265" s="134">
        <f>'Rashodi po aktiv. i izv.fin.'!H275</f>
        <v>0</v>
      </c>
      <c r="I265" s="187" t="e">
        <f t="shared" si="20"/>
        <v>#DIV/0!</v>
      </c>
      <c r="J265" s="187" t="e">
        <f t="shared" si="15"/>
        <v>#DIV/0!</v>
      </c>
    </row>
    <row r="266" spans="1:10" s="116" customFormat="1" ht="15" customHeight="1">
      <c r="A266" s="130"/>
      <c r="B266" s="130">
        <v>38</v>
      </c>
      <c r="C266" s="111"/>
      <c r="D266" s="131" t="s">
        <v>1359</v>
      </c>
      <c r="E266" s="132">
        <f>E267</f>
        <v>0</v>
      </c>
      <c r="F266" s="132">
        <f>F267</f>
        <v>0</v>
      </c>
      <c r="G266" s="132">
        <f>G267</f>
        <v>0</v>
      </c>
      <c r="H266" s="132">
        <f>H267</f>
        <v>0</v>
      </c>
      <c r="I266" s="188" t="e">
        <f t="shared" si="20"/>
        <v>#DIV/0!</v>
      </c>
      <c r="J266" s="188" t="e">
        <f t="shared" si="15"/>
        <v>#DIV/0!</v>
      </c>
    </row>
    <row r="267" spans="1:10" s="116" customFormat="1" ht="15" customHeight="1">
      <c r="A267" s="130"/>
      <c r="B267" s="130"/>
      <c r="C267" s="111">
        <v>3813</v>
      </c>
      <c r="D267" s="86" t="s">
        <v>1543</v>
      </c>
      <c r="E267" s="134">
        <f>'Rashodi po aktiv. i izv.fin.'!E277</f>
        <v>0</v>
      </c>
      <c r="F267" s="257">
        <f>'Rashodi po aktiv. i izv.fin.'!F277</f>
        <v>0</v>
      </c>
      <c r="G267" s="257">
        <f>'Rashodi po aktiv. i izv.fin.'!G277</f>
        <v>0</v>
      </c>
      <c r="H267" s="134">
        <f>'Rashodi po aktiv. i izv.fin.'!H277</f>
        <v>0</v>
      </c>
      <c r="I267" s="187" t="e">
        <f t="shared" si="20"/>
        <v>#DIV/0!</v>
      </c>
      <c r="J267" s="187" t="e">
        <f t="shared" si="15"/>
        <v>#DIV/0!</v>
      </c>
    </row>
    <row r="268" spans="1:10" s="116" customFormat="1" ht="15" customHeight="1">
      <c r="A268" s="130">
        <v>4</v>
      </c>
      <c r="B268" s="130"/>
      <c r="C268" s="111"/>
      <c r="D268" s="131" t="s">
        <v>1352</v>
      </c>
      <c r="E268" s="132">
        <f>E269</f>
        <v>36042.33</v>
      </c>
      <c r="F268" s="132">
        <f>F269</f>
        <v>0</v>
      </c>
      <c r="G268" s="132">
        <f>G269</f>
        <v>0</v>
      </c>
      <c r="H268" s="132">
        <f>H269</f>
        <v>0</v>
      </c>
      <c r="I268" s="188">
        <f t="shared" si="20"/>
        <v>0</v>
      </c>
      <c r="J268" s="188">
        <f t="shared" si="15"/>
        <v>0</v>
      </c>
    </row>
    <row r="269" spans="1:10" s="116" customFormat="1" ht="15" customHeight="1">
      <c r="A269" s="130"/>
      <c r="B269" s="130">
        <v>42</v>
      </c>
      <c r="C269" s="111"/>
      <c r="D269" s="131" t="s">
        <v>1353</v>
      </c>
      <c r="E269" s="132">
        <f>SUM(E270:E272)</f>
        <v>36042.33</v>
      </c>
      <c r="F269" s="132">
        <f>SUM(F270:F272)</f>
        <v>0</v>
      </c>
      <c r="G269" s="132">
        <f>SUM(G270:G272)</f>
        <v>0</v>
      </c>
      <c r="H269" s="132">
        <f>SUM(H270:H272)</f>
        <v>0</v>
      </c>
      <c r="I269" s="188">
        <f t="shared" si="20"/>
        <v>0</v>
      </c>
      <c r="J269" s="188">
        <f t="shared" si="15"/>
        <v>0</v>
      </c>
    </row>
    <row r="270" spans="1:10" s="116" customFormat="1" ht="15" customHeight="1">
      <c r="A270" s="130"/>
      <c r="B270" s="130"/>
      <c r="C270" s="111">
        <v>4221</v>
      </c>
      <c r="D270" s="86" t="s">
        <v>1287</v>
      </c>
      <c r="E270" s="134">
        <f>'Rashodi po aktiv. i izv.fin.'!E280</f>
        <v>0</v>
      </c>
      <c r="F270" s="257">
        <f>'Rashodi po aktiv. i izv.fin.'!F280</f>
        <v>0</v>
      </c>
      <c r="G270" s="257">
        <f>'Rashodi po aktiv. i izv.fin.'!G280</f>
        <v>0</v>
      </c>
      <c r="H270" s="134">
        <f>'Rashodi po aktiv. i izv.fin.'!H280</f>
        <v>0</v>
      </c>
      <c r="I270" s="187" t="e">
        <f t="shared" si="20"/>
        <v>#DIV/0!</v>
      </c>
      <c r="J270" s="187" t="e">
        <f t="shared" si="15"/>
        <v>#DIV/0!</v>
      </c>
    </row>
    <row r="271" spans="1:10" s="116" customFormat="1" ht="15" customHeight="1">
      <c r="A271" s="130"/>
      <c r="B271" s="130"/>
      <c r="C271" s="111">
        <v>4224</v>
      </c>
      <c r="D271" s="86" t="s">
        <v>1319</v>
      </c>
      <c r="E271" s="134">
        <f>'Rashodi po aktiv. i izv.fin.'!E281</f>
        <v>20250.18</v>
      </c>
      <c r="F271" s="257">
        <f>'Rashodi po aktiv. i izv.fin.'!F281</f>
        <v>0</v>
      </c>
      <c r="G271" s="257">
        <f>'Rashodi po aktiv. i izv.fin.'!G281</f>
        <v>0</v>
      </c>
      <c r="H271" s="134">
        <f>'Rashodi po aktiv. i izv.fin.'!H281</f>
        <v>0</v>
      </c>
      <c r="I271" s="187">
        <f t="shared" si="20"/>
        <v>0</v>
      </c>
      <c r="J271" s="187">
        <f t="shared" si="15"/>
        <v>0</v>
      </c>
    </row>
    <row r="272" spans="1:10" s="116" customFormat="1" ht="15" customHeight="1">
      <c r="A272" s="130"/>
      <c r="B272" s="130"/>
      <c r="C272" s="111">
        <v>4262</v>
      </c>
      <c r="D272" s="86" t="s">
        <v>1421</v>
      </c>
      <c r="E272" s="134">
        <f>'Rashodi po aktiv. i izv.fin.'!E282</f>
        <v>15792.15</v>
      </c>
      <c r="F272" s="257">
        <f>'Rashodi po aktiv. i izv.fin.'!F282</f>
        <v>0</v>
      </c>
      <c r="G272" s="257">
        <f>'Rashodi po aktiv. i izv.fin.'!G282</f>
        <v>0</v>
      </c>
      <c r="H272" s="134">
        <f>'Rashodi po aktiv. i izv.fin.'!H282</f>
        <v>0</v>
      </c>
      <c r="I272" s="187">
        <f t="shared" si="20"/>
        <v>0</v>
      </c>
      <c r="J272" s="187">
        <f t="shared" si="15"/>
        <v>0</v>
      </c>
    </row>
    <row r="273" spans="1:10" s="116" customFormat="1" ht="15" customHeight="1">
      <c r="A273" s="292" t="s">
        <v>1517</v>
      </c>
      <c r="B273" s="293"/>
      <c r="C273" s="293"/>
      <c r="D273" s="294"/>
      <c r="E273" s="205">
        <f>E274+E302</f>
        <v>12849.349999999999</v>
      </c>
      <c r="F273" s="205">
        <f>F274+F302</f>
        <v>0</v>
      </c>
      <c r="G273" s="205">
        <f>G274+G302</f>
        <v>0</v>
      </c>
      <c r="H273" s="205">
        <f>H274+H302</f>
        <v>0</v>
      </c>
      <c r="I273" s="175">
        <f t="shared" si="20"/>
        <v>0</v>
      </c>
      <c r="J273" s="175">
        <f t="shared" si="15"/>
        <v>0</v>
      </c>
    </row>
    <row r="274" spans="1:10" s="116" customFormat="1" ht="15" customHeight="1">
      <c r="A274" s="130">
        <v>3</v>
      </c>
      <c r="B274" s="130"/>
      <c r="C274" s="111"/>
      <c r="D274" s="131" t="s">
        <v>1365</v>
      </c>
      <c r="E274" s="132">
        <f>E275+E279+E296+E298+E300</f>
        <v>6489.54</v>
      </c>
      <c r="F274" s="132">
        <f>F275+F279+F296+F298+F300</f>
        <v>0</v>
      </c>
      <c r="G274" s="132">
        <f>G275+G279+G296+G298+G300</f>
        <v>0</v>
      </c>
      <c r="H274" s="132">
        <f>H275+H279+H296+H298+H300</f>
        <v>0</v>
      </c>
      <c r="I274" s="188">
        <f t="shared" si="20"/>
        <v>0</v>
      </c>
      <c r="J274" s="188">
        <f t="shared" si="15"/>
        <v>0</v>
      </c>
    </row>
    <row r="275" spans="1:10" s="116" customFormat="1" ht="15" customHeight="1">
      <c r="A275" s="130"/>
      <c r="B275" s="130">
        <v>31</v>
      </c>
      <c r="C275" s="111"/>
      <c r="D275" s="131" t="s">
        <v>1327</v>
      </c>
      <c r="E275" s="132">
        <f>SUM(E276:E278)</f>
        <v>5780.41</v>
      </c>
      <c r="F275" s="132">
        <f>SUM(F276:F278)</f>
        <v>0</v>
      </c>
      <c r="G275" s="132">
        <f>SUM(G276:G278)</f>
        <v>0</v>
      </c>
      <c r="H275" s="132">
        <f>SUM(H276:H278)</f>
        <v>0</v>
      </c>
      <c r="I275" s="188">
        <f t="shared" si="20"/>
        <v>0</v>
      </c>
      <c r="J275" s="188">
        <f t="shared" si="15"/>
        <v>0</v>
      </c>
    </row>
    <row r="276" spans="1:10" s="116" customFormat="1" ht="15" customHeight="1">
      <c r="A276" s="130"/>
      <c r="B276" s="130"/>
      <c r="C276" s="111">
        <v>3111</v>
      </c>
      <c r="D276" s="86" t="s">
        <v>1405</v>
      </c>
      <c r="E276" s="134">
        <f>'Rashodi po aktiv. i izv.fin.'!E286</f>
        <v>4961.71</v>
      </c>
      <c r="F276" s="257">
        <f>'Rashodi po aktiv. i izv.fin.'!F286</f>
        <v>0</v>
      </c>
      <c r="G276" s="257">
        <f>'Rashodi po aktiv. i izv.fin.'!G286</f>
        <v>0</v>
      </c>
      <c r="H276" s="134">
        <f>'Rashodi po aktiv. i izv.fin.'!H286</f>
        <v>0</v>
      </c>
      <c r="I276" s="187">
        <f t="shared" si="20"/>
        <v>0</v>
      </c>
      <c r="J276" s="187">
        <f t="shared" si="15"/>
        <v>0</v>
      </c>
    </row>
    <row r="277" spans="1:10" s="116" customFormat="1" ht="15" customHeight="1">
      <c r="A277" s="130"/>
      <c r="B277" s="130"/>
      <c r="C277" s="111">
        <v>3121</v>
      </c>
      <c r="D277" s="86" t="s">
        <v>1301</v>
      </c>
      <c r="E277" s="134">
        <f>'Rashodi po aktiv. i izv.fin.'!E287</f>
        <v>0</v>
      </c>
      <c r="F277" s="257">
        <f>'Rashodi po aktiv. i izv.fin.'!F287</f>
        <v>0</v>
      </c>
      <c r="G277" s="257">
        <f>'Rashodi po aktiv. i izv.fin.'!G287</f>
        <v>0</v>
      </c>
      <c r="H277" s="134">
        <f>'Rashodi po aktiv. i izv.fin.'!H287</f>
        <v>0</v>
      </c>
      <c r="I277" s="187" t="e">
        <f t="shared" si="20"/>
        <v>#DIV/0!</v>
      </c>
      <c r="J277" s="187" t="e">
        <f t="shared" si="15"/>
        <v>#DIV/0!</v>
      </c>
    </row>
    <row r="278" spans="1:10" s="116" customFormat="1" ht="15" customHeight="1">
      <c r="A278" s="130"/>
      <c r="B278" s="130"/>
      <c r="C278" s="111">
        <v>3132</v>
      </c>
      <c r="D278" s="86" t="s">
        <v>1363</v>
      </c>
      <c r="E278" s="134">
        <f>'Rashodi po aktiv. i izv.fin.'!E288</f>
        <v>818.7</v>
      </c>
      <c r="F278" s="257">
        <f>'Rashodi po aktiv. i izv.fin.'!F288</f>
        <v>0</v>
      </c>
      <c r="G278" s="257">
        <f>'Rashodi po aktiv. i izv.fin.'!G288</f>
        <v>0</v>
      </c>
      <c r="H278" s="134">
        <f>'Rashodi po aktiv. i izv.fin.'!H288</f>
        <v>0</v>
      </c>
      <c r="I278" s="187">
        <f t="shared" si="20"/>
        <v>0</v>
      </c>
      <c r="J278" s="187">
        <f t="shared" si="15"/>
        <v>0</v>
      </c>
    </row>
    <row r="279" spans="1:10" s="116" customFormat="1" ht="15" customHeight="1">
      <c r="A279" s="130"/>
      <c r="B279" s="130">
        <v>32</v>
      </c>
      <c r="C279" s="111"/>
      <c r="D279" s="131" t="s">
        <v>1330</v>
      </c>
      <c r="E279" s="132">
        <f>SUM(E280:E295)</f>
        <v>315.3</v>
      </c>
      <c r="F279" s="132">
        <f>SUM(F280:F295)</f>
        <v>0</v>
      </c>
      <c r="G279" s="132">
        <f>SUM(G280:G295)</f>
        <v>0</v>
      </c>
      <c r="H279" s="132">
        <f>SUM(H280:H295)</f>
        <v>0</v>
      </c>
      <c r="I279" s="188">
        <f t="shared" si="20"/>
        <v>0</v>
      </c>
      <c r="J279" s="188">
        <f t="shared" si="15"/>
        <v>0</v>
      </c>
    </row>
    <row r="280" spans="1:10" s="116" customFormat="1" ht="15" customHeight="1">
      <c r="A280" s="130"/>
      <c r="B280" s="130"/>
      <c r="C280" s="111">
        <v>3211</v>
      </c>
      <c r="D280" s="86" t="s">
        <v>1321</v>
      </c>
      <c r="E280" s="134">
        <f>'Rashodi po aktiv. i izv.fin.'!E290</f>
        <v>0</v>
      </c>
      <c r="F280" s="257">
        <f>'Rashodi po aktiv. i izv.fin.'!F290</f>
        <v>0</v>
      </c>
      <c r="G280" s="257">
        <f>'Rashodi po aktiv. i izv.fin.'!G290</f>
        <v>0</v>
      </c>
      <c r="H280" s="134">
        <f>'Rashodi po aktiv. i izv.fin.'!H290</f>
        <v>0</v>
      </c>
      <c r="I280" s="187" t="e">
        <f t="shared" si="20"/>
        <v>#DIV/0!</v>
      </c>
      <c r="J280" s="187" t="e">
        <f t="shared" ref="J280:J348" si="21">G280/E280*100</f>
        <v>#DIV/0!</v>
      </c>
    </row>
    <row r="281" spans="1:10" s="116" customFormat="1" ht="15" customHeight="1">
      <c r="A281" s="130"/>
      <c r="B281" s="130"/>
      <c r="C281" s="111">
        <v>3212</v>
      </c>
      <c r="D281" s="86" t="s">
        <v>1265</v>
      </c>
      <c r="E281" s="134">
        <f>'Rashodi po aktiv. i izv.fin.'!E291</f>
        <v>0</v>
      </c>
      <c r="F281" s="257">
        <f>'Rashodi po aktiv. i izv.fin.'!F291</f>
        <v>0</v>
      </c>
      <c r="G281" s="257">
        <f>'Rashodi po aktiv. i izv.fin.'!G291</f>
        <v>0</v>
      </c>
      <c r="H281" s="134">
        <f>'Rashodi po aktiv. i izv.fin.'!H291</f>
        <v>0</v>
      </c>
      <c r="I281" s="187" t="e">
        <f t="shared" si="20"/>
        <v>#DIV/0!</v>
      </c>
      <c r="J281" s="187" t="e">
        <f t="shared" si="21"/>
        <v>#DIV/0!</v>
      </c>
    </row>
    <row r="282" spans="1:10" s="116" customFormat="1" ht="15" customHeight="1">
      <c r="A282" s="130"/>
      <c r="B282" s="130"/>
      <c r="C282" s="111">
        <v>3213</v>
      </c>
      <c r="D282" s="86" t="s">
        <v>1528</v>
      </c>
      <c r="E282" s="134">
        <f>'Rashodi po aktiv. i izv.fin.'!E292</f>
        <v>22.8</v>
      </c>
      <c r="F282" s="257">
        <f>'Rashodi po aktiv. i izv.fin.'!F292</f>
        <v>0</v>
      </c>
      <c r="G282" s="257">
        <f>'Rashodi po aktiv. i izv.fin.'!G292</f>
        <v>0</v>
      </c>
      <c r="H282" s="134">
        <f>'Rashodi po aktiv. i izv.fin.'!H292</f>
        <v>0</v>
      </c>
      <c r="I282" s="187">
        <f t="shared" si="20"/>
        <v>0</v>
      </c>
      <c r="J282" s="187">
        <f t="shared" si="21"/>
        <v>0</v>
      </c>
    </row>
    <row r="283" spans="1:10" s="116" customFormat="1" ht="15" customHeight="1">
      <c r="A283" s="130"/>
      <c r="B283" s="130"/>
      <c r="C283" s="111">
        <v>3221</v>
      </c>
      <c r="D283" s="86" t="s">
        <v>1267</v>
      </c>
      <c r="E283" s="134">
        <f>'Rashodi po aktiv. i izv.fin.'!E293</f>
        <v>0</v>
      </c>
      <c r="F283" s="257">
        <f>'Rashodi po aktiv. i izv.fin.'!F293</f>
        <v>0</v>
      </c>
      <c r="G283" s="257">
        <f>'Rashodi po aktiv. i izv.fin.'!G293</f>
        <v>0</v>
      </c>
      <c r="H283" s="134">
        <f>'Rashodi po aktiv. i izv.fin.'!H293</f>
        <v>0</v>
      </c>
      <c r="I283" s="187" t="e">
        <f t="shared" si="20"/>
        <v>#DIV/0!</v>
      </c>
      <c r="J283" s="187" t="e">
        <f t="shared" si="21"/>
        <v>#DIV/0!</v>
      </c>
    </row>
    <row r="284" spans="1:10" s="116" customFormat="1" ht="15" customHeight="1">
      <c r="A284" s="130"/>
      <c r="B284" s="130"/>
      <c r="C284" s="111">
        <v>3222</v>
      </c>
      <c r="D284" s="86" t="s">
        <v>1581</v>
      </c>
      <c r="E284" s="134">
        <f>'Rashodi po aktiv. i izv.fin.'!E294</f>
        <v>0</v>
      </c>
      <c r="F284" s="257">
        <f>'Rashodi po aktiv. i izv.fin.'!F294</f>
        <v>0</v>
      </c>
      <c r="G284" s="257">
        <f>'Rashodi po aktiv. i izv.fin.'!G294</f>
        <v>0</v>
      </c>
      <c r="H284" s="134">
        <f>'Rashodi po aktiv. i izv.fin.'!H294</f>
        <v>0</v>
      </c>
      <c r="I284" s="187" t="e">
        <f t="shared" si="20"/>
        <v>#DIV/0!</v>
      </c>
      <c r="J284" s="187" t="e">
        <f t="shared" si="21"/>
        <v>#DIV/0!</v>
      </c>
    </row>
    <row r="285" spans="1:10" s="116" customFormat="1" ht="15.75" customHeight="1">
      <c r="A285" s="130"/>
      <c r="B285" s="130"/>
      <c r="C285" s="111">
        <v>3223</v>
      </c>
      <c r="D285" s="86" t="s">
        <v>1269</v>
      </c>
      <c r="E285" s="134">
        <f>'Rashodi po aktiv. i izv.fin.'!E295</f>
        <v>0</v>
      </c>
      <c r="F285" s="257">
        <f>'Rashodi po aktiv. i izv.fin.'!F295</f>
        <v>0</v>
      </c>
      <c r="G285" s="257">
        <f>'Rashodi po aktiv. i izv.fin.'!G295</f>
        <v>0</v>
      </c>
      <c r="H285" s="134">
        <f>'Rashodi po aktiv. i izv.fin.'!H295</f>
        <v>0</v>
      </c>
      <c r="I285" s="187" t="e">
        <f t="shared" si="20"/>
        <v>#DIV/0!</v>
      </c>
      <c r="J285" s="187" t="e">
        <f t="shared" si="21"/>
        <v>#DIV/0!</v>
      </c>
    </row>
    <row r="286" spans="1:10" s="116" customFormat="1" ht="15" customHeight="1">
      <c r="A286" s="130"/>
      <c r="B286" s="130"/>
      <c r="C286" s="111">
        <v>3224</v>
      </c>
      <c r="D286" s="86" t="s">
        <v>1514</v>
      </c>
      <c r="E286" s="134">
        <f>'Rashodi po aktiv. i izv.fin.'!E296</f>
        <v>0</v>
      </c>
      <c r="F286" s="257">
        <f>'Rashodi po aktiv. i izv.fin.'!F296</f>
        <v>0</v>
      </c>
      <c r="G286" s="257">
        <f>'Rashodi po aktiv. i izv.fin.'!G296</f>
        <v>0</v>
      </c>
      <c r="H286" s="134">
        <f>'Rashodi po aktiv. i izv.fin.'!H296</f>
        <v>0</v>
      </c>
      <c r="I286" s="187" t="e">
        <f t="shared" si="20"/>
        <v>#DIV/0!</v>
      </c>
      <c r="J286" s="187" t="e">
        <f t="shared" si="21"/>
        <v>#DIV/0!</v>
      </c>
    </row>
    <row r="287" spans="1:10" s="116" customFormat="1" ht="15" customHeight="1">
      <c r="A287" s="130"/>
      <c r="B287" s="130"/>
      <c r="C287" s="111">
        <v>3231</v>
      </c>
      <c r="D287" s="86" t="s">
        <v>1272</v>
      </c>
      <c r="E287" s="134">
        <f>'Rashodi po aktiv. i izv.fin.'!E297</f>
        <v>0</v>
      </c>
      <c r="F287" s="257">
        <f>'Rashodi po aktiv. i izv.fin.'!F297</f>
        <v>0</v>
      </c>
      <c r="G287" s="257">
        <f>'Rashodi po aktiv. i izv.fin.'!G297</f>
        <v>0</v>
      </c>
      <c r="H287" s="134">
        <f>'Rashodi po aktiv. i izv.fin.'!H297</f>
        <v>0</v>
      </c>
      <c r="I287" s="187" t="e">
        <f t="shared" si="20"/>
        <v>#DIV/0!</v>
      </c>
      <c r="J287" s="187" t="e">
        <f t="shared" si="21"/>
        <v>#DIV/0!</v>
      </c>
    </row>
    <row r="288" spans="1:10" s="116" customFormat="1" ht="15" customHeight="1">
      <c r="A288" s="130"/>
      <c r="B288" s="130"/>
      <c r="C288" s="111">
        <v>3232</v>
      </c>
      <c r="D288" s="86" t="s">
        <v>1273</v>
      </c>
      <c r="E288" s="134">
        <f>'Rashodi po aktiv. i izv.fin.'!E298</f>
        <v>0</v>
      </c>
      <c r="F288" s="257">
        <f>'Rashodi po aktiv. i izv.fin.'!F298</f>
        <v>0</v>
      </c>
      <c r="G288" s="257">
        <f>'Rashodi po aktiv. i izv.fin.'!G298</f>
        <v>0</v>
      </c>
      <c r="H288" s="134">
        <f>'Rashodi po aktiv. i izv.fin.'!H298</f>
        <v>0</v>
      </c>
      <c r="I288" s="187" t="e">
        <f t="shared" si="20"/>
        <v>#DIV/0!</v>
      </c>
      <c r="J288" s="187" t="e">
        <f t="shared" si="21"/>
        <v>#DIV/0!</v>
      </c>
    </row>
    <row r="289" spans="1:10" s="116" customFormat="1" ht="15" customHeight="1">
      <c r="A289" s="130"/>
      <c r="B289" s="130"/>
      <c r="C289" s="111">
        <v>3233</v>
      </c>
      <c r="D289" s="86" t="s">
        <v>1274</v>
      </c>
      <c r="E289" s="134">
        <f>'Rashodi po aktiv. i izv.fin.'!E299</f>
        <v>292.5</v>
      </c>
      <c r="F289" s="257">
        <f>'Rashodi po aktiv. i izv.fin.'!F299</f>
        <v>0</v>
      </c>
      <c r="G289" s="257">
        <f>'Rashodi po aktiv. i izv.fin.'!G299</f>
        <v>0</v>
      </c>
      <c r="H289" s="134">
        <f>'Rashodi po aktiv. i izv.fin.'!H299</f>
        <v>0</v>
      </c>
      <c r="I289" s="187">
        <f t="shared" si="20"/>
        <v>0</v>
      </c>
      <c r="J289" s="187">
        <f t="shared" si="21"/>
        <v>0</v>
      </c>
    </row>
    <row r="290" spans="1:10" s="116" customFormat="1" ht="15" customHeight="1">
      <c r="A290" s="130"/>
      <c r="B290" s="130"/>
      <c r="C290" s="111">
        <v>3234</v>
      </c>
      <c r="D290" s="86" t="s">
        <v>1275</v>
      </c>
      <c r="E290" s="134">
        <f>'Rashodi po aktiv. i izv.fin.'!E300</f>
        <v>0</v>
      </c>
      <c r="F290" s="257">
        <f>'Rashodi po aktiv. i izv.fin.'!F300</f>
        <v>0</v>
      </c>
      <c r="G290" s="257">
        <f>'Rashodi po aktiv. i izv.fin.'!G300</f>
        <v>0</v>
      </c>
      <c r="H290" s="134">
        <f>'Rashodi po aktiv. i izv.fin.'!H300</f>
        <v>0</v>
      </c>
      <c r="I290" s="187" t="e">
        <f t="shared" si="20"/>
        <v>#DIV/0!</v>
      </c>
      <c r="J290" s="187" t="e">
        <f t="shared" si="21"/>
        <v>#DIV/0!</v>
      </c>
    </row>
    <row r="291" spans="1:10" s="116" customFormat="1" ht="15" customHeight="1">
      <c r="A291" s="130"/>
      <c r="B291" s="130"/>
      <c r="C291" s="111">
        <v>3235</v>
      </c>
      <c r="D291" s="86" t="s">
        <v>1276</v>
      </c>
      <c r="E291" s="134">
        <f>'Rashodi po aktiv. i izv.fin.'!E301</f>
        <v>0</v>
      </c>
      <c r="F291" s="257">
        <f>'Rashodi po aktiv. i izv.fin.'!F301</f>
        <v>0</v>
      </c>
      <c r="G291" s="257">
        <f>'Rashodi po aktiv. i izv.fin.'!G301</f>
        <v>0</v>
      </c>
      <c r="H291" s="134">
        <f>'Rashodi po aktiv. i izv.fin.'!H301</f>
        <v>0</v>
      </c>
      <c r="I291" s="187" t="e">
        <f t="shared" si="20"/>
        <v>#DIV/0!</v>
      </c>
      <c r="J291" s="187" t="e">
        <f t="shared" si="21"/>
        <v>#DIV/0!</v>
      </c>
    </row>
    <row r="292" spans="1:10" s="116" customFormat="1" ht="15" customHeight="1">
      <c r="A292" s="130"/>
      <c r="B292" s="130"/>
      <c r="C292" s="111">
        <v>3237</v>
      </c>
      <c r="D292" s="86" t="s">
        <v>1278</v>
      </c>
      <c r="E292" s="134">
        <f>'Rashodi po aktiv. i izv.fin.'!E302</f>
        <v>0</v>
      </c>
      <c r="F292" s="257">
        <f>'Rashodi po aktiv. i izv.fin.'!F302</f>
        <v>0</v>
      </c>
      <c r="G292" s="257">
        <f>'Rashodi po aktiv. i izv.fin.'!G302</f>
        <v>0</v>
      </c>
      <c r="H292" s="134">
        <f>'Rashodi po aktiv. i izv.fin.'!H302</f>
        <v>0</v>
      </c>
      <c r="I292" s="187" t="e">
        <f t="shared" si="20"/>
        <v>#DIV/0!</v>
      </c>
      <c r="J292" s="187" t="e">
        <f t="shared" si="21"/>
        <v>#DIV/0!</v>
      </c>
    </row>
    <row r="293" spans="1:10" s="116" customFormat="1" ht="15" customHeight="1">
      <c r="A293" s="130"/>
      <c r="B293" s="130"/>
      <c r="C293" s="111">
        <v>3238</v>
      </c>
      <c r="D293" s="86" t="s">
        <v>1279</v>
      </c>
      <c r="E293" s="134">
        <f>'Rashodi po aktiv. i izv.fin.'!E303</f>
        <v>0</v>
      </c>
      <c r="F293" s="257">
        <f>'Rashodi po aktiv. i izv.fin.'!F303</f>
        <v>0</v>
      </c>
      <c r="G293" s="257">
        <f>'Rashodi po aktiv. i izv.fin.'!G303</f>
        <v>0</v>
      </c>
      <c r="H293" s="134">
        <f>'Rashodi po aktiv. i izv.fin.'!H303</f>
        <v>0</v>
      </c>
      <c r="I293" s="187" t="e">
        <f t="shared" si="20"/>
        <v>#DIV/0!</v>
      </c>
      <c r="J293" s="187" t="e">
        <f t="shared" si="21"/>
        <v>#DIV/0!</v>
      </c>
    </row>
    <row r="294" spans="1:10" s="116" customFormat="1" ht="15" customHeight="1">
      <c r="A294" s="130"/>
      <c r="B294" s="130"/>
      <c r="C294" s="111">
        <v>3239</v>
      </c>
      <c r="D294" s="86" t="s">
        <v>1280</v>
      </c>
      <c r="E294" s="134">
        <f>'Rashodi po aktiv. i izv.fin.'!E304</f>
        <v>0</v>
      </c>
      <c r="F294" s="257">
        <f>'Rashodi po aktiv. i izv.fin.'!F304</f>
        <v>0</v>
      </c>
      <c r="G294" s="257">
        <f>'Rashodi po aktiv. i izv.fin.'!G304</f>
        <v>0</v>
      </c>
      <c r="H294" s="134">
        <f>'Rashodi po aktiv. i izv.fin.'!H304</f>
        <v>0</v>
      </c>
      <c r="I294" s="187" t="e">
        <f t="shared" si="20"/>
        <v>#DIV/0!</v>
      </c>
      <c r="J294" s="187" t="e">
        <f t="shared" si="21"/>
        <v>#DIV/0!</v>
      </c>
    </row>
    <row r="295" spans="1:10" s="116" customFormat="1" ht="15" customHeight="1">
      <c r="A295" s="130"/>
      <c r="B295" s="130"/>
      <c r="C295" s="111">
        <v>3293</v>
      </c>
      <c r="D295" s="86" t="s">
        <v>1305</v>
      </c>
      <c r="E295" s="134">
        <f>'Rashodi po aktiv. i izv.fin.'!E305</f>
        <v>0</v>
      </c>
      <c r="F295" s="257">
        <f>'Rashodi po aktiv. i izv.fin.'!F305</f>
        <v>0</v>
      </c>
      <c r="G295" s="257">
        <f>'Rashodi po aktiv. i izv.fin.'!G305</f>
        <v>0</v>
      </c>
      <c r="H295" s="134">
        <f>'Rashodi po aktiv. i izv.fin.'!H305</f>
        <v>0</v>
      </c>
      <c r="I295" s="187" t="e">
        <f t="shared" si="20"/>
        <v>#DIV/0!</v>
      </c>
      <c r="J295" s="187" t="e">
        <f t="shared" si="21"/>
        <v>#DIV/0!</v>
      </c>
    </row>
    <row r="296" spans="1:10" s="116" customFormat="1" ht="15" customHeight="1">
      <c r="A296" s="130"/>
      <c r="B296" s="130">
        <v>35</v>
      </c>
      <c r="C296" s="111"/>
      <c r="D296" s="131" t="s">
        <v>1563</v>
      </c>
      <c r="E296" s="132">
        <f>E297</f>
        <v>393.83</v>
      </c>
      <c r="F296" s="132">
        <f>F297</f>
        <v>0</v>
      </c>
      <c r="G296" s="132">
        <f>G297</f>
        <v>0</v>
      </c>
      <c r="H296" s="132">
        <f>H297</f>
        <v>0</v>
      </c>
      <c r="I296" s="188">
        <f t="shared" si="20"/>
        <v>0</v>
      </c>
      <c r="J296" s="188">
        <f t="shared" si="21"/>
        <v>0</v>
      </c>
    </row>
    <row r="297" spans="1:10" s="116" customFormat="1" ht="15" customHeight="1">
      <c r="A297" s="130"/>
      <c r="B297" s="130"/>
      <c r="C297" s="111">
        <v>3531</v>
      </c>
      <c r="D297" s="86" t="s">
        <v>1541</v>
      </c>
      <c r="E297" s="134">
        <f>'Rashodi po aktiv. i izv.fin.'!E307</f>
        <v>393.83</v>
      </c>
      <c r="F297" s="257">
        <f>'Rashodi po aktiv. i izv.fin.'!F307</f>
        <v>0</v>
      </c>
      <c r="G297" s="257">
        <f>'Rashodi po aktiv. i izv.fin.'!G307</f>
        <v>0</v>
      </c>
      <c r="H297" s="134">
        <f>'Rashodi po aktiv. i izv.fin.'!H307</f>
        <v>0</v>
      </c>
      <c r="I297" s="187">
        <f t="shared" si="20"/>
        <v>0</v>
      </c>
      <c r="J297" s="187">
        <f t="shared" si="21"/>
        <v>0</v>
      </c>
    </row>
    <row r="298" spans="1:10" s="116" customFormat="1" ht="15" customHeight="1">
      <c r="A298" s="130"/>
      <c r="B298" s="130">
        <v>36</v>
      </c>
      <c r="C298" s="111"/>
      <c r="D298" s="131" t="s">
        <v>1648</v>
      </c>
      <c r="E298" s="132">
        <f>E299</f>
        <v>0</v>
      </c>
      <c r="F298" s="132">
        <f>F299</f>
        <v>0</v>
      </c>
      <c r="G298" s="132">
        <f>G299</f>
        <v>0</v>
      </c>
      <c r="H298" s="132">
        <f>H299</f>
        <v>0</v>
      </c>
      <c r="I298" s="188" t="e">
        <f t="shared" si="20"/>
        <v>#DIV/0!</v>
      </c>
      <c r="J298" s="188" t="e">
        <f t="shared" si="21"/>
        <v>#DIV/0!</v>
      </c>
    </row>
    <row r="299" spans="1:10" s="116" customFormat="1" ht="15" customHeight="1">
      <c r="A299" s="130"/>
      <c r="B299" s="130"/>
      <c r="C299" s="111">
        <v>3691</v>
      </c>
      <c r="D299" s="86" t="s">
        <v>1545</v>
      </c>
      <c r="E299" s="134">
        <f>'Rashodi po aktiv. i izv.fin.'!E309</f>
        <v>0</v>
      </c>
      <c r="F299" s="257">
        <f>'Rashodi po aktiv. i izv.fin.'!F309</f>
        <v>0</v>
      </c>
      <c r="G299" s="257">
        <f>'Rashodi po aktiv. i izv.fin.'!G309</f>
        <v>0</v>
      </c>
      <c r="H299" s="134">
        <f>'Rashodi po aktiv. i izv.fin.'!H309</f>
        <v>0</v>
      </c>
      <c r="I299" s="187" t="e">
        <f t="shared" si="20"/>
        <v>#DIV/0!</v>
      </c>
      <c r="J299" s="187" t="e">
        <f t="shared" si="21"/>
        <v>#DIV/0!</v>
      </c>
    </row>
    <row r="300" spans="1:10" s="116" customFormat="1" ht="15" customHeight="1">
      <c r="A300" s="130"/>
      <c r="B300" s="130">
        <v>38</v>
      </c>
      <c r="C300" s="111"/>
      <c r="D300" s="131" t="s">
        <v>1359</v>
      </c>
      <c r="E300" s="132">
        <f>E301</f>
        <v>0</v>
      </c>
      <c r="F300" s="132">
        <f>F301</f>
        <v>0</v>
      </c>
      <c r="G300" s="132">
        <f>G301</f>
        <v>0</v>
      </c>
      <c r="H300" s="132">
        <f>H301</f>
        <v>0</v>
      </c>
      <c r="I300" s="188" t="e">
        <f t="shared" si="20"/>
        <v>#DIV/0!</v>
      </c>
      <c r="J300" s="188" t="e">
        <f t="shared" si="21"/>
        <v>#DIV/0!</v>
      </c>
    </row>
    <row r="301" spans="1:10" s="116" customFormat="1" ht="15" customHeight="1">
      <c r="A301" s="130"/>
      <c r="B301" s="130"/>
      <c r="C301" s="111">
        <v>3813</v>
      </c>
      <c r="D301" s="86" t="s">
        <v>1543</v>
      </c>
      <c r="E301" s="134">
        <f>'Rashodi po aktiv. i izv.fin.'!E311</f>
        <v>0</v>
      </c>
      <c r="F301" s="257">
        <f>'Rashodi po aktiv. i izv.fin.'!F311</f>
        <v>0</v>
      </c>
      <c r="G301" s="257">
        <f>'Rashodi po aktiv. i izv.fin.'!G311</f>
        <v>0</v>
      </c>
      <c r="H301" s="134">
        <f>'Rashodi po aktiv. i izv.fin.'!H311</f>
        <v>0</v>
      </c>
      <c r="I301" s="187" t="e">
        <f t="shared" si="20"/>
        <v>#DIV/0!</v>
      </c>
      <c r="J301" s="187" t="e">
        <f t="shared" si="21"/>
        <v>#DIV/0!</v>
      </c>
    </row>
    <row r="302" spans="1:10" s="116" customFormat="1" ht="15" customHeight="1">
      <c r="A302" s="130">
        <v>4</v>
      </c>
      <c r="B302" s="130"/>
      <c r="C302" s="111"/>
      <c r="D302" s="131" t="s">
        <v>1352</v>
      </c>
      <c r="E302" s="132">
        <f>E303</f>
        <v>6359.8099999999995</v>
      </c>
      <c r="F302" s="132">
        <f>F303</f>
        <v>0</v>
      </c>
      <c r="G302" s="132">
        <f>G303</f>
        <v>0</v>
      </c>
      <c r="H302" s="132">
        <f>H303</f>
        <v>0</v>
      </c>
      <c r="I302" s="188">
        <f t="shared" si="20"/>
        <v>0</v>
      </c>
      <c r="J302" s="188">
        <f t="shared" si="21"/>
        <v>0</v>
      </c>
    </row>
    <row r="303" spans="1:10" s="116" customFormat="1" ht="15" customHeight="1">
      <c r="A303" s="130"/>
      <c r="B303" s="130">
        <v>42</v>
      </c>
      <c r="C303" s="111"/>
      <c r="D303" s="131" t="s">
        <v>1353</v>
      </c>
      <c r="E303" s="132">
        <f>SUM(E304:E306)</f>
        <v>6359.8099999999995</v>
      </c>
      <c r="F303" s="132">
        <f>SUM(F304:F306)</f>
        <v>0</v>
      </c>
      <c r="G303" s="132">
        <f>SUM(G304:G306)</f>
        <v>0</v>
      </c>
      <c r="H303" s="132">
        <f>SUM(H304:H306)</f>
        <v>0</v>
      </c>
      <c r="I303" s="188">
        <f t="shared" si="20"/>
        <v>0</v>
      </c>
      <c r="J303" s="188">
        <f t="shared" si="21"/>
        <v>0</v>
      </c>
    </row>
    <row r="304" spans="1:10" s="116" customFormat="1" ht="15" customHeight="1">
      <c r="A304" s="130"/>
      <c r="B304" s="130"/>
      <c r="C304" s="111">
        <v>4221</v>
      </c>
      <c r="D304" s="86" t="s">
        <v>1287</v>
      </c>
      <c r="E304" s="134">
        <f>'Rashodi po aktiv. i izv.fin.'!E314</f>
        <v>0</v>
      </c>
      <c r="F304" s="257">
        <f>'Rashodi po aktiv. i izv.fin.'!F314</f>
        <v>0</v>
      </c>
      <c r="G304" s="257">
        <f>'Rashodi po aktiv. i izv.fin.'!G314</f>
        <v>0</v>
      </c>
      <c r="H304" s="134">
        <f>'Rashodi po aktiv. i izv.fin.'!H314</f>
        <v>0</v>
      </c>
      <c r="I304" s="187" t="e">
        <f t="shared" si="20"/>
        <v>#DIV/0!</v>
      </c>
      <c r="J304" s="187" t="e">
        <f t="shared" si="21"/>
        <v>#DIV/0!</v>
      </c>
    </row>
    <row r="305" spans="1:10" s="116" customFormat="1" ht="15" customHeight="1">
      <c r="A305" s="130"/>
      <c r="B305" s="130"/>
      <c r="C305" s="111">
        <v>4224</v>
      </c>
      <c r="D305" s="86" t="s">
        <v>1319</v>
      </c>
      <c r="E305" s="134">
        <f>'Rashodi po aktiv. i izv.fin.'!E315</f>
        <v>3573.56</v>
      </c>
      <c r="F305" s="257">
        <f>'Rashodi po aktiv. i izv.fin.'!F315</f>
        <v>0</v>
      </c>
      <c r="G305" s="257">
        <f>'Rashodi po aktiv. i izv.fin.'!G315</f>
        <v>0</v>
      </c>
      <c r="H305" s="134">
        <f>'Rashodi po aktiv. i izv.fin.'!H315</f>
        <v>0</v>
      </c>
      <c r="I305" s="187">
        <f t="shared" si="20"/>
        <v>0</v>
      </c>
      <c r="J305" s="187">
        <f t="shared" si="21"/>
        <v>0</v>
      </c>
    </row>
    <row r="306" spans="1:10" s="116" customFormat="1" ht="15" customHeight="1">
      <c r="A306" s="130"/>
      <c r="B306" s="130"/>
      <c r="C306" s="111">
        <v>4262</v>
      </c>
      <c r="D306" s="86" t="s">
        <v>1421</v>
      </c>
      <c r="E306" s="134">
        <f>'Rashodi po aktiv. i izv.fin.'!E316</f>
        <v>2786.25</v>
      </c>
      <c r="F306" s="257">
        <f>'Rashodi po aktiv. i izv.fin.'!F316</f>
        <v>0</v>
      </c>
      <c r="G306" s="257">
        <f>'Rashodi po aktiv. i izv.fin.'!G316</f>
        <v>0</v>
      </c>
      <c r="H306" s="134">
        <f>'Rashodi po aktiv. i izv.fin.'!H316</f>
        <v>0</v>
      </c>
      <c r="I306" s="187">
        <f t="shared" si="20"/>
        <v>0</v>
      </c>
      <c r="J306" s="187">
        <f t="shared" si="21"/>
        <v>0</v>
      </c>
    </row>
    <row r="307" spans="1:10" s="116" customFormat="1" ht="30" customHeight="1">
      <c r="A307" s="292" t="s">
        <v>1734</v>
      </c>
      <c r="B307" s="293"/>
      <c r="C307" s="293"/>
      <c r="D307" s="294"/>
      <c r="E307" s="205">
        <f>E308+E313+E366+E433+E485+E537+E558+E532</f>
        <v>984684</v>
      </c>
      <c r="F307" s="205">
        <f t="shared" ref="F307:G307" si="22">F308+F313+F366+F433+F485+F537+F558+F532</f>
        <v>1922803</v>
      </c>
      <c r="G307" s="205">
        <f t="shared" si="22"/>
        <v>0</v>
      </c>
      <c r="H307" s="205">
        <f>H308+H313+H366+H433+H485+H537+H558+H532</f>
        <v>907272.68999999983</v>
      </c>
      <c r="I307" s="175">
        <f t="shared" si="20"/>
        <v>92.138461679076727</v>
      </c>
      <c r="J307" s="175">
        <f t="shared" si="21"/>
        <v>0</v>
      </c>
    </row>
    <row r="308" spans="1:10" s="110" customFormat="1" ht="15" customHeight="1">
      <c r="A308" s="292" t="s">
        <v>1517</v>
      </c>
      <c r="B308" s="301"/>
      <c r="C308" s="301"/>
      <c r="D308" s="302"/>
      <c r="E308" s="118">
        <f>E309+E350</f>
        <v>0</v>
      </c>
      <c r="F308" s="118">
        <f>F309+F350</f>
        <v>0</v>
      </c>
      <c r="G308" s="118">
        <f>G309+G350</f>
        <v>0</v>
      </c>
      <c r="H308" s="118">
        <f>H309+H350</f>
        <v>6390.85</v>
      </c>
      <c r="I308" s="176" t="e">
        <f t="shared" si="20"/>
        <v>#DIV/0!</v>
      </c>
      <c r="J308" s="176" t="e">
        <f t="shared" si="21"/>
        <v>#DIV/0!</v>
      </c>
    </row>
    <row r="309" spans="1:10" s="110" customFormat="1" ht="15" customHeight="1">
      <c r="A309" s="130">
        <v>3</v>
      </c>
      <c r="B309" s="111"/>
      <c r="C309" s="55"/>
      <c r="D309" s="55" t="s">
        <v>1365</v>
      </c>
      <c r="E309" s="112">
        <f>E310</f>
        <v>0</v>
      </c>
      <c r="F309" s="112">
        <f t="shared" ref="F309:H309" si="23">F310</f>
        <v>0</v>
      </c>
      <c r="G309" s="112">
        <f t="shared" si="23"/>
        <v>0</v>
      </c>
      <c r="H309" s="112">
        <f t="shared" si="23"/>
        <v>6390.85</v>
      </c>
      <c r="I309" s="177" t="e">
        <f t="shared" si="20"/>
        <v>#DIV/0!</v>
      </c>
      <c r="J309" s="177" t="e">
        <f t="shared" si="21"/>
        <v>#DIV/0!</v>
      </c>
    </row>
    <row r="310" spans="1:10" s="110" customFormat="1" ht="15" customHeight="1">
      <c r="A310" s="111"/>
      <c r="B310" s="130">
        <v>31</v>
      </c>
      <c r="C310" s="55"/>
      <c r="D310" s="55" t="s">
        <v>1327</v>
      </c>
      <c r="E310" s="112">
        <f>SUM(E311:E312)</f>
        <v>0</v>
      </c>
      <c r="F310" s="112">
        <f t="shared" ref="F310:H310" si="24">SUM(F311:F312)</f>
        <v>0</v>
      </c>
      <c r="G310" s="112">
        <f t="shared" si="24"/>
        <v>0</v>
      </c>
      <c r="H310" s="112">
        <f t="shared" si="24"/>
        <v>6390.85</v>
      </c>
      <c r="I310" s="177" t="e">
        <f t="shared" si="20"/>
        <v>#DIV/0!</v>
      </c>
      <c r="J310" s="177" t="e">
        <f t="shared" si="21"/>
        <v>#DIV/0!</v>
      </c>
    </row>
    <row r="311" spans="1:10" s="110" customFormat="1" ht="15" customHeight="1">
      <c r="A311" s="111"/>
      <c r="B311" s="111"/>
      <c r="C311" s="111">
        <v>3111</v>
      </c>
      <c r="D311" s="86" t="s">
        <v>1405</v>
      </c>
      <c r="E311" s="134">
        <f>'Rashodi po aktiv. i izv.fin.'!E575</f>
        <v>0</v>
      </c>
      <c r="F311" s="257">
        <f>'Rashodi po aktiv. i izv.fin.'!F575</f>
        <v>0</v>
      </c>
      <c r="G311" s="257">
        <f>'Rashodi po aktiv. i izv.fin.'!G575</f>
        <v>0</v>
      </c>
      <c r="H311" s="134">
        <f>'Rashodi po aktiv. i izv.fin.'!H575</f>
        <v>6369.09</v>
      </c>
      <c r="I311" s="178" t="e">
        <f t="shared" si="20"/>
        <v>#DIV/0!</v>
      </c>
      <c r="J311" s="178" t="e">
        <f t="shared" si="21"/>
        <v>#DIV/0!</v>
      </c>
    </row>
    <row r="312" spans="1:10" s="110" customFormat="1" ht="15" customHeight="1">
      <c r="A312" s="111"/>
      <c r="B312" s="111"/>
      <c r="C312" s="111">
        <v>3132</v>
      </c>
      <c r="D312" s="86" t="s">
        <v>1363</v>
      </c>
      <c r="E312" s="134">
        <f>'Rashodi po aktiv. i izv.fin.'!E576</f>
        <v>0</v>
      </c>
      <c r="F312" s="257">
        <f>'Rashodi po aktiv. i izv.fin.'!F576</f>
        <v>0</v>
      </c>
      <c r="G312" s="257">
        <f>'Rashodi po aktiv. i izv.fin.'!G576</f>
        <v>0</v>
      </c>
      <c r="H312" s="134">
        <f>'Rashodi po aktiv. i izv.fin.'!H576</f>
        <v>21.76</v>
      </c>
      <c r="I312" s="178" t="e">
        <f t="shared" si="20"/>
        <v>#DIV/0!</v>
      </c>
      <c r="J312" s="178" t="e">
        <f t="shared" si="21"/>
        <v>#DIV/0!</v>
      </c>
    </row>
    <row r="313" spans="1:10" s="116" customFormat="1" ht="15" customHeight="1">
      <c r="A313" s="292" t="s">
        <v>1263</v>
      </c>
      <c r="B313" s="293"/>
      <c r="C313" s="293"/>
      <c r="D313" s="294"/>
      <c r="E313" s="205">
        <f>E314+E357</f>
        <v>443575</v>
      </c>
      <c r="F313" s="205">
        <f>F314+F357</f>
        <v>928997</v>
      </c>
      <c r="G313" s="205">
        <f>G314+G357</f>
        <v>0</v>
      </c>
      <c r="H313" s="205">
        <f>H314+H357</f>
        <v>456603.88</v>
      </c>
      <c r="I313" s="175">
        <f t="shared" si="20"/>
        <v>102.9372439835428</v>
      </c>
      <c r="J313" s="175">
        <f t="shared" si="21"/>
        <v>0</v>
      </c>
    </row>
    <row r="314" spans="1:10" s="116" customFormat="1" ht="15" customHeight="1">
      <c r="A314" s="130">
        <v>3</v>
      </c>
      <c r="B314" s="130"/>
      <c r="C314" s="111"/>
      <c r="D314" s="131" t="s">
        <v>1365</v>
      </c>
      <c r="E314" s="132">
        <f>E315+E322+E347+E352+E354</f>
        <v>443575</v>
      </c>
      <c r="F314" s="132">
        <f>F315+F322+F347+F352+F354</f>
        <v>858497</v>
      </c>
      <c r="G314" s="132">
        <f>G315+G322+G347+G352+G354</f>
        <v>0</v>
      </c>
      <c r="H314" s="132">
        <f>H315+H322+H347+H352+H354</f>
        <v>456454.83</v>
      </c>
      <c r="I314" s="188">
        <f t="shared" si="20"/>
        <v>102.90364199966184</v>
      </c>
      <c r="J314" s="188">
        <f t="shared" si="21"/>
        <v>0</v>
      </c>
    </row>
    <row r="315" spans="1:10" s="116" customFormat="1" ht="15" customHeight="1">
      <c r="A315" s="130"/>
      <c r="B315" s="130">
        <v>31</v>
      </c>
      <c r="C315" s="111"/>
      <c r="D315" s="131" t="s">
        <v>1327</v>
      </c>
      <c r="E315" s="132">
        <f>SUM(E316:E321)</f>
        <v>180960</v>
      </c>
      <c r="F315" s="132">
        <f>SUM(F316:F321)</f>
        <v>338003</v>
      </c>
      <c r="G315" s="132">
        <f>SUM(G316:G321)</f>
        <v>0</v>
      </c>
      <c r="H315" s="132">
        <f>SUM(H316:H321)</f>
        <v>216425.37</v>
      </c>
      <c r="I315" s="188">
        <f t="shared" si="20"/>
        <v>119.59845822281167</v>
      </c>
      <c r="J315" s="188">
        <f t="shared" si="21"/>
        <v>0</v>
      </c>
    </row>
    <row r="316" spans="1:10" s="116" customFormat="1" ht="15" customHeight="1">
      <c r="A316" s="130"/>
      <c r="B316" s="130"/>
      <c r="C316" s="133" t="s">
        <v>1440</v>
      </c>
      <c r="D316" s="86" t="s">
        <v>1405</v>
      </c>
      <c r="E316" s="134">
        <f>'Rashodi po aktiv. i izv.fin.'!E462+'Rashodi po aktiv. i izv.fin.'!E494+'Rashodi po aktiv. i izv.fin.'!E580+'Rashodi po aktiv. i izv.fin.'!E925</f>
        <v>114699</v>
      </c>
      <c r="F316" s="257">
        <f>'Rashodi po aktiv. i izv.fin.'!F462+'Rashodi po aktiv. i izv.fin.'!F494+'Rashodi po aktiv. i izv.fin.'!F580+'Rashodi po aktiv. i izv.fin.'!F925</f>
        <v>158200</v>
      </c>
      <c r="G316" s="257">
        <f>'Rashodi po aktiv. i izv.fin.'!G462+'Rashodi po aktiv. i izv.fin.'!G494+'Rashodi po aktiv. i izv.fin.'!G580+'Rashodi po aktiv. i izv.fin.'!G925</f>
        <v>0</v>
      </c>
      <c r="H316" s="134">
        <f>'Rashodi po aktiv. i izv.fin.'!H462+'Rashodi po aktiv. i izv.fin.'!H494+'Rashodi po aktiv. i izv.fin.'!H580+'Rashodi po aktiv. i izv.fin.'!H925</f>
        <v>132609.53</v>
      </c>
      <c r="I316" s="187">
        <f t="shared" si="20"/>
        <v>115.61524511983538</v>
      </c>
      <c r="J316" s="187">
        <f t="shared" si="21"/>
        <v>0</v>
      </c>
    </row>
    <row r="317" spans="1:10" s="116" customFormat="1" ht="15" customHeight="1">
      <c r="A317" s="130"/>
      <c r="B317" s="130"/>
      <c r="C317" s="133">
        <v>3112</v>
      </c>
      <c r="D317" s="86" t="s">
        <v>1483</v>
      </c>
      <c r="E317" s="134">
        <f>'Rashodi po aktiv. i izv.fin.'!E581+'Rashodi po aktiv. i izv.fin.'!E495</f>
        <v>173</v>
      </c>
      <c r="F317" s="257">
        <f>'Rashodi po aktiv. i izv.fin.'!F581+'Rashodi po aktiv. i izv.fin.'!F495</f>
        <v>3700</v>
      </c>
      <c r="G317" s="257">
        <f>'Rashodi po aktiv. i izv.fin.'!G581+'Rashodi po aktiv. i izv.fin.'!G495</f>
        <v>0</v>
      </c>
      <c r="H317" s="134">
        <f>'Rashodi po aktiv. i izv.fin.'!H581+'Rashodi po aktiv. i izv.fin.'!H495</f>
        <v>0</v>
      </c>
      <c r="I317" s="187">
        <f t="shared" si="20"/>
        <v>0</v>
      </c>
      <c r="J317" s="187">
        <f t="shared" si="21"/>
        <v>0</v>
      </c>
    </row>
    <row r="318" spans="1:10" s="116" customFormat="1" ht="15" customHeight="1">
      <c r="A318" s="130"/>
      <c r="B318" s="130"/>
      <c r="C318" s="133">
        <v>3113</v>
      </c>
      <c r="D318" s="86" t="s">
        <v>1513</v>
      </c>
      <c r="E318" s="134">
        <f>'Rashodi po aktiv. i izv.fin.'!E496</f>
        <v>0</v>
      </c>
      <c r="F318" s="257">
        <f>'Rashodi po aktiv. i izv.fin.'!F496</f>
        <v>0</v>
      </c>
      <c r="G318" s="257">
        <f>'Rashodi po aktiv. i izv.fin.'!G496</f>
        <v>0</v>
      </c>
      <c r="H318" s="134">
        <f>'Rashodi po aktiv. i izv.fin.'!H496</f>
        <v>0</v>
      </c>
      <c r="I318" s="187" t="e">
        <f t="shared" si="20"/>
        <v>#DIV/0!</v>
      </c>
      <c r="J318" s="187" t="e">
        <f t="shared" si="21"/>
        <v>#DIV/0!</v>
      </c>
    </row>
    <row r="319" spans="1:10" s="116" customFormat="1" ht="15" customHeight="1">
      <c r="A319" s="130"/>
      <c r="B319" s="130"/>
      <c r="C319" s="133">
        <v>3121</v>
      </c>
      <c r="D319" s="86" t="s">
        <v>1301</v>
      </c>
      <c r="E319" s="134">
        <f>'Rashodi po aktiv. i izv.fin.'!E582+'Rashodi po aktiv. i izv.fin.'!E463+'Rashodi po aktiv. i izv.fin.'!E965</f>
        <v>47162</v>
      </c>
      <c r="F319" s="257">
        <f>'Rashodi po aktiv. i izv.fin.'!F582+'Rashodi po aktiv. i izv.fin.'!F463+'Rashodi po aktiv. i izv.fin.'!F965</f>
        <v>150000</v>
      </c>
      <c r="G319" s="257">
        <f>'Rashodi po aktiv. i izv.fin.'!G582+'Rashodi po aktiv. i izv.fin.'!G463+'Rashodi po aktiv. i izv.fin.'!G965</f>
        <v>0</v>
      </c>
      <c r="H319" s="134">
        <f>'Rashodi po aktiv. i izv.fin.'!H582+'Rashodi po aktiv. i izv.fin.'!H463+'Rashodi po aktiv. i izv.fin.'!H965</f>
        <v>61901.74</v>
      </c>
      <c r="I319" s="187">
        <f t="shared" si="20"/>
        <v>131.25342436707518</v>
      </c>
      <c r="J319" s="187">
        <f t="shared" si="21"/>
        <v>0</v>
      </c>
    </row>
    <row r="320" spans="1:10" s="116" customFormat="1" ht="15" customHeight="1">
      <c r="A320" s="130"/>
      <c r="B320" s="130"/>
      <c r="C320" s="133" t="s">
        <v>1441</v>
      </c>
      <c r="D320" s="86" t="s">
        <v>1363</v>
      </c>
      <c r="E320" s="134">
        <f>'Rashodi po aktiv. i izv.fin.'!E464+'Rashodi po aktiv. i izv.fin.'!E497+'Rashodi po aktiv. i izv.fin.'!E583+'Rashodi po aktiv. i izv.fin.'!E926</f>
        <v>18926</v>
      </c>
      <c r="F320" s="257">
        <f>'Rashodi po aktiv. i izv.fin.'!F464+'Rashodi po aktiv. i izv.fin.'!F497+'Rashodi po aktiv. i izv.fin.'!F583+'Rashodi po aktiv. i izv.fin.'!F926</f>
        <v>26103</v>
      </c>
      <c r="G320" s="257">
        <f>'Rashodi po aktiv. i izv.fin.'!G464+'Rashodi po aktiv. i izv.fin.'!G497+'Rashodi po aktiv. i izv.fin.'!G583+'Rashodi po aktiv. i izv.fin.'!G926</f>
        <v>0</v>
      </c>
      <c r="H320" s="134">
        <f>'Rashodi po aktiv. i izv.fin.'!H464+'Rashodi po aktiv. i izv.fin.'!H497+'Rashodi po aktiv. i izv.fin.'!H583+'Rashodi po aktiv. i izv.fin.'!H926</f>
        <v>21914.1</v>
      </c>
      <c r="I320" s="187">
        <f t="shared" si="20"/>
        <v>115.78833350945787</v>
      </c>
      <c r="J320" s="187">
        <f t="shared" si="21"/>
        <v>0</v>
      </c>
    </row>
    <row r="321" spans="1:10" s="116" customFormat="1" ht="15" customHeight="1">
      <c r="A321" s="130"/>
      <c r="B321" s="130"/>
      <c r="C321" s="133" t="s">
        <v>1442</v>
      </c>
      <c r="D321" s="86" t="s">
        <v>1484</v>
      </c>
      <c r="E321" s="134">
        <f>'Rashodi po aktiv. i izv.fin.'!E465+'Rashodi po aktiv. i izv.fin.'!E584+'Rashodi po aktiv. i izv.fin.'!E927+'Rashodi po aktiv. i izv.fin.'!E498</f>
        <v>0</v>
      </c>
      <c r="F321" s="257">
        <f>'Rashodi po aktiv. i izv.fin.'!F465+'Rashodi po aktiv. i izv.fin.'!F584+'Rashodi po aktiv. i izv.fin.'!F927+'Rashodi po aktiv. i izv.fin.'!F498</f>
        <v>0</v>
      </c>
      <c r="G321" s="257">
        <f>'Rashodi po aktiv. i izv.fin.'!G465+'Rashodi po aktiv. i izv.fin.'!G584+'Rashodi po aktiv. i izv.fin.'!G927+'Rashodi po aktiv. i izv.fin.'!G498</f>
        <v>0</v>
      </c>
      <c r="H321" s="134">
        <f>'Rashodi po aktiv. i izv.fin.'!H465+'Rashodi po aktiv. i izv.fin.'!H584+'Rashodi po aktiv. i izv.fin.'!H927+'Rashodi po aktiv. i izv.fin.'!H498</f>
        <v>0</v>
      </c>
      <c r="I321" s="187" t="e">
        <f t="shared" si="20"/>
        <v>#DIV/0!</v>
      </c>
      <c r="J321" s="187" t="e">
        <f t="shared" si="21"/>
        <v>#DIV/0!</v>
      </c>
    </row>
    <row r="322" spans="1:10" s="116" customFormat="1" ht="15" customHeight="1">
      <c r="A322" s="130"/>
      <c r="B322" s="130">
        <v>32</v>
      </c>
      <c r="C322" s="133"/>
      <c r="D322" s="131" t="s">
        <v>1330</v>
      </c>
      <c r="E322" s="132">
        <f>SUM(E323:E346)</f>
        <v>243166</v>
      </c>
      <c r="F322" s="132">
        <f>SUM(F323:F346)</f>
        <v>479494</v>
      </c>
      <c r="G322" s="132">
        <f>SUM(G323:G346)</f>
        <v>0</v>
      </c>
      <c r="H322" s="132">
        <f>SUM(H323:H346)</f>
        <v>209905.42</v>
      </c>
      <c r="I322" s="188">
        <f t="shared" si="20"/>
        <v>86.321862431425458</v>
      </c>
      <c r="J322" s="188">
        <f t="shared" si="21"/>
        <v>0</v>
      </c>
    </row>
    <row r="323" spans="1:10" s="116" customFormat="1" ht="15" customHeight="1">
      <c r="A323" s="130"/>
      <c r="B323" s="130"/>
      <c r="C323" s="133" t="s">
        <v>1473</v>
      </c>
      <c r="D323" s="86" t="s">
        <v>1264</v>
      </c>
      <c r="E323" s="134">
        <f>'Rashodi po aktiv. i izv.fin.'!E467+'Rashodi po aktiv. i izv.fin.'!E500+'Rashodi po aktiv. i izv.fin.'!E586+'Rashodi po aktiv. i izv.fin.'!E929+'Rashodi po aktiv. i izv.fin.'!E967</f>
        <v>6538</v>
      </c>
      <c r="F323" s="257">
        <f>'Rashodi po aktiv. i izv.fin.'!F467+'Rashodi po aktiv. i izv.fin.'!F500+'Rashodi po aktiv. i izv.fin.'!F586+'Rashodi po aktiv. i izv.fin.'!F929+'Rashodi po aktiv. i izv.fin.'!F967</f>
        <v>9783</v>
      </c>
      <c r="G323" s="257">
        <f>'Rashodi po aktiv. i izv.fin.'!G467+'Rashodi po aktiv. i izv.fin.'!G500+'Rashodi po aktiv. i izv.fin.'!G586+'Rashodi po aktiv. i izv.fin.'!G929+'Rashodi po aktiv. i izv.fin.'!G967</f>
        <v>0</v>
      </c>
      <c r="H323" s="134">
        <f>'Rashodi po aktiv. i izv.fin.'!H467+'Rashodi po aktiv. i izv.fin.'!H500+'Rashodi po aktiv. i izv.fin.'!H586+'Rashodi po aktiv. i izv.fin.'!H929+'Rashodi po aktiv. i izv.fin.'!H967</f>
        <v>4434.3100000000004</v>
      </c>
      <c r="I323" s="187">
        <f t="shared" si="20"/>
        <v>67.823646375038251</v>
      </c>
      <c r="J323" s="187">
        <f t="shared" si="21"/>
        <v>0</v>
      </c>
    </row>
    <row r="324" spans="1:10" s="116" customFormat="1" ht="15" customHeight="1">
      <c r="A324" s="130"/>
      <c r="B324" s="130"/>
      <c r="C324" s="133">
        <v>3212</v>
      </c>
      <c r="D324" s="86" t="s">
        <v>1265</v>
      </c>
      <c r="E324" s="134">
        <f>'Rashodi po aktiv. i izv.fin.'!E587+'Rashodi po aktiv. i izv.fin.'!E468</f>
        <v>1404</v>
      </c>
      <c r="F324" s="257">
        <f>'Rashodi po aktiv. i izv.fin.'!F587+'Rashodi po aktiv. i izv.fin.'!F468</f>
        <v>819</v>
      </c>
      <c r="G324" s="257">
        <f>'Rashodi po aktiv. i izv.fin.'!G587+'Rashodi po aktiv. i izv.fin.'!G468</f>
        <v>0</v>
      </c>
      <c r="H324" s="134">
        <f>'Rashodi po aktiv. i izv.fin.'!H587+'Rashodi po aktiv. i izv.fin.'!H468</f>
        <v>399.07</v>
      </c>
      <c r="I324" s="187">
        <f t="shared" si="20"/>
        <v>28.423789173789171</v>
      </c>
      <c r="J324" s="187">
        <f t="shared" si="21"/>
        <v>0</v>
      </c>
    </row>
    <row r="325" spans="1:10" s="116" customFormat="1" ht="15" customHeight="1">
      <c r="A325" s="130"/>
      <c r="B325" s="130"/>
      <c r="C325" s="133" t="s">
        <v>1443</v>
      </c>
      <c r="D325" s="86" t="s">
        <v>1266</v>
      </c>
      <c r="E325" s="134">
        <f>'Rashodi po aktiv. i izv.fin.'!E469+'Rashodi po aktiv. i izv.fin.'!E588</f>
        <v>995</v>
      </c>
      <c r="F325" s="257">
        <f>'Rashodi po aktiv. i izv.fin.'!F469+'Rashodi po aktiv. i izv.fin.'!F588</f>
        <v>2500</v>
      </c>
      <c r="G325" s="257">
        <f>'Rashodi po aktiv. i izv.fin.'!G469+'Rashodi po aktiv. i izv.fin.'!G588</f>
        <v>0</v>
      </c>
      <c r="H325" s="134">
        <f>'Rashodi po aktiv. i izv.fin.'!H469+'Rashodi po aktiv. i izv.fin.'!H588</f>
        <v>0</v>
      </c>
      <c r="I325" s="187">
        <f t="shared" si="20"/>
        <v>0</v>
      </c>
      <c r="J325" s="187">
        <f t="shared" si="21"/>
        <v>0</v>
      </c>
    </row>
    <row r="326" spans="1:10" s="116" customFormat="1" ht="15" customHeight="1">
      <c r="A326" s="130"/>
      <c r="B326" s="130"/>
      <c r="C326" s="133">
        <v>3214</v>
      </c>
      <c r="D326" s="86" t="s">
        <v>1547</v>
      </c>
      <c r="E326" s="134">
        <f>'Rashodi po aktiv. i izv.fin.'!E589</f>
        <v>0</v>
      </c>
      <c r="F326" s="257">
        <f>'Rashodi po aktiv. i izv.fin.'!F589</f>
        <v>0</v>
      </c>
      <c r="G326" s="257">
        <f>'Rashodi po aktiv. i izv.fin.'!G589</f>
        <v>0</v>
      </c>
      <c r="H326" s="134">
        <f>'Rashodi po aktiv. i izv.fin.'!H589</f>
        <v>0</v>
      </c>
      <c r="I326" s="187" t="e">
        <f t="shared" ref="I326:I389" si="25">H326/E326*100</f>
        <v>#DIV/0!</v>
      </c>
      <c r="J326" s="187" t="e">
        <f t="shared" si="21"/>
        <v>#DIV/0!</v>
      </c>
    </row>
    <row r="327" spans="1:10" s="116" customFormat="1" ht="15" customHeight="1">
      <c r="A327" s="130"/>
      <c r="B327" s="130"/>
      <c r="C327" s="133" t="s">
        <v>1449</v>
      </c>
      <c r="D327" s="86" t="s">
        <v>1267</v>
      </c>
      <c r="E327" s="134">
        <f>'Rashodi po aktiv. i izv.fin.'!E470+'Rashodi po aktiv. i izv.fin.'!E502+'Rashodi po aktiv. i izv.fin.'!E590</f>
        <v>458</v>
      </c>
      <c r="F327" s="257">
        <f>'Rashodi po aktiv. i izv.fin.'!F470+'Rashodi po aktiv. i izv.fin.'!F502+'Rashodi po aktiv. i izv.fin.'!F590</f>
        <v>800</v>
      </c>
      <c r="G327" s="257">
        <f>'Rashodi po aktiv. i izv.fin.'!G470+'Rashodi po aktiv. i izv.fin.'!G502+'Rashodi po aktiv. i izv.fin.'!G590</f>
        <v>0</v>
      </c>
      <c r="H327" s="134">
        <f>'Rashodi po aktiv. i izv.fin.'!H470+'Rashodi po aktiv. i izv.fin.'!H502+'Rashodi po aktiv. i izv.fin.'!H590</f>
        <v>371.25</v>
      </c>
      <c r="I327" s="187">
        <f t="shared" si="25"/>
        <v>81.058951965065503</v>
      </c>
      <c r="J327" s="187">
        <f t="shared" si="21"/>
        <v>0</v>
      </c>
    </row>
    <row r="328" spans="1:10" s="116" customFormat="1" ht="15" customHeight="1">
      <c r="A328" s="130"/>
      <c r="B328" s="130"/>
      <c r="C328" s="133">
        <v>3222</v>
      </c>
      <c r="D328" s="86" t="s">
        <v>1268</v>
      </c>
      <c r="E328" s="134">
        <f>'Rashodi po aktiv. i izv.fin.'!E591+'Rashodi po aktiv. i izv.fin.'!E471+'Rashodi po aktiv. i izv.fin.'!E503</f>
        <v>895</v>
      </c>
      <c r="F328" s="257">
        <f>'Rashodi po aktiv. i izv.fin.'!F591+'Rashodi po aktiv. i izv.fin.'!F471+'Rashodi po aktiv. i izv.fin.'!F503</f>
        <v>1500</v>
      </c>
      <c r="G328" s="257">
        <f>'Rashodi po aktiv. i izv.fin.'!G591+'Rashodi po aktiv. i izv.fin.'!G471+'Rashodi po aktiv. i izv.fin.'!G503</f>
        <v>0</v>
      </c>
      <c r="H328" s="134">
        <f>'Rashodi po aktiv. i izv.fin.'!H591+'Rashodi po aktiv. i izv.fin.'!H471+'Rashodi po aktiv. i izv.fin.'!H503</f>
        <v>1380.92</v>
      </c>
      <c r="I328" s="187">
        <f t="shared" si="25"/>
        <v>154.29273743016759</v>
      </c>
      <c r="J328" s="187">
        <f t="shared" si="21"/>
        <v>0</v>
      </c>
    </row>
    <row r="329" spans="1:10" s="116" customFormat="1" ht="15" customHeight="1">
      <c r="A329" s="130"/>
      <c r="B329" s="130"/>
      <c r="C329" s="133">
        <v>3223</v>
      </c>
      <c r="D329" s="86" t="s">
        <v>1269</v>
      </c>
      <c r="E329" s="134">
        <f>'Rashodi po aktiv. i izv.fin.'!E592+'Rashodi po aktiv. i izv.fin.'!E472</f>
        <v>1408</v>
      </c>
      <c r="F329" s="257">
        <f>'Rashodi po aktiv. i izv.fin.'!F592+'Rashodi po aktiv. i izv.fin.'!F472</f>
        <v>1500</v>
      </c>
      <c r="G329" s="257">
        <f>'Rashodi po aktiv. i izv.fin.'!G592+'Rashodi po aktiv. i izv.fin.'!G472</f>
        <v>0</v>
      </c>
      <c r="H329" s="134">
        <f>'Rashodi po aktiv. i izv.fin.'!H592+'Rashodi po aktiv. i izv.fin.'!H472</f>
        <v>532.55999999999995</v>
      </c>
      <c r="I329" s="187">
        <f t="shared" si="25"/>
        <v>37.823863636363633</v>
      </c>
      <c r="J329" s="187">
        <f t="shared" si="21"/>
        <v>0</v>
      </c>
    </row>
    <row r="330" spans="1:10" s="116" customFormat="1" ht="15" customHeight="1">
      <c r="A330" s="130"/>
      <c r="B330" s="130"/>
      <c r="C330" s="133">
        <v>3224</v>
      </c>
      <c r="D330" s="86" t="s">
        <v>1508</v>
      </c>
      <c r="E330" s="134">
        <f>'Rashodi po aktiv. i izv.fin.'!E593+'Rashodi po aktiv. i izv.fin.'!E473</f>
        <v>0</v>
      </c>
      <c r="F330" s="257">
        <f>'Rashodi po aktiv. i izv.fin.'!F593+'Rashodi po aktiv. i izv.fin.'!F473</f>
        <v>20000</v>
      </c>
      <c r="G330" s="257">
        <f>'Rashodi po aktiv. i izv.fin.'!G593+'Rashodi po aktiv. i izv.fin.'!G473</f>
        <v>0</v>
      </c>
      <c r="H330" s="134">
        <f>'Rashodi po aktiv. i izv.fin.'!H593+'Rashodi po aktiv. i izv.fin.'!H473</f>
        <v>0</v>
      </c>
      <c r="I330" s="187" t="e">
        <f t="shared" si="25"/>
        <v>#DIV/0!</v>
      </c>
      <c r="J330" s="187" t="e">
        <f t="shared" si="21"/>
        <v>#DIV/0!</v>
      </c>
    </row>
    <row r="331" spans="1:10" s="116" customFormat="1" ht="15" customHeight="1">
      <c r="A331" s="130"/>
      <c r="B331" s="130"/>
      <c r="C331" s="133">
        <v>3227</v>
      </c>
      <c r="D331" s="86" t="s">
        <v>1492</v>
      </c>
      <c r="E331" s="134">
        <f>'Rashodi po aktiv. i izv.fin.'!E474</f>
        <v>0</v>
      </c>
      <c r="F331" s="257">
        <f>'Rashodi po aktiv. i izv.fin.'!F474</f>
        <v>0</v>
      </c>
      <c r="G331" s="257">
        <f>'Rashodi po aktiv. i izv.fin.'!G474</f>
        <v>0</v>
      </c>
      <c r="H331" s="134">
        <f>'Rashodi po aktiv. i izv.fin.'!H474</f>
        <v>0</v>
      </c>
      <c r="I331" s="187" t="e">
        <f t="shared" si="25"/>
        <v>#DIV/0!</v>
      </c>
      <c r="J331" s="187" t="e">
        <f t="shared" si="21"/>
        <v>#DIV/0!</v>
      </c>
    </row>
    <row r="332" spans="1:10" s="116" customFormat="1" ht="15" customHeight="1">
      <c r="A332" s="130"/>
      <c r="B332" s="130"/>
      <c r="C332" s="133">
        <v>3231</v>
      </c>
      <c r="D332" s="86" t="s">
        <v>1272</v>
      </c>
      <c r="E332" s="134">
        <f>'Rashodi po aktiv. i izv.fin.'!E501+'Rashodi po aktiv. i izv.fin.'!E594+'Rashodi po aktiv. i izv.fin.'!E504+'Rashodi po aktiv. i izv.fin.'!E475</f>
        <v>0</v>
      </c>
      <c r="F332" s="257">
        <f>'Rashodi po aktiv. i izv.fin.'!F501+'Rashodi po aktiv. i izv.fin.'!F594+'Rashodi po aktiv. i izv.fin.'!F504+'Rashodi po aktiv. i izv.fin.'!F475</f>
        <v>200</v>
      </c>
      <c r="G332" s="257">
        <f>'Rashodi po aktiv. i izv.fin.'!G501+'Rashodi po aktiv. i izv.fin.'!G594+'Rashodi po aktiv. i izv.fin.'!G504+'Rashodi po aktiv. i izv.fin.'!G475</f>
        <v>0</v>
      </c>
      <c r="H332" s="134">
        <f>'Rashodi po aktiv. i izv.fin.'!H501+'Rashodi po aktiv. i izv.fin.'!H594+'Rashodi po aktiv. i izv.fin.'!H504+'Rashodi po aktiv. i izv.fin.'!H475</f>
        <v>0</v>
      </c>
      <c r="I332" s="187" t="e">
        <f t="shared" si="25"/>
        <v>#DIV/0!</v>
      </c>
      <c r="J332" s="187" t="e">
        <f t="shared" si="21"/>
        <v>#DIV/0!</v>
      </c>
    </row>
    <row r="333" spans="1:10" s="116" customFormat="1" ht="15" customHeight="1">
      <c r="A333" s="130"/>
      <c r="B333" s="130"/>
      <c r="C333" s="133">
        <v>3232</v>
      </c>
      <c r="D333" s="86" t="s">
        <v>1273</v>
      </c>
      <c r="E333" s="134">
        <f>'Rashodi po aktiv. i izv.fin.'!E595</f>
        <v>0</v>
      </c>
      <c r="F333" s="257">
        <f>'Rashodi po aktiv. i izv.fin.'!F595</f>
        <v>22000</v>
      </c>
      <c r="G333" s="257">
        <f>'Rashodi po aktiv. i izv.fin.'!G595</f>
        <v>0</v>
      </c>
      <c r="H333" s="134">
        <f>'Rashodi po aktiv. i izv.fin.'!H595</f>
        <v>0</v>
      </c>
      <c r="I333" s="187" t="e">
        <f t="shared" si="25"/>
        <v>#DIV/0!</v>
      </c>
      <c r="J333" s="187" t="e">
        <f t="shared" si="21"/>
        <v>#DIV/0!</v>
      </c>
    </row>
    <row r="334" spans="1:10" s="116" customFormat="1" ht="15" customHeight="1">
      <c r="A334" s="130"/>
      <c r="B334" s="130"/>
      <c r="C334" s="133">
        <v>3233</v>
      </c>
      <c r="D334" s="86" t="s">
        <v>1274</v>
      </c>
      <c r="E334" s="134">
        <f>'Rashodi po aktiv. i izv.fin.'!E596+'Rashodi po aktiv. i izv.fin.'!E968</f>
        <v>0</v>
      </c>
      <c r="F334" s="257">
        <f>'Rashodi po aktiv. i izv.fin.'!F596+'Rashodi po aktiv. i izv.fin.'!F968</f>
        <v>0</v>
      </c>
      <c r="G334" s="257">
        <f>'Rashodi po aktiv. i izv.fin.'!G596+'Rashodi po aktiv. i izv.fin.'!G968</f>
        <v>0</v>
      </c>
      <c r="H334" s="134">
        <f>'Rashodi po aktiv. i izv.fin.'!H596+'Rashodi po aktiv. i izv.fin.'!H968</f>
        <v>0</v>
      </c>
      <c r="I334" s="187" t="e">
        <f t="shared" si="25"/>
        <v>#DIV/0!</v>
      </c>
      <c r="J334" s="187" t="e">
        <f t="shared" si="21"/>
        <v>#DIV/0!</v>
      </c>
    </row>
    <row r="335" spans="1:10" s="116" customFormat="1" ht="15" customHeight="1">
      <c r="A335" s="130"/>
      <c r="B335" s="130"/>
      <c r="C335" s="133">
        <v>3234</v>
      </c>
      <c r="D335" s="86" t="s">
        <v>1275</v>
      </c>
      <c r="E335" s="134">
        <f>'Rashodi po aktiv. i izv.fin.'!E597</f>
        <v>0</v>
      </c>
      <c r="F335" s="257">
        <f>'Rashodi po aktiv. i izv.fin.'!F597</f>
        <v>0</v>
      </c>
      <c r="G335" s="257">
        <f>'Rashodi po aktiv. i izv.fin.'!G597</f>
        <v>0</v>
      </c>
      <c r="H335" s="134">
        <f>'Rashodi po aktiv. i izv.fin.'!H597</f>
        <v>0</v>
      </c>
      <c r="I335" s="187" t="e">
        <f t="shared" si="25"/>
        <v>#DIV/0!</v>
      </c>
      <c r="J335" s="187" t="e">
        <f t="shared" si="21"/>
        <v>#DIV/0!</v>
      </c>
    </row>
    <row r="336" spans="1:10" s="116" customFormat="1" ht="15" customHeight="1">
      <c r="A336" s="130"/>
      <c r="B336" s="130"/>
      <c r="C336" s="133" t="s">
        <v>1456</v>
      </c>
      <c r="D336" s="86" t="s">
        <v>1276</v>
      </c>
      <c r="E336" s="134">
        <f>'Rashodi po aktiv. i izv.fin.'!E476+'Rashodi po aktiv. i izv.fin.'!E505+'Rashodi po aktiv. i izv.fin.'!E598+'Rashodi po aktiv. i izv.fin.'!E969</f>
        <v>2812</v>
      </c>
      <c r="F336" s="257">
        <f>'Rashodi po aktiv. i izv.fin.'!F476+'Rashodi po aktiv. i izv.fin.'!F505+'Rashodi po aktiv. i izv.fin.'!F598+'Rashodi po aktiv. i izv.fin.'!F969</f>
        <v>6600</v>
      </c>
      <c r="G336" s="257">
        <f>'Rashodi po aktiv. i izv.fin.'!G476+'Rashodi po aktiv. i izv.fin.'!G505+'Rashodi po aktiv. i izv.fin.'!G598+'Rashodi po aktiv. i izv.fin.'!G969</f>
        <v>0</v>
      </c>
      <c r="H336" s="134">
        <f>'Rashodi po aktiv. i izv.fin.'!H476+'Rashodi po aktiv. i izv.fin.'!H505+'Rashodi po aktiv. i izv.fin.'!H598+'Rashodi po aktiv. i izv.fin.'!H969</f>
        <v>895.86</v>
      </c>
      <c r="I336" s="187">
        <f t="shared" si="25"/>
        <v>31.858463726884779</v>
      </c>
      <c r="J336" s="187">
        <f t="shared" si="21"/>
        <v>0</v>
      </c>
    </row>
    <row r="337" spans="1:10" s="116" customFormat="1" ht="15" customHeight="1">
      <c r="A337" s="130"/>
      <c r="B337" s="130"/>
      <c r="C337" s="133">
        <v>3236</v>
      </c>
      <c r="D337" s="86" t="s">
        <v>1277</v>
      </c>
      <c r="E337" s="134">
        <f>'Rashodi po aktiv. i izv.fin.'!E599</f>
        <v>0</v>
      </c>
      <c r="F337" s="257">
        <f>'Rashodi po aktiv. i izv.fin.'!F599</f>
        <v>0</v>
      </c>
      <c r="G337" s="257">
        <f>'Rashodi po aktiv. i izv.fin.'!G599</f>
        <v>0</v>
      </c>
      <c r="H337" s="134">
        <f>'Rashodi po aktiv. i izv.fin.'!H599</f>
        <v>0</v>
      </c>
      <c r="I337" s="187" t="e">
        <f t="shared" si="25"/>
        <v>#DIV/0!</v>
      </c>
      <c r="J337" s="187" t="e">
        <f t="shared" si="21"/>
        <v>#DIV/0!</v>
      </c>
    </row>
    <row r="338" spans="1:10" s="116" customFormat="1" ht="15" customHeight="1">
      <c r="A338" s="130"/>
      <c r="B338" s="130"/>
      <c r="C338" s="133" t="s">
        <v>1444</v>
      </c>
      <c r="D338" s="86" t="s">
        <v>1278</v>
      </c>
      <c r="E338" s="134">
        <f>'Rashodi po aktiv. i izv.fin.'!E477+'Rashodi po aktiv. i izv.fin.'!E506+'Rashodi po aktiv. i izv.fin.'!E600+'Rashodi po aktiv. i izv.fin.'!E930+'Rashodi po aktiv. i izv.fin.'!E970+'Rashodi po aktiv. i izv.fin.'!E950</f>
        <v>209365</v>
      </c>
      <c r="F338" s="257">
        <f>'Rashodi po aktiv. i izv.fin.'!F477+'Rashodi po aktiv. i izv.fin.'!F506+'Rashodi po aktiv. i izv.fin.'!F600+'Rashodi po aktiv. i izv.fin.'!F930+'Rashodi po aktiv. i izv.fin.'!F970+'Rashodi po aktiv. i izv.fin.'!F950</f>
        <v>335376</v>
      </c>
      <c r="G338" s="257">
        <f>'Rashodi po aktiv. i izv.fin.'!G477+'Rashodi po aktiv. i izv.fin.'!G506+'Rashodi po aktiv. i izv.fin.'!G600+'Rashodi po aktiv. i izv.fin.'!G930+'Rashodi po aktiv. i izv.fin.'!G970+'Rashodi po aktiv. i izv.fin.'!G950</f>
        <v>0</v>
      </c>
      <c r="H338" s="134">
        <f>'Rashodi po aktiv. i izv.fin.'!H477+'Rashodi po aktiv. i izv.fin.'!H506+'Rashodi po aktiv. i izv.fin.'!H600+'Rashodi po aktiv. i izv.fin.'!H930+'Rashodi po aktiv. i izv.fin.'!H970+'Rashodi po aktiv. i izv.fin.'!H950</f>
        <v>189579.62</v>
      </c>
      <c r="I338" s="187">
        <f t="shared" si="25"/>
        <v>90.549814916533322</v>
      </c>
      <c r="J338" s="187">
        <f t="shared" si="21"/>
        <v>0</v>
      </c>
    </row>
    <row r="339" spans="1:10" s="116" customFormat="1" ht="15" customHeight="1">
      <c r="A339" s="130"/>
      <c r="B339" s="130"/>
      <c r="C339" s="133">
        <v>3238</v>
      </c>
      <c r="D339" s="86" t="s">
        <v>1279</v>
      </c>
      <c r="E339" s="134">
        <f>'Rashodi po aktiv. i izv.fin.'!E601+'Rashodi po aktiv. i izv.fin.'!E507+'Rashodi po aktiv. i izv.fin.'!E971+'Rashodi po aktiv. i izv.fin.'!E602</f>
        <v>270</v>
      </c>
      <c r="F339" s="257">
        <f>'Rashodi po aktiv. i izv.fin.'!F601+'Rashodi po aktiv. i izv.fin.'!F507+'Rashodi po aktiv. i izv.fin.'!F971+'Rashodi po aktiv. i izv.fin.'!F602</f>
        <v>270</v>
      </c>
      <c r="G339" s="257">
        <f>'Rashodi po aktiv. i izv.fin.'!G601+'Rashodi po aktiv. i izv.fin.'!G507+'Rashodi po aktiv. i izv.fin.'!G971+'Rashodi po aktiv. i izv.fin.'!G602</f>
        <v>0</v>
      </c>
      <c r="H339" s="134">
        <f>'Rashodi po aktiv. i izv.fin.'!H601+'Rashodi po aktiv. i izv.fin.'!H507+'Rashodi po aktiv. i izv.fin.'!H971+'Rashodi po aktiv. i izv.fin.'!H602</f>
        <v>0</v>
      </c>
      <c r="I339" s="187">
        <f t="shared" si="25"/>
        <v>0</v>
      </c>
      <c r="J339" s="187">
        <f t="shared" si="21"/>
        <v>0</v>
      </c>
    </row>
    <row r="340" spans="1:10" s="116" customFormat="1" ht="15" customHeight="1">
      <c r="A340" s="130"/>
      <c r="B340" s="130"/>
      <c r="C340" s="133">
        <v>3239</v>
      </c>
      <c r="D340" s="86" t="s">
        <v>1280</v>
      </c>
      <c r="E340" s="134">
        <f>'Rashodi po aktiv. i izv.fin.'!E603+'Rashodi po aktiv. i izv.fin.'!E931+'Rashodi po aktiv. i izv.fin.'!E951+'Rashodi po aktiv. i izv.fin.'!E508+'Rashodi po aktiv. i izv.fin.'!E478+'Rashodi po aktiv. i izv.fin.'!E972</f>
        <v>0</v>
      </c>
      <c r="F340" s="257">
        <f>'Rashodi po aktiv. i izv.fin.'!F603+'Rashodi po aktiv. i izv.fin.'!F931+'Rashodi po aktiv. i izv.fin.'!F951+'Rashodi po aktiv. i izv.fin.'!F508+'Rashodi po aktiv. i izv.fin.'!F478+'Rashodi po aktiv. i izv.fin.'!F972</f>
        <v>27300</v>
      </c>
      <c r="G340" s="257">
        <f>'Rashodi po aktiv. i izv.fin.'!G603+'Rashodi po aktiv. i izv.fin.'!G931+'Rashodi po aktiv. i izv.fin.'!G951+'Rashodi po aktiv. i izv.fin.'!G508+'Rashodi po aktiv. i izv.fin.'!G478+'Rashodi po aktiv. i izv.fin.'!G972</f>
        <v>0</v>
      </c>
      <c r="H340" s="134">
        <f>'Rashodi po aktiv. i izv.fin.'!H603+'Rashodi po aktiv. i izv.fin.'!H931+'Rashodi po aktiv. i izv.fin.'!H951+'Rashodi po aktiv. i izv.fin.'!H508+'Rashodi po aktiv. i izv.fin.'!H478+'Rashodi po aktiv. i izv.fin.'!H972</f>
        <v>4290.62</v>
      </c>
      <c r="I340" s="187" t="e">
        <f t="shared" si="25"/>
        <v>#DIV/0!</v>
      </c>
      <c r="J340" s="187" t="e">
        <f t="shared" si="21"/>
        <v>#DIV/0!</v>
      </c>
    </row>
    <row r="341" spans="1:10" s="116" customFormat="1" ht="15" customHeight="1">
      <c r="A341" s="130"/>
      <c r="B341" s="130"/>
      <c r="C341" s="133">
        <v>3241</v>
      </c>
      <c r="D341" s="86" t="s">
        <v>1425</v>
      </c>
      <c r="E341" s="134">
        <f>'Rashodi po aktiv. i izv.fin.'!E604+'Rashodi po aktiv. i izv.fin.'!E973</f>
        <v>1950</v>
      </c>
      <c r="F341" s="257">
        <f>'Rashodi po aktiv. i izv.fin.'!F604+'Rashodi po aktiv. i izv.fin.'!F973</f>
        <v>2227</v>
      </c>
      <c r="G341" s="257">
        <f>'Rashodi po aktiv. i izv.fin.'!G604+'Rashodi po aktiv. i izv.fin.'!G973</f>
        <v>0</v>
      </c>
      <c r="H341" s="134">
        <f>'Rashodi po aktiv. i izv.fin.'!H604+'Rashodi po aktiv. i izv.fin.'!H973</f>
        <v>0</v>
      </c>
      <c r="I341" s="187">
        <f t="shared" si="25"/>
        <v>0</v>
      </c>
      <c r="J341" s="187">
        <f t="shared" si="21"/>
        <v>0</v>
      </c>
    </row>
    <row r="342" spans="1:10" s="116" customFormat="1" ht="15" customHeight="1">
      <c r="A342" s="130"/>
      <c r="B342" s="130"/>
      <c r="C342" s="133">
        <v>3292</v>
      </c>
      <c r="D342" s="86" t="s">
        <v>1281</v>
      </c>
      <c r="E342" s="134">
        <f>'Rashodi po aktiv. i izv.fin.'!E605</f>
        <v>0</v>
      </c>
      <c r="F342" s="257">
        <f>'Rashodi po aktiv. i izv.fin.'!F605</f>
        <v>0</v>
      </c>
      <c r="G342" s="257">
        <f>'Rashodi po aktiv. i izv.fin.'!G605</f>
        <v>0</v>
      </c>
      <c r="H342" s="134">
        <f>'Rashodi po aktiv. i izv.fin.'!H605</f>
        <v>0</v>
      </c>
      <c r="I342" s="187" t="e">
        <f t="shared" si="25"/>
        <v>#DIV/0!</v>
      </c>
      <c r="J342" s="187" t="e">
        <f t="shared" si="21"/>
        <v>#DIV/0!</v>
      </c>
    </row>
    <row r="343" spans="1:10" s="116" customFormat="1" ht="15" customHeight="1">
      <c r="A343" s="130"/>
      <c r="B343" s="130"/>
      <c r="C343" s="133" t="s">
        <v>1460</v>
      </c>
      <c r="D343" s="86" t="s">
        <v>1305</v>
      </c>
      <c r="E343" s="134">
        <f>'Rashodi po aktiv. i izv.fin.'!E479+'Rashodi po aktiv. i izv.fin.'!E509+'Rashodi po aktiv. i izv.fin.'!E606+'Rashodi po aktiv. i izv.fin.'!E974</f>
        <v>11968</v>
      </c>
      <c r="F343" s="257">
        <f>'Rashodi po aktiv. i izv.fin.'!F479+'Rashodi po aktiv. i izv.fin.'!F509+'Rashodi po aktiv. i izv.fin.'!F606+'Rashodi po aktiv. i izv.fin.'!F974</f>
        <v>23819</v>
      </c>
      <c r="G343" s="257">
        <f>'Rashodi po aktiv. i izv.fin.'!G479+'Rashodi po aktiv. i izv.fin.'!G509+'Rashodi po aktiv. i izv.fin.'!G606+'Rashodi po aktiv. i izv.fin.'!G974</f>
        <v>0</v>
      </c>
      <c r="H343" s="134">
        <f>'Rashodi po aktiv. i izv.fin.'!H479+'Rashodi po aktiv. i izv.fin.'!H509+'Rashodi po aktiv. i izv.fin.'!H606+'Rashodi po aktiv. i izv.fin.'!H974</f>
        <v>6227.98</v>
      </c>
      <c r="I343" s="187">
        <f t="shared" si="25"/>
        <v>52.038602941176471</v>
      </c>
      <c r="J343" s="187">
        <f t="shared" si="21"/>
        <v>0</v>
      </c>
    </row>
    <row r="344" spans="1:10" s="116" customFormat="1" ht="15" customHeight="1">
      <c r="A344" s="130"/>
      <c r="B344" s="130"/>
      <c r="C344" s="133">
        <v>3294</v>
      </c>
      <c r="D344" s="86" t="s">
        <v>1283</v>
      </c>
      <c r="E344" s="134">
        <f>'Rashodi po aktiv. i izv.fin.'!E607+'Rashodi po aktiv. i izv.fin.'!E510</f>
        <v>0</v>
      </c>
      <c r="F344" s="257">
        <f>'Rashodi po aktiv. i izv.fin.'!F607+'Rashodi po aktiv. i izv.fin.'!F510</f>
        <v>1000</v>
      </c>
      <c r="G344" s="257">
        <f>'Rashodi po aktiv. i izv.fin.'!G607+'Rashodi po aktiv. i izv.fin.'!G510</f>
        <v>0</v>
      </c>
      <c r="H344" s="134">
        <f>'Rashodi po aktiv. i izv.fin.'!H607+'Rashodi po aktiv. i izv.fin.'!H510</f>
        <v>0</v>
      </c>
      <c r="I344" s="187" t="e">
        <f t="shared" si="25"/>
        <v>#DIV/0!</v>
      </c>
      <c r="J344" s="187" t="e">
        <f t="shared" si="21"/>
        <v>#DIV/0!</v>
      </c>
    </row>
    <row r="345" spans="1:10" s="116" customFormat="1" ht="15" customHeight="1">
      <c r="A345" s="130"/>
      <c r="B345" s="130"/>
      <c r="C345" s="133" t="s">
        <v>1461</v>
      </c>
      <c r="D345" s="86" t="s">
        <v>1284</v>
      </c>
      <c r="E345" s="134">
        <f>'Rashodi po aktiv. i izv.fin.'!E480+'Rashodi po aktiv. i izv.fin.'!E511+'Rashodi po aktiv. i izv.fin.'!E608+'Rashodi po aktiv. i izv.fin.'!E932</f>
        <v>864</v>
      </c>
      <c r="F345" s="257">
        <f>'Rashodi po aktiv. i izv.fin.'!F480+'Rashodi po aktiv. i izv.fin.'!F511+'Rashodi po aktiv. i izv.fin.'!F608+'Rashodi po aktiv. i izv.fin.'!F932</f>
        <v>3500</v>
      </c>
      <c r="G345" s="257">
        <f>'Rashodi po aktiv. i izv.fin.'!G480+'Rashodi po aktiv. i izv.fin.'!G511+'Rashodi po aktiv. i izv.fin.'!G608+'Rashodi po aktiv. i izv.fin.'!G932</f>
        <v>0</v>
      </c>
      <c r="H345" s="134">
        <f>'Rashodi po aktiv. i izv.fin.'!H480+'Rashodi po aktiv. i izv.fin.'!H511+'Rashodi po aktiv. i izv.fin.'!H608+'Rashodi po aktiv. i izv.fin.'!H932</f>
        <v>1462.72</v>
      </c>
      <c r="I345" s="187">
        <f t="shared" si="25"/>
        <v>169.2962962962963</v>
      </c>
      <c r="J345" s="187">
        <f t="shared" si="21"/>
        <v>0</v>
      </c>
    </row>
    <row r="346" spans="1:10" s="116" customFormat="1" ht="15" customHeight="1">
      <c r="A346" s="130"/>
      <c r="B346" s="130"/>
      <c r="C346" s="133" t="s">
        <v>1462</v>
      </c>
      <c r="D346" s="86" t="s">
        <v>1496</v>
      </c>
      <c r="E346" s="134">
        <f>'Rashodi po aktiv. i izv.fin.'!E481+'Rashodi po aktiv. i izv.fin.'!E512+'Rashodi po aktiv. i izv.fin.'!E609</f>
        <v>4239</v>
      </c>
      <c r="F346" s="257">
        <f>'Rashodi po aktiv. i izv.fin.'!F481+'Rashodi po aktiv. i izv.fin.'!F512+'Rashodi po aktiv. i izv.fin.'!F609</f>
        <v>20300</v>
      </c>
      <c r="G346" s="257">
        <f>'Rashodi po aktiv. i izv.fin.'!G481+'Rashodi po aktiv. i izv.fin.'!G512+'Rashodi po aktiv. i izv.fin.'!G609</f>
        <v>0</v>
      </c>
      <c r="H346" s="134">
        <f>'Rashodi po aktiv. i izv.fin.'!H481+'Rashodi po aktiv. i izv.fin.'!H512+'Rashodi po aktiv. i izv.fin.'!H609</f>
        <v>330.51000000000005</v>
      </c>
      <c r="I346" s="187">
        <f t="shared" si="25"/>
        <v>7.7968860580325563</v>
      </c>
      <c r="J346" s="187">
        <f t="shared" si="21"/>
        <v>0</v>
      </c>
    </row>
    <row r="347" spans="1:10" s="116" customFormat="1" ht="15" customHeight="1">
      <c r="A347" s="130"/>
      <c r="B347" s="130">
        <v>34</v>
      </c>
      <c r="C347" s="133"/>
      <c r="D347" s="131" t="s">
        <v>1350</v>
      </c>
      <c r="E347" s="132">
        <f>SUM(E348:E351)</f>
        <v>777</v>
      </c>
      <c r="F347" s="132">
        <f>SUM(F348:F351)</f>
        <v>1000</v>
      </c>
      <c r="G347" s="132">
        <f>SUM(G348:G351)</f>
        <v>0</v>
      </c>
      <c r="H347" s="132">
        <f>SUM(H348:H351)</f>
        <v>1481.54</v>
      </c>
      <c r="I347" s="188">
        <f t="shared" si="25"/>
        <v>190.67438867438867</v>
      </c>
      <c r="J347" s="188">
        <f t="shared" si="21"/>
        <v>0</v>
      </c>
    </row>
    <row r="348" spans="1:10" s="116" customFormat="1" ht="15" customHeight="1">
      <c r="A348" s="130"/>
      <c r="B348" s="130"/>
      <c r="C348" s="133" t="s">
        <v>1463</v>
      </c>
      <c r="D348" s="86" t="s">
        <v>1286</v>
      </c>
      <c r="E348" s="134">
        <f>'Rashodi po aktiv. i izv.fin.'!E483+'Rashodi po aktiv. i izv.fin.'!E514+'Rashodi po aktiv. i izv.fin.'!E611</f>
        <v>360</v>
      </c>
      <c r="F348" s="257">
        <f>'Rashodi po aktiv. i izv.fin.'!F483+'Rashodi po aktiv. i izv.fin.'!F514+'Rashodi po aktiv. i izv.fin.'!F611</f>
        <v>1000</v>
      </c>
      <c r="G348" s="257">
        <f>'Rashodi po aktiv. i izv.fin.'!G483+'Rashodi po aktiv. i izv.fin.'!G514+'Rashodi po aktiv. i izv.fin.'!G611</f>
        <v>0</v>
      </c>
      <c r="H348" s="134">
        <f>'Rashodi po aktiv. i izv.fin.'!H483+'Rashodi po aktiv. i izv.fin.'!H514+'Rashodi po aktiv. i izv.fin.'!H611</f>
        <v>712.19</v>
      </c>
      <c r="I348" s="187">
        <f t="shared" si="25"/>
        <v>197.83055555555558</v>
      </c>
      <c r="J348" s="187">
        <f t="shared" si="21"/>
        <v>0</v>
      </c>
    </row>
    <row r="349" spans="1:10" s="116" customFormat="1" ht="15" customHeight="1">
      <c r="A349" s="130"/>
      <c r="B349" s="130"/>
      <c r="C349" s="133" t="s">
        <v>1446</v>
      </c>
      <c r="D349" s="86" t="s">
        <v>1306</v>
      </c>
      <c r="E349" s="134">
        <f>'Rashodi po aktiv. i izv.fin.'!E484+'Rashodi po aktiv. i izv.fin.'!E612+'Rashodi po aktiv. i izv.fin.'!E976</f>
        <v>417</v>
      </c>
      <c r="F349" s="257">
        <f>'Rashodi po aktiv. i izv.fin.'!F484+'Rashodi po aktiv. i izv.fin.'!F612+'Rashodi po aktiv. i izv.fin.'!F976</f>
        <v>0</v>
      </c>
      <c r="G349" s="257">
        <f>'Rashodi po aktiv. i izv.fin.'!G484+'Rashodi po aktiv. i izv.fin.'!G612+'Rashodi po aktiv. i izv.fin.'!G976</f>
        <v>0</v>
      </c>
      <c r="H349" s="134">
        <f>'Rashodi po aktiv. i izv.fin.'!H484+'Rashodi po aktiv. i izv.fin.'!H612+'Rashodi po aktiv. i izv.fin.'!H976</f>
        <v>769.35</v>
      </c>
      <c r="I349" s="187">
        <f t="shared" si="25"/>
        <v>184.49640287769785</v>
      </c>
      <c r="J349" s="187">
        <f t="shared" ref="J349:J412" si="26">G349/E349*100</f>
        <v>0</v>
      </c>
    </row>
    <row r="350" spans="1:10" s="116" customFormat="1" ht="15" customHeight="1">
      <c r="A350" s="130"/>
      <c r="B350" s="130"/>
      <c r="C350" s="133">
        <v>3433</v>
      </c>
      <c r="D350" s="86" t="s">
        <v>1418</v>
      </c>
      <c r="E350" s="134">
        <f>'Rashodi po aktiv. i izv.fin.'!E613</f>
        <v>0</v>
      </c>
      <c r="F350" s="257">
        <f>'Rashodi po aktiv. i izv.fin.'!F613</f>
        <v>0</v>
      </c>
      <c r="G350" s="257">
        <f>'Rashodi po aktiv. i izv.fin.'!G613</f>
        <v>0</v>
      </c>
      <c r="H350" s="134">
        <f>'Rashodi po aktiv. i izv.fin.'!H613</f>
        <v>0</v>
      </c>
      <c r="I350" s="187" t="e">
        <f t="shared" si="25"/>
        <v>#DIV/0!</v>
      </c>
      <c r="J350" s="187" t="e">
        <f t="shared" si="26"/>
        <v>#DIV/0!</v>
      </c>
    </row>
    <row r="351" spans="1:10" s="116" customFormat="1" ht="15" customHeight="1">
      <c r="A351" s="130"/>
      <c r="B351" s="130"/>
      <c r="C351" s="133">
        <v>3434</v>
      </c>
      <c r="D351" s="86" t="s">
        <v>1509</v>
      </c>
      <c r="E351" s="134">
        <f>'Rashodi po aktiv. i izv.fin.'!E614</f>
        <v>0</v>
      </c>
      <c r="F351" s="257">
        <f>'Rashodi po aktiv. i izv.fin.'!F614</f>
        <v>0</v>
      </c>
      <c r="G351" s="257">
        <f>'Rashodi po aktiv. i izv.fin.'!G614</f>
        <v>0</v>
      </c>
      <c r="H351" s="134">
        <f>'Rashodi po aktiv. i izv.fin.'!H614</f>
        <v>0</v>
      </c>
      <c r="I351" s="187" t="e">
        <f t="shared" si="25"/>
        <v>#DIV/0!</v>
      </c>
      <c r="J351" s="187" t="e">
        <f t="shared" si="26"/>
        <v>#DIV/0!</v>
      </c>
    </row>
    <row r="352" spans="1:10" s="116" customFormat="1" ht="15" customHeight="1">
      <c r="A352" s="130"/>
      <c r="B352" s="130">
        <v>36</v>
      </c>
      <c r="C352" s="133"/>
      <c r="D352" s="131" t="s">
        <v>1563</v>
      </c>
      <c r="E352" s="132">
        <f>E353</f>
        <v>14947</v>
      </c>
      <c r="F352" s="132">
        <f>F353</f>
        <v>30000</v>
      </c>
      <c r="G352" s="132">
        <f>G353</f>
        <v>0</v>
      </c>
      <c r="H352" s="132">
        <f>H353</f>
        <v>24492.5</v>
      </c>
      <c r="I352" s="188">
        <f t="shared" si="25"/>
        <v>163.86231350772732</v>
      </c>
      <c r="J352" s="188">
        <f t="shared" si="26"/>
        <v>0</v>
      </c>
    </row>
    <row r="353" spans="1:10" s="116" customFormat="1" ht="15" customHeight="1">
      <c r="A353" s="130"/>
      <c r="B353" s="130"/>
      <c r="C353" s="133">
        <v>3691</v>
      </c>
      <c r="D353" s="86" t="s">
        <v>1341</v>
      </c>
      <c r="E353" s="134">
        <f>'Rashodi po aktiv. i izv.fin.'!E616</f>
        <v>14947</v>
      </c>
      <c r="F353" s="257">
        <f>'Rashodi po aktiv. i izv.fin.'!F616</f>
        <v>30000</v>
      </c>
      <c r="G353" s="257">
        <f>'Rashodi po aktiv. i izv.fin.'!G616</f>
        <v>0</v>
      </c>
      <c r="H353" s="134">
        <f>'Rashodi po aktiv. i izv.fin.'!H616</f>
        <v>24492.5</v>
      </c>
      <c r="I353" s="187">
        <f t="shared" si="25"/>
        <v>163.86231350772732</v>
      </c>
      <c r="J353" s="187">
        <f t="shared" si="26"/>
        <v>0</v>
      </c>
    </row>
    <row r="354" spans="1:10" s="116" customFormat="1" ht="15" customHeight="1">
      <c r="A354" s="130"/>
      <c r="B354" s="130">
        <v>38</v>
      </c>
      <c r="C354" s="133"/>
      <c r="D354" s="131" t="s">
        <v>1359</v>
      </c>
      <c r="E354" s="132">
        <f>SUM(E355:E356)</f>
        <v>3725</v>
      </c>
      <c r="F354" s="132">
        <f>SUM(F355:F356)</f>
        <v>10000</v>
      </c>
      <c r="G354" s="132">
        <f>SUM(G355:G356)</f>
        <v>0</v>
      </c>
      <c r="H354" s="132">
        <f>SUM(H355:H356)</f>
        <v>4150</v>
      </c>
      <c r="I354" s="188">
        <f t="shared" si="25"/>
        <v>111.40939597315436</v>
      </c>
      <c r="J354" s="188">
        <f t="shared" si="26"/>
        <v>0</v>
      </c>
    </row>
    <row r="355" spans="1:10" s="116" customFormat="1" ht="15" customHeight="1">
      <c r="A355" s="130"/>
      <c r="B355" s="130"/>
      <c r="C355" s="133">
        <v>3811</v>
      </c>
      <c r="D355" s="86" t="s">
        <v>1316</v>
      </c>
      <c r="E355" s="134">
        <f>'Rashodi po aktiv. i izv.fin.'!E618+'Rashodi po aktiv. i izv.fin.'!E978</f>
        <v>3725</v>
      </c>
      <c r="F355" s="257">
        <f>'Rashodi po aktiv. i izv.fin.'!F618+'Rashodi po aktiv. i izv.fin.'!F978</f>
        <v>5500</v>
      </c>
      <c r="G355" s="257">
        <f>'Rashodi po aktiv. i izv.fin.'!G618+'Rashodi po aktiv. i izv.fin.'!G978</f>
        <v>0</v>
      </c>
      <c r="H355" s="134">
        <f>'Rashodi po aktiv. i izv.fin.'!H618+'Rashodi po aktiv. i izv.fin.'!H978</f>
        <v>4150</v>
      </c>
      <c r="I355" s="187">
        <f t="shared" si="25"/>
        <v>111.40939597315436</v>
      </c>
      <c r="J355" s="187">
        <f t="shared" si="26"/>
        <v>0</v>
      </c>
    </row>
    <row r="356" spans="1:10" s="116" customFormat="1" ht="15" customHeight="1">
      <c r="A356" s="130"/>
      <c r="B356" s="130"/>
      <c r="C356" s="133">
        <f>3812</f>
        <v>3812</v>
      </c>
      <c r="D356" s="86" t="s">
        <v>1412</v>
      </c>
      <c r="E356" s="134">
        <f>'Rashodi po aktiv. i izv.fin.'!E619</f>
        <v>0</v>
      </c>
      <c r="F356" s="257">
        <f>'Rashodi po aktiv. i izv.fin.'!F619</f>
        <v>4500</v>
      </c>
      <c r="G356" s="257">
        <f>'Rashodi po aktiv. i izv.fin.'!G619</f>
        <v>0</v>
      </c>
      <c r="H356" s="134">
        <f>'Rashodi po aktiv. i izv.fin.'!H619</f>
        <v>0</v>
      </c>
      <c r="I356" s="187" t="e">
        <f t="shared" si="25"/>
        <v>#DIV/0!</v>
      </c>
      <c r="J356" s="187" t="e">
        <f t="shared" si="26"/>
        <v>#DIV/0!</v>
      </c>
    </row>
    <row r="357" spans="1:10" s="116" customFormat="1" ht="15" customHeight="1">
      <c r="A357" s="130">
        <v>4</v>
      </c>
      <c r="B357" s="130"/>
      <c r="C357" s="133"/>
      <c r="D357" s="131" t="s">
        <v>1352</v>
      </c>
      <c r="E357" s="132">
        <f>E358</f>
        <v>0</v>
      </c>
      <c r="F357" s="132">
        <f>F358</f>
        <v>70500</v>
      </c>
      <c r="G357" s="132">
        <f>G358</f>
        <v>0</v>
      </c>
      <c r="H357" s="132">
        <f>H358</f>
        <v>149.05000000000001</v>
      </c>
      <c r="I357" s="188" t="e">
        <f t="shared" si="25"/>
        <v>#DIV/0!</v>
      </c>
      <c r="J357" s="188" t="e">
        <f t="shared" si="26"/>
        <v>#DIV/0!</v>
      </c>
    </row>
    <row r="358" spans="1:10" s="116" customFormat="1" ht="15" customHeight="1">
      <c r="A358" s="130"/>
      <c r="B358" s="130">
        <v>42</v>
      </c>
      <c r="C358" s="133"/>
      <c r="D358" s="131" t="s">
        <v>1353</v>
      </c>
      <c r="E358" s="132">
        <f>SUM(E359:E365)</f>
        <v>0</v>
      </c>
      <c r="F358" s="132">
        <f>SUM(F359:F365)</f>
        <v>70500</v>
      </c>
      <c r="G358" s="132">
        <f>SUM(G359:G365)</f>
        <v>0</v>
      </c>
      <c r="H358" s="132">
        <f>SUM(H359:H365)</f>
        <v>149.05000000000001</v>
      </c>
      <c r="I358" s="188" t="e">
        <f t="shared" si="25"/>
        <v>#DIV/0!</v>
      </c>
      <c r="J358" s="188" t="e">
        <f t="shared" si="26"/>
        <v>#DIV/0!</v>
      </c>
    </row>
    <row r="359" spans="1:10" s="116" customFormat="1" ht="15" customHeight="1">
      <c r="A359" s="130"/>
      <c r="B359" s="130"/>
      <c r="C359" s="133">
        <v>4221</v>
      </c>
      <c r="D359" s="86" t="s">
        <v>1287</v>
      </c>
      <c r="E359" s="134">
        <f>'Rashodi po aktiv. i izv.fin.'!E623+'Rashodi po aktiv. i izv.fin.'!E517+'Rashodi po aktiv. i izv.fin.'!E487</f>
        <v>0</v>
      </c>
      <c r="F359" s="257">
        <f>'Rashodi po aktiv. i izv.fin.'!F623+'Rashodi po aktiv. i izv.fin.'!F517+'Rashodi po aktiv. i izv.fin.'!F487</f>
        <v>70500</v>
      </c>
      <c r="G359" s="257">
        <f>'Rashodi po aktiv. i izv.fin.'!G623+'Rashodi po aktiv. i izv.fin.'!G517+'Rashodi po aktiv. i izv.fin.'!G487</f>
        <v>0</v>
      </c>
      <c r="H359" s="134">
        <f>'Rashodi po aktiv. i izv.fin.'!H623+'Rashodi po aktiv. i izv.fin.'!H517+'Rashodi po aktiv. i izv.fin.'!H487</f>
        <v>0</v>
      </c>
      <c r="I359" s="187" t="e">
        <f t="shared" si="25"/>
        <v>#DIV/0!</v>
      </c>
      <c r="J359" s="187" t="e">
        <f t="shared" si="26"/>
        <v>#DIV/0!</v>
      </c>
    </row>
    <row r="360" spans="1:10" s="116" customFormat="1" ht="15" customHeight="1">
      <c r="A360" s="130"/>
      <c r="B360" s="130"/>
      <c r="C360" s="133">
        <v>4222</v>
      </c>
      <c r="D360" s="86" t="s">
        <v>1310</v>
      </c>
      <c r="E360" s="134">
        <f>'Rashodi po aktiv. i izv.fin.'!E624+'Rashodi po aktiv. i izv.fin.'!E488</f>
        <v>0</v>
      </c>
      <c r="F360" s="257">
        <f>'Rashodi po aktiv. i izv.fin.'!F624+'Rashodi po aktiv. i izv.fin.'!F488</f>
        <v>0</v>
      </c>
      <c r="G360" s="257">
        <f>'Rashodi po aktiv. i izv.fin.'!G624+'Rashodi po aktiv. i izv.fin.'!G488</f>
        <v>0</v>
      </c>
      <c r="H360" s="134">
        <f>'Rashodi po aktiv. i izv.fin.'!H624+'Rashodi po aktiv. i izv.fin.'!H488</f>
        <v>149.05000000000001</v>
      </c>
      <c r="I360" s="187" t="e">
        <f t="shared" si="25"/>
        <v>#DIV/0!</v>
      </c>
      <c r="J360" s="187" t="e">
        <f t="shared" si="26"/>
        <v>#DIV/0!</v>
      </c>
    </row>
    <row r="361" spans="1:10" s="116" customFormat="1" ht="15" customHeight="1">
      <c r="A361" s="130"/>
      <c r="B361" s="130"/>
      <c r="C361" s="133">
        <v>4223</v>
      </c>
      <c r="D361" s="86" t="s">
        <v>1318</v>
      </c>
      <c r="E361" s="134">
        <f>'Rashodi po aktiv. i izv.fin.'!E625</f>
        <v>0</v>
      </c>
      <c r="F361" s="257">
        <f>'Rashodi po aktiv. i izv.fin.'!F625</f>
        <v>0</v>
      </c>
      <c r="G361" s="257">
        <f>'Rashodi po aktiv. i izv.fin.'!G625</f>
        <v>0</v>
      </c>
      <c r="H361" s="134">
        <f>'Rashodi po aktiv. i izv.fin.'!H625</f>
        <v>0</v>
      </c>
      <c r="I361" s="187" t="e">
        <f t="shared" si="25"/>
        <v>#DIV/0!</v>
      </c>
      <c r="J361" s="187" t="e">
        <f t="shared" si="26"/>
        <v>#DIV/0!</v>
      </c>
    </row>
    <row r="362" spans="1:10" s="116" customFormat="1" ht="15" customHeight="1">
      <c r="A362" s="130"/>
      <c r="B362" s="130"/>
      <c r="C362" s="133" t="s">
        <v>1470</v>
      </c>
      <c r="D362" s="86" t="s">
        <v>1319</v>
      </c>
      <c r="E362" s="134">
        <f>'Rashodi po aktiv. i izv.fin.'!E626</f>
        <v>0</v>
      </c>
      <c r="F362" s="257">
        <f>'Rashodi po aktiv. i izv.fin.'!F626</f>
        <v>0</v>
      </c>
      <c r="G362" s="257">
        <f>'Rashodi po aktiv. i izv.fin.'!G626</f>
        <v>0</v>
      </c>
      <c r="H362" s="134">
        <f>'Rashodi po aktiv. i izv.fin.'!H626</f>
        <v>0</v>
      </c>
      <c r="I362" s="187" t="e">
        <f t="shared" si="25"/>
        <v>#DIV/0!</v>
      </c>
      <c r="J362" s="187" t="e">
        <f t="shared" si="26"/>
        <v>#DIV/0!</v>
      </c>
    </row>
    <row r="363" spans="1:10" s="116" customFormat="1" ht="15" customHeight="1">
      <c r="A363" s="130"/>
      <c r="B363" s="130"/>
      <c r="C363" s="133">
        <v>4227</v>
      </c>
      <c r="D363" s="86" t="s">
        <v>1288</v>
      </c>
      <c r="E363" s="134">
        <f>'Rashodi po aktiv. i izv.fin.'!E489</f>
        <v>0</v>
      </c>
      <c r="F363" s="257">
        <f>'Rashodi po aktiv. i izv.fin.'!F489</f>
        <v>0</v>
      </c>
      <c r="G363" s="257">
        <f>'Rashodi po aktiv. i izv.fin.'!G489</f>
        <v>0</v>
      </c>
      <c r="H363" s="134">
        <f>'Rashodi po aktiv. i izv.fin.'!H489</f>
        <v>0</v>
      </c>
      <c r="I363" s="187" t="e">
        <f t="shared" si="25"/>
        <v>#DIV/0!</v>
      </c>
      <c r="J363" s="187" t="e">
        <f t="shared" si="26"/>
        <v>#DIV/0!</v>
      </c>
    </row>
    <row r="364" spans="1:10" s="116" customFormat="1" ht="15" customHeight="1">
      <c r="A364" s="130"/>
      <c r="B364" s="130"/>
      <c r="C364" s="133">
        <v>4262</v>
      </c>
      <c r="D364" s="111" t="s">
        <v>1421</v>
      </c>
      <c r="E364" s="134">
        <f>0+'Rashodi po aktiv. i izv.fin.'!E518+'Rashodi po aktiv. i izv.fin.'!E627</f>
        <v>0</v>
      </c>
      <c r="F364" s="257">
        <f>0+'Rashodi po aktiv. i izv.fin.'!F518+'Rashodi po aktiv. i izv.fin.'!F627</f>
        <v>0</v>
      </c>
      <c r="G364" s="257">
        <f>0+'Rashodi po aktiv. i izv.fin.'!G518+'Rashodi po aktiv. i izv.fin.'!G627</f>
        <v>0</v>
      </c>
      <c r="H364" s="134">
        <f>0+'Rashodi po aktiv. i izv.fin.'!H518+'Rashodi po aktiv. i izv.fin.'!H627</f>
        <v>0</v>
      </c>
      <c r="I364" s="187" t="e">
        <f t="shared" si="25"/>
        <v>#DIV/0!</v>
      </c>
      <c r="J364" s="187" t="e">
        <f t="shared" si="26"/>
        <v>#DIV/0!</v>
      </c>
    </row>
    <row r="365" spans="1:10" s="116" customFormat="1" ht="15" customHeight="1">
      <c r="A365" s="130"/>
      <c r="B365" s="130"/>
      <c r="C365" s="133">
        <v>4264</v>
      </c>
      <c r="D365" s="111" t="s">
        <v>1422</v>
      </c>
      <c r="E365" s="134">
        <v>0</v>
      </c>
      <c r="F365" s="257">
        <v>0</v>
      </c>
      <c r="G365" s="257">
        <v>0</v>
      </c>
      <c r="H365" s="134">
        <v>0</v>
      </c>
      <c r="I365" s="187" t="e">
        <f t="shared" si="25"/>
        <v>#DIV/0!</v>
      </c>
      <c r="J365" s="187" t="e">
        <f t="shared" si="26"/>
        <v>#DIV/0!</v>
      </c>
    </row>
    <row r="366" spans="1:10" s="116" customFormat="1" ht="15" customHeight="1">
      <c r="A366" s="292" t="s">
        <v>1262</v>
      </c>
      <c r="B366" s="293"/>
      <c r="C366" s="293"/>
      <c r="D366" s="294"/>
      <c r="E366" s="205">
        <f>E367+E413</f>
        <v>296163</v>
      </c>
      <c r="F366" s="205">
        <f>F367+F413</f>
        <v>850278</v>
      </c>
      <c r="G366" s="205">
        <f>G367+G413</f>
        <v>0</v>
      </c>
      <c r="H366" s="205">
        <f>H367+H413</f>
        <v>349140.37999999995</v>
      </c>
      <c r="I366" s="175">
        <f t="shared" si="25"/>
        <v>117.88791307489454</v>
      </c>
      <c r="J366" s="175">
        <f t="shared" si="26"/>
        <v>0</v>
      </c>
    </row>
    <row r="367" spans="1:10" s="116" customFormat="1" ht="15" customHeight="1">
      <c r="A367" s="130">
        <v>3</v>
      </c>
      <c r="B367" s="130"/>
      <c r="C367" s="111"/>
      <c r="D367" s="131" t="s">
        <v>1365</v>
      </c>
      <c r="E367" s="132">
        <f>E368+E374+E400+E405+E407+E410</f>
        <v>258497</v>
      </c>
      <c r="F367" s="132">
        <f>F368+F374+F400+F405+F407+F410</f>
        <v>728178</v>
      </c>
      <c r="G367" s="132">
        <f>G368+G374+G400+G405+G407+G410</f>
        <v>0</v>
      </c>
      <c r="H367" s="132">
        <f>H368+H374+H400+H405+H407+H410</f>
        <v>272634.37999999995</v>
      </c>
      <c r="I367" s="188">
        <f t="shared" si="25"/>
        <v>105.46906927353119</v>
      </c>
      <c r="J367" s="188">
        <f t="shared" si="26"/>
        <v>0</v>
      </c>
    </row>
    <row r="368" spans="1:10" s="116" customFormat="1" ht="15" customHeight="1">
      <c r="A368" s="130"/>
      <c r="B368" s="130">
        <v>31</v>
      </c>
      <c r="C368" s="111"/>
      <c r="D368" s="131" t="s">
        <v>1327</v>
      </c>
      <c r="E368" s="132">
        <f>SUM(E369:E373)</f>
        <v>109570</v>
      </c>
      <c r="F368" s="132">
        <f>SUM(F369:F373)</f>
        <v>409670</v>
      </c>
      <c r="G368" s="132">
        <f>SUM(G369:G373)</f>
        <v>0</v>
      </c>
      <c r="H368" s="132">
        <f>SUM(H369:H373)</f>
        <v>151305.60999999999</v>
      </c>
      <c r="I368" s="188">
        <f t="shared" si="25"/>
        <v>138.09036232545404</v>
      </c>
      <c r="J368" s="188">
        <f t="shared" si="26"/>
        <v>0</v>
      </c>
    </row>
    <row r="369" spans="1:10" s="116" customFormat="1" ht="15" customHeight="1">
      <c r="A369" s="130"/>
      <c r="B369" s="130"/>
      <c r="C369" s="133" t="s">
        <v>1440</v>
      </c>
      <c r="D369" s="86" t="s">
        <v>1300</v>
      </c>
      <c r="E369" s="134">
        <f>'Rashodi po aktiv. i izv.fin.'!E322+'Rashodi po aktiv. i izv.fin.'!E445+'Rashodi po aktiv. i izv.fin.'!E632</f>
        <v>93185</v>
      </c>
      <c r="F369" s="257">
        <f>'Rashodi po aktiv. i izv.fin.'!F322+'Rashodi po aktiv. i izv.fin.'!F445+'Rashodi po aktiv. i izv.fin.'!F632</f>
        <v>348220</v>
      </c>
      <c r="G369" s="257">
        <f>'Rashodi po aktiv. i izv.fin.'!G322+'Rashodi po aktiv. i izv.fin.'!G445+'Rashodi po aktiv. i izv.fin.'!G632</f>
        <v>0</v>
      </c>
      <c r="H369" s="134">
        <f>'Rashodi po aktiv. i izv.fin.'!H322+'Rashodi po aktiv. i izv.fin.'!H445+'Rashodi po aktiv. i izv.fin.'!H632</f>
        <v>122258.05</v>
      </c>
      <c r="I369" s="187">
        <f t="shared" si="25"/>
        <v>131.19928100016099</v>
      </c>
      <c r="J369" s="187">
        <f t="shared" si="26"/>
        <v>0</v>
      </c>
    </row>
    <row r="370" spans="1:10" s="116" customFormat="1" ht="15" customHeight="1">
      <c r="A370" s="130"/>
      <c r="B370" s="130"/>
      <c r="C370" s="133" t="s">
        <v>1447</v>
      </c>
      <c r="D370" s="86" t="s">
        <v>1483</v>
      </c>
      <c r="E370" s="134">
        <f>'Rashodi po aktiv. i izv.fin.'!E323+'Rashodi po aktiv. i izv.fin.'!E633</f>
        <v>695</v>
      </c>
      <c r="F370" s="257">
        <f>'Rashodi po aktiv. i izv.fin.'!F323+'Rashodi po aktiv. i izv.fin.'!F633</f>
        <v>2000</v>
      </c>
      <c r="G370" s="257">
        <f>'Rashodi po aktiv. i izv.fin.'!G323+'Rashodi po aktiv. i izv.fin.'!G633</f>
        <v>0</v>
      </c>
      <c r="H370" s="134">
        <f>'Rashodi po aktiv. i izv.fin.'!H323+'Rashodi po aktiv. i izv.fin.'!H633</f>
        <v>2047.7</v>
      </c>
      <c r="I370" s="187">
        <f t="shared" si="25"/>
        <v>294.6330935251799</v>
      </c>
      <c r="J370" s="187">
        <f t="shared" si="26"/>
        <v>0</v>
      </c>
    </row>
    <row r="371" spans="1:10" s="116" customFormat="1" ht="15" customHeight="1">
      <c r="A371" s="130"/>
      <c r="B371" s="130"/>
      <c r="C371" s="133" t="s">
        <v>1448</v>
      </c>
      <c r="D371" s="86" t="s">
        <v>1301</v>
      </c>
      <c r="E371" s="134">
        <f>'Rashodi po aktiv. i izv.fin.'!E324+'Rashodi po aktiv. i izv.fin.'!E634</f>
        <v>300</v>
      </c>
      <c r="F371" s="257">
        <f>'Rashodi po aktiv. i izv.fin.'!F324+'Rashodi po aktiv. i izv.fin.'!F634</f>
        <v>2000</v>
      </c>
      <c r="G371" s="257">
        <f>'Rashodi po aktiv. i izv.fin.'!G324+'Rashodi po aktiv. i izv.fin.'!G634</f>
        <v>0</v>
      </c>
      <c r="H371" s="134">
        <f>'Rashodi po aktiv. i izv.fin.'!H324+'Rashodi po aktiv. i izv.fin.'!H634</f>
        <v>0</v>
      </c>
      <c r="I371" s="187">
        <f t="shared" si="25"/>
        <v>0</v>
      </c>
      <c r="J371" s="187">
        <f t="shared" si="26"/>
        <v>0</v>
      </c>
    </row>
    <row r="372" spans="1:10" s="116" customFormat="1" ht="15" customHeight="1">
      <c r="A372" s="130"/>
      <c r="B372" s="130"/>
      <c r="C372" s="133" t="s">
        <v>1441</v>
      </c>
      <c r="D372" s="86" t="s">
        <v>1489</v>
      </c>
      <c r="E372" s="134">
        <f>'Rashodi po aktiv. i izv.fin.'!E325+'Rashodi po aktiv. i izv.fin.'!E446+'Rashodi po aktiv. i izv.fin.'!E635</f>
        <v>15390</v>
      </c>
      <c r="F372" s="257">
        <f>'Rashodi po aktiv. i izv.fin.'!F325+'Rashodi po aktiv. i izv.fin.'!F446+'Rashodi po aktiv. i izv.fin.'!F635</f>
        <v>57450</v>
      </c>
      <c r="G372" s="257">
        <f>'Rashodi po aktiv. i izv.fin.'!G325+'Rashodi po aktiv. i izv.fin.'!G446+'Rashodi po aktiv. i izv.fin.'!G635</f>
        <v>0</v>
      </c>
      <c r="H372" s="134">
        <f>'Rashodi po aktiv. i izv.fin.'!H325+'Rashodi po aktiv. i izv.fin.'!H446+'Rashodi po aktiv. i izv.fin.'!H635</f>
        <v>26999.86</v>
      </c>
      <c r="I372" s="187">
        <f t="shared" si="25"/>
        <v>175.43768680961665</v>
      </c>
      <c r="J372" s="187">
        <f t="shared" si="26"/>
        <v>0</v>
      </c>
    </row>
    <row r="373" spans="1:10" s="116" customFormat="1" ht="15" customHeight="1">
      <c r="A373" s="130"/>
      <c r="B373" s="130"/>
      <c r="C373" s="133" t="s">
        <v>1442</v>
      </c>
      <c r="D373" s="86" t="s">
        <v>1484</v>
      </c>
      <c r="E373" s="134">
        <f>'Rashodi po aktiv. i izv.fin.'!E326+'Rashodi po aktiv. i izv.fin.'!E447+'Rashodi po aktiv. i izv.fin.'!E636</f>
        <v>0</v>
      </c>
      <c r="F373" s="257">
        <f>'Rashodi po aktiv. i izv.fin.'!F326+'Rashodi po aktiv. i izv.fin.'!F447+'Rashodi po aktiv. i izv.fin.'!F636</f>
        <v>0</v>
      </c>
      <c r="G373" s="257">
        <f>'Rashodi po aktiv. i izv.fin.'!G326+'Rashodi po aktiv. i izv.fin.'!G447+'Rashodi po aktiv. i izv.fin.'!G636</f>
        <v>0</v>
      </c>
      <c r="H373" s="134">
        <f>'Rashodi po aktiv. i izv.fin.'!H326+'Rashodi po aktiv. i izv.fin.'!H447+'Rashodi po aktiv. i izv.fin.'!H636</f>
        <v>0</v>
      </c>
      <c r="I373" s="187" t="e">
        <f t="shared" si="25"/>
        <v>#DIV/0!</v>
      </c>
      <c r="J373" s="187" t="e">
        <f t="shared" si="26"/>
        <v>#DIV/0!</v>
      </c>
    </row>
    <row r="374" spans="1:10" s="116" customFormat="1" ht="15" customHeight="1">
      <c r="A374" s="130"/>
      <c r="B374" s="130">
        <v>32</v>
      </c>
      <c r="C374" s="133"/>
      <c r="D374" s="131" t="s">
        <v>1330</v>
      </c>
      <c r="E374" s="132">
        <f>SUM(E375:E399)</f>
        <v>133429</v>
      </c>
      <c r="F374" s="132">
        <f>SUM(F375:F399)</f>
        <v>282108</v>
      </c>
      <c r="G374" s="132">
        <f>SUM(G375:G399)</f>
        <v>0</v>
      </c>
      <c r="H374" s="132">
        <f>SUM(H375:H399)</f>
        <v>108423.15999999999</v>
      </c>
      <c r="I374" s="188">
        <f t="shared" si="25"/>
        <v>81.259066619700363</v>
      </c>
      <c r="J374" s="188">
        <f t="shared" si="26"/>
        <v>0</v>
      </c>
    </row>
    <row r="375" spans="1:10" s="116" customFormat="1" ht="15" customHeight="1">
      <c r="A375" s="130"/>
      <c r="B375" s="130"/>
      <c r="C375" s="133">
        <v>3211</v>
      </c>
      <c r="D375" s="86" t="s">
        <v>1264</v>
      </c>
      <c r="E375" s="134">
        <f>'Rashodi po aktiv. i izv.fin.'!E328+'Rashodi po aktiv. i izv.fin.'!E638+'Rashodi po aktiv. i izv.fin.'!E799+'Rashodi po aktiv. i izv.fin.'!E523</f>
        <v>24911</v>
      </c>
      <c r="F375" s="257">
        <f>'Rashodi po aktiv. i izv.fin.'!F328+'Rashodi po aktiv. i izv.fin.'!F638+'Rashodi po aktiv. i izv.fin.'!F799+'Rashodi po aktiv. i izv.fin.'!F523</f>
        <v>38000</v>
      </c>
      <c r="G375" s="257">
        <f>'Rashodi po aktiv. i izv.fin.'!G328+'Rashodi po aktiv. i izv.fin.'!G638+'Rashodi po aktiv. i izv.fin.'!G799+'Rashodi po aktiv. i izv.fin.'!G523</f>
        <v>0</v>
      </c>
      <c r="H375" s="134">
        <f>'Rashodi po aktiv. i izv.fin.'!H328+'Rashodi po aktiv. i izv.fin.'!H638+'Rashodi po aktiv. i izv.fin.'!H799+'Rashodi po aktiv. i izv.fin.'!H523</f>
        <v>28721.960000000003</v>
      </c>
      <c r="I375" s="187">
        <f t="shared" si="25"/>
        <v>115.29830195495967</v>
      </c>
      <c r="J375" s="187">
        <f t="shared" si="26"/>
        <v>0</v>
      </c>
    </row>
    <row r="376" spans="1:10" s="116" customFormat="1" ht="15" customHeight="1">
      <c r="A376" s="130"/>
      <c r="B376" s="130"/>
      <c r="C376" s="133">
        <v>3212</v>
      </c>
      <c r="D376" s="86" t="s">
        <v>1265</v>
      </c>
      <c r="E376" s="134">
        <f>'Rashodi po aktiv. i izv.fin.'!E329+'Rashodi po aktiv. i izv.fin.'!E639</f>
        <v>151</v>
      </c>
      <c r="F376" s="257">
        <f>'Rashodi po aktiv. i izv.fin.'!F329+'Rashodi po aktiv. i izv.fin.'!F639</f>
        <v>600</v>
      </c>
      <c r="G376" s="257">
        <f>'Rashodi po aktiv. i izv.fin.'!G329+'Rashodi po aktiv. i izv.fin.'!G639</f>
        <v>0</v>
      </c>
      <c r="H376" s="134">
        <f>'Rashodi po aktiv. i izv.fin.'!H329+'Rashodi po aktiv. i izv.fin.'!H639</f>
        <v>215.14</v>
      </c>
      <c r="I376" s="187">
        <f t="shared" si="25"/>
        <v>142.47682119205297</v>
      </c>
      <c r="J376" s="187">
        <f t="shared" si="26"/>
        <v>0</v>
      </c>
    </row>
    <row r="377" spans="1:10" s="116" customFormat="1" ht="15" customHeight="1">
      <c r="A377" s="130"/>
      <c r="B377" s="130"/>
      <c r="C377" s="133" t="s">
        <v>1443</v>
      </c>
      <c r="D377" s="86" t="s">
        <v>1490</v>
      </c>
      <c r="E377" s="134">
        <f>'Rashodi po aktiv. i izv.fin.'!E330+'Rashodi po aktiv. i izv.fin.'!E449+'Rashodi po aktiv. i izv.fin.'!E640+'Rashodi po aktiv. i izv.fin.'!E800+'Rashodi po aktiv. i izv.fin.'!E524</f>
        <v>8002</v>
      </c>
      <c r="F377" s="257">
        <f>'Rashodi po aktiv. i izv.fin.'!F330+'Rashodi po aktiv. i izv.fin.'!F449+'Rashodi po aktiv. i izv.fin.'!F640+'Rashodi po aktiv. i izv.fin.'!F800+'Rashodi po aktiv. i izv.fin.'!F524</f>
        <v>13000</v>
      </c>
      <c r="G377" s="257">
        <f>'Rashodi po aktiv. i izv.fin.'!G330+'Rashodi po aktiv. i izv.fin.'!G449+'Rashodi po aktiv. i izv.fin.'!G640+'Rashodi po aktiv. i izv.fin.'!G800+'Rashodi po aktiv. i izv.fin.'!G524</f>
        <v>0</v>
      </c>
      <c r="H377" s="134">
        <f>'Rashodi po aktiv. i izv.fin.'!H330+'Rashodi po aktiv. i izv.fin.'!H449+'Rashodi po aktiv. i izv.fin.'!H640+'Rashodi po aktiv. i izv.fin.'!H800+'Rashodi po aktiv. i izv.fin.'!H524</f>
        <v>4565.68</v>
      </c>
      <c r="I377" s="187">
        <f t="shared" si="25"/>
        <v>57.056735816045986</v>
      </c>
      <c r="J377" s="187">
        <f t="shared" si="26"/>
        <v>0</v>
      </c>
    </row>
    <row r="378" spans="1:10" s="116" customFormat="1" ht="15" customHeight="1">
      <c r="A378" s="130"/>
      <c r="B378" s="130"/>
      <c r="C378" s="133">
        <v>3214</v>
      </c>
      <c r="D378" s="86" t="s">
        <v>1547</v>
      </c>
      <c r="E378" s="134">
        <f>'Rashodi po aktiv. i izv.fin.'!E331</f>
        <v>0</v>
      </c>
      <c r="F378" s="257">
        <f>'Rashodi po aktiv. i izv.fin.'!F331</f>
        <v>100</v>
      </c>
      <c r="G378" s="257">
        <f>'Rashodi po aktiv. i izv.fin.'!G331</f>
        <v>0</v>
      </c>
      <c r="H378" s="134">
        <f>'Rashodi po aktiv. i izv.fin.'!H331</f>
        <v>0</v>
      </c>
      <c r="I378" s="187" t="e">
        <f t="shared" si="25"/>
        <v>#DIV/0!</v>
      </c>
      <c r="J378" s="187" t="e">
        <f t="shared" si="26"/>
        <v>#DIV/0!</v>
      </c>
    </row>
    <row r="379" spans="1:10" s="116" customFormat="1" ht="15" customHeight="1">
      <c r="A379" s="130"/>
      <c r="B379" s="130"/>
      <c r="C379" s="133" t="s">
        <v>1449</v>
      </c>
      <c r="D379" s="86" t="s">
        <v>1491</v>
      </c>
      <c r="E379" s="134">
        <f>'Rashodi po aktiv. i izv.fin.'!E332+'Rashodi po aktiv. i izv.fin.'!E450+'Rashodi po aktiv. i izv.fin.'!E801+'Rashodi po aktiv. i izv.fin.'!E525</f>
        <v>399</v>
      </c>
      <c r="F379" s="257">
        <f>'Rashodi po aktiv. i izv.fin.'!F332+'Rashodi po aktiv. i izv.fin.'!F450+'Rashodi po aktiv. i izv.fin.'!F801+'Rashodi po aktiv. i izv.fin.'!F525</f>
        <v>7020</v>
      </c>
      <c r="G379" s="257">
        <f>'Rashodi po aktiv. i izv.fin.'!G332+'Rashodi po aktiv. i izv.fin.'!G450+'Rashodi po aktiv. i izv.fin.'!G801+'Rashodi po aktiv. i izv.fin.'!G525</f>
        <v>0</v>
      </c>
      <c r="H379" s="134">
        <f>'Rashodi po aktiv. i izv.fin.'!H332+'Rashodi po aktiv. i izv.fin.'!H450+'Rashodi po aktiv. i izv.fin.'!H801+'Rashodi po aktiv. i izv.fin.'!H525</f>
        <v>2305.81</v>
      </c>
      <c r="I379" s="187">
        <f t="shared" si="25"/>
        <v>577.89724310776944</v>
      </c>
      <c r="J379" s="187">
        <f t="shared" si="26"/>
        <v>0</v>
      </c>
    </row>
    <row r="380" spans="1:10" s="116" customFormat="1" ht="15" customHeight="1">
      <c r="A380" s="130"/>
      <c r="B380" s="130"/>
      <c r="C380" s="133" t="s">
        <v>1450</v>
      </c>
      <c r="D380" s="86" t="s">
        <v>1268</v>
      </c>
      <c r="E380" s="134">
        <f>'Rashodi po aktiv. i izv.fin.'!E333+'Rashodi po aktiv. i izv.fin.'!E526+'Rashodi po aktiv. i izv.fin.'!E802</f>
        <v>0</v>
      </c>
      <c r="F380" s="257">
        <f>'Rashodi po aktiv. i izv.fin.'!F333+'Rashodi po aktiv. i izv.fin.'!F526+'Rashodi po aktiv. i izv.fin.'!F802</f>
        <v>1500</v>
      </c>
      <c r="G380" s="257">
        <f>'Rashodi po aktiv. i izv.fin.'!G333+'Rashodi po aktiv. i izv.fin.'!G526+'Rashodi po aktiv. i izv.fin.'!G802</f>
        <v>0</v>
      </c>
      <c r="H380" s="134">
        <f>'Rashodi po aktiv. i izv.fin.'!H333+'Rashodi po aktiv. i izv.fin.'!H526+'Rashodi po aktiv. i izv.fin.'!H802</f>
        <v>542.75</v>
      </c>
      <c r="I380" s="187" t="e">
        <f t="shared" si="25"/>
        <v>#DIV/0!</v>
      </c>
      <c r="J380" s="187" t="e">
        <f t="shared" si="26"/>
        <v>#DIV/0!</v>
      </c>
    </row>
    <row r="381" spans="1:10" s="116" customFormat="1" ht="15" customHeight="1">
      <c r="A381" s="130"/>
      <c r="B381" s="130"/>
      <c r="C381" s="133" t="s">
        <v>1451</v>
      </c>
      <c r="D381" s="86" t="s">
        <v>1269</v>
      </c>
      <c r="E381" s="134">
        <f>'Rashodi po aktiv. i izv.fin.'!E334+'Rashodi po aktiv. i izv.fin.'!E642+'Rashodi po aktiv. i izv.fin.'!E527</f>
        <v>259</v>
      </c>
      <c r="F381" s="257">
        <f>'Rashodi po aktiv. i izv.fin.'!F334+'Rashodi po aktiv. i izv.fin.'!F642+'Rashodi po aktiv. i izv.fin.'!F527</f>
        <v>20000</v>
      </c>
      <c r="G381" s="257">
        <f>'Rashodi po aktiv. i izv.fin.'!G334+'Rashodi po aktiv. i izv.fin.'!G642+'Rashodi po aktiv. i izv.fin.'!G527</f>
        <v>0</v>
      </c>
      <c r="H381" s="134">
        <f>'Rashodi po aktiv. i izv.fin.'!H334+'Rashodi po aktiv. i izv.fin.'!H642+'Rashodi po aktiv. i izv.fin.'!H527</f>
        <v>5757.47</v>
      </c>
      <c r="I381" s="187">
        <f t="shared" si="25"/>
        <v>2222.9613899613901</v>
      </c>
      <c r="J381" s="187">
        <f t="shared" si="26"/>
        <v>0</v>
      </c>
    </row>
    <row r="382" spans="1:10" s="116" customFormat="1" ht="15" customHeight="1">
      <c r="A382" s="130"/>
      <c r="B382" s="130"/>
      <c r="C382" s="133" t="s">
        <v>1452</v>
      </c>
      <c r="D382" s="86" t="s">
        <v>1270</v>
      </c>
      <c r="E382" s="134">
        <f>'Rashodi po aktiv. i izv.fin.'!E335+'Rashodi po aktiv. i izv.fin.'!E643+'Rashodi po aktiv. i izv.fin.'!E528+'Rashodi po aktiv. i izv.fin.'!E803</f>
        <v>1232</v>
      </c>
      <c r="F382" s="257">
        <f>'Rashodi po aktiv. i izv.fin.'!F335+'Rashodi po aktiv. i izv.fin.'!F643+'Rashodi po aktiv. i izv.fin.'!F528+'Rashodi po aktiv. i izv.fin.'!F803</f>
        <v>10300</v>
      </c>
      <c r="G382" s="257">
        <f>'Rashodi po aktiv. i izv.fin.'!G335+'Rashodi po aktiv. i izv.fin.'!G643+'Rashodi po aktiv. i izv.fin.'!G528+'Rashodi po aktiv. i izv.fin.'!G803</f>
        <v>0</v>
      </c>
      <c r="H382" s="134">
        <f>'Rashodi po aktiv. i izv.fin.'!H335+'Rashodi po aktiv. i izv.fin.'!H643+'Rashodi po aktiv. i izv.fin.'!H528+'Rashodi po aktiv. i izv.fin.'!H803</f>
        <v>5920.83</v>
      </c>
      <c r="I382" s="187">
        <f t="shared" si="25"/>
        <v>480.58685064935059</v>
      </c>
      <c r="J382" s="187">
        <f t="shared" si="26"/>
        <v>0</v>
      </c>
    </row>
    <row r="383" spans="1:10" s="116" customFormat="1" ht="15" customHeight="1">
      <c r="A383" s="130"/>
      <c r="B383" s="130"/>
      <c r="C383" s="133">
        <v>3227</v>
      </c>
      <c r="D383" s="86" t="s">
        <v>1492</v>
      </c>
      <c r="E383" s="134">
        <f>'Rashodi po aktiv. i izv.fin.'!E644+'Rashodi po aktiv. i izv.fin.'!E336+'Rashodi po aktiv. i izv.fin.'!E804+'Rashodi po aktiv. i izv.fin.'!E782</f>
        <v>0</v>
      </c>
      <c r="F383" s="257">
        <f>'Rashodi po aktiv. i izv.fin.'!F644+'Rashodi po aktiv. i izv.fin.'!F336+'Rashodi po aktiv. i izv.fin.'!F804+'Rashodi po aktiv. i izv.fin.'!F782</f>
        <v>500</v>
      </c>
      <c r="G383" s="257">
        <f>'Rashodi po aktiv. i izv.fin.'!G644+'Rashodi po aktiv. i izv.fin.'!G336+'Rashodi po aktiv. i izv.fin.'!G804+'Rashodi po aktiv. i izv.fin.'!G782</f>
        <v>0</v>
      </c>
      <c r="H383" s="134">
        <f>'Rashodi po aktiv. i izv.fin.'!H644+'Rashodi po aktiv. i izv.fin.'!H336+'Rashodi po aktiv. i izv.fin.'!H804+'Rashodi po aktiv. i izv.fin.'!H782</f>
        <v>470.13</v>
      </c>
      <c r="I383" s="187" t="e">
        <f t="shared" si="25"/>
        <v>#DIV/0!</v>
      </c>
      <c r="J383" s="187" t="e">
        <f t="shared" si="26"/>
        <v>#DIV/0!</v>
      </c>
    </row>
    <row r="384" spans="1:10" s="116" customFormat="1" ht="15" customHeight="1">
      <c r="A384" s="130"/>
      <c r="B384" s="130"/>
      <c r="C384" s="133" t="s">
        <v>1453</v>
      </c>
      <c r="D384" s="86" t="s">
        <v>1493</v>
      </c>
      <c r="E384" s="134">
        <f>'Rashodi po aktiv. i izv.fin.'!E337+'Rashodi po aktiv. i izv.fin.'!E645+'Rashodi po aktiv. i izv.fin.'!E529</f>
        <v>88</v>
      </c>
      <c r="F384" s="257">
        <f>'Rashodi po aktiv. i izv.fin.'!F337+'Rashodi po aktiv. i izv.fin.'!F645+'Rashodi po aktiv. i izv.fin.'!F529</f>
        <v>1000</v>
      </c>
      <c r="G384" s="257">
        <f>'Rashodi po aktiv. i izv.fin.'!G337+'Rashodi po aktiv. i izv.fin.'!G645+'Rashodi po aktiv. i izv.fin.'!G529</f>
        <v>0</v>
      </c>
      <c r="H384" s="134">
        <f>'Rashodi po aktiv. i izv.fin.'!H337+'Rashodi po aktiv. i izv.fin.'!H645+'Rashodi po aktiv. i izv.fin.'!H529</f>
        <v>340.01</v>
      </c>
      <c r="I384" s="187">
        <f t="shared" si="25"/>
        <v>386.375</v>
      </c>
      <c r="J384" s="187">
        <f t="shared" si="26"/>
        <v>0</v>
      </c>
    </row>
    <row r="385" spans="1:10" s="116" customFormat="1" ht="15" customHeight="1">
      <c r="A385" s="130"/>
      <c r="B385" s="130"/>
      <c r="C385" s="133" t="s">
        <v>1454</v>
      </c>
      <c r="D385" s="86" t="s">
        <v>1273</v>
      </c>
      <c r="E385" s="134">
        <f>'Rashodi po aktiv. i izv.fin.'!E338+'Rashodi po aktiv. i izv.fin.'!E646+'Rashodi po aktiv. i izv.fin.'!E530+'Rashodi po aktiv. i izv.fin.'!E805</f>
        <v>70699</v>
      </c>
      <c r="F385" s="257">
        <f>'Rashodi po aktiv. i izv.fin.'!F338+'Rashodi po aktiv. i izv.fin.'!F646+'Rashodi po aktiv. i izv.fin.'!F530+'Rashodi po aktiv. i izv.fin.'!F805</f>
        <v>80000</v>
      </c>
      <c r="G385" s="257">
        <f>'Rashodi po aktiv. i izv.fin.'!G338+'Rashodi po aktiv. i izv.fin.'!G646+'Rashodi po aktiv. i izv.fin.'!G530+'Rashodi po aktiv. i izv.fin.'!G805</f>
        <v>0</v>
      </c>
      <c r="H385" s="134">
        <f>'Rashodi po aktiv. i izv.fin.'!H338+'Rashodi po aktiv. i izv.fin.'!H646+'Rashodi po aktiv. i izv.fin.'!H530+'Rashodi po aktiv. i izv.fin.'!H805</f>
        <v>3794.08</v>
      </c>
      <c r="I385" s="187">
        <f t="shared" si="25"/>
        <v>5.3665256934327212</v>
      </c>
      <c r="J385" s="187">
        <f t="shared" si="26"/>
        <v>0</v>
      </c>
    </row>
    <row r="386" spans="1:10" s="116" customFormat="1" ht="15" customHeight="1">
      <c r="A386" s="130"/>
      <c r="B386" s="130"/>
      <c r="C386" s="133" t="s">
        <v>1455</v>
      </c>
      <c r="D386" s="86" t="s">
        <v>1507</v>
      </c>
      <c r="E386" s="134">
        <f>'Rashodi po aktiv. i izv.fin.'!E339+'Rashodi po aktiv. i izv.fin.'!E647+'Rashodi po aktiv. i izv.fin.'!E806+'Rashodi po aktiv. i izv.fin.'!E531</f>
        <v>3471</v>
      </c>
      <c r="F386" s="257">
        <f>'Rashodi po aktiv. i izv.fin.'!F339+'Rashodi po aktiv. i izv.fin.'!F647+'Rashodi po aktiv. i izv.fin.'!F806+'Rashodi po aktiv. i izv.fin.'!F531</f>
        <v>4700</v>
      </c>
      <c r="G386" s="257">
        <f>'Rashodi po aktiv. i izv.fin.'!G339+'Rashodi po aktiv. i izv.fin.'!G647+'Rashodi po aktiv. i izv.fin.'!G806+'Rashodi po aktiv. i izv.fin.'!G531</f>
        <v>0</v>
      </c>
      <c r="H386" s="134">
        <f>'Rashodi po aktiv. i izv.fin.'!H339+'Rashodi po aktiv. i izv.fin.'!H647+'Rashodi po aktiv. i izv.fin.'!H806+'Rashodi po aktiv. i izv.fin.'!H531</f>
        <v>1000.26</v>
      </c>
      <c r="I386" s="187">
        <f t="shared" si="25"/>
        <v>28.817631806395848</v>
      </c>
      <c r="J386" s="187">
        <f t="shared" si="26"/>
        <v>0</v>
      </c>
    </row>
    <row r="387" spans="1:10" s="116" customFormat="1" ht="15" customHeight="1">
      <c r="A387" s="130"/>
      <c r="B387" s="130"/>
      <c r="C387" s="133">
        <v>3234</v>
      </c>
      <c r="D387" s="86" t="s">
        <v>1275</v>
      </c>
      <c r="E387" s="134">
        <f>'Rashodi po aktiv. i izv.fin.'!E648+'Rashodi po aktiv. i izv.fin.'!E340+'Rashodi po aktiv. i izv.fin.'!E532</f>
        <v>520</v>
      </c>
      <c r="F387" s="257">
        <f>'Rashodi po aktiv. i izv.fin.'!F648+'Rashodi po aktiv. i izv.fin.'!F340+'Rashodi po aktiv. i izv.fin.'!F532</f>
        <v>11000</v>
      </c>
      <c r="G387" s="257">
        <f>'Rashodi po aktiv. i izv.fin.'!G648+'Rashodi po aktiv. i izv.fin.'!G340+'Rashodi po aktiv. i izv.fin.'!G532</f>
        <v>0</v>
      </c>
      <c r="H387" s="134">
        <f>'Rashodi po aktiv. i izv.fin.'!H648+'Rashodi po aktiv. i izv.fin.'!H340+'Rashodi po aktiv. i izv.fin.'!H532</f>
        <v>1868.99</v>
      </c>
      <c r="I387" s="187">
        <f t="shared" si="25"/>
        <v>359.42115384615386</v>
      </c>
      <c r="J387" s="187">
        <f t="shared" si="26"/>
        <v>0</v>
      </c>
    </row>
    <row r="388" spans="1:10" s="116" customFormat="1" ht="15" customHeight="1">
      <c r="A388" s="130"/>
      <c r="B388" s="130"/>
      <c r="C388" s="133" t="s">
        <v>1456</v>
      </c>
      <c r="D388" s="86" t="s">
        <v>1276</v>
      </c>
      <c r="E388" s="134">
        <f>'Rashodi po aktiv. i izv.fin.'!E341+'Rashodi po aktiv. i izv.fin.'!E649+'Rashodi po aktiv. i izv.fin.'!E807+'Rashodi po aktiv. i izv.fin.'!E533</f>
        <v>2556</v>
      </c>
      <c r="F388" s="257">
        <f>'Rashodi po aktiv. i izv.fin.'!F341+'Rashodi po aktiv. i izv.fin.'!F649+'Rashodi po aktiv. i izv.fin.'!F807+'Rashodi po aktiv. i izv.fin.'!F533</f>
        <v>4600</v>
      </c>
      <c r="G388" s="257">
        <f>'Rashodi po aktiv. i izv.fin.'!G341+'Rashodi po aktiv. i izv.fin.'!G649+'Rashodi po aktiv. i izv.fin.'!G807+'Rashodi po aktiv. i izv.fin.'!G533</f>
        <v>0</v>
      </c>
      <c r="H388" s="134">
        <f>'Rashodi po aktiv. i izv.fin.'!H341+'Rashodi po aktiv. i izv.fin.'!H649+'Rashodi po aktiv. i izv.fin.'!H807+'Rashodi po aktiv. i izv.fin.'!H533</f>
        <v>24599.360000000001</v>
      </c>
      <c r="I388" s="187">
        <f t="shared" si="25"/>
        <v>962.41627543035997</v>
      </c>
      <c r="J388" s="187">
        <f t="shared" si="26"/>
        <v>0</v>
      </c>
    </row>
    <row r="389" spans="1:10" s="116" customFormat="1" ht="15" customHeight="1">
      <c r="A389" s="130"/>
      <c r="B389" s="130"/>
      <c r="C389" s="133" t="s">
        <v>1457</v>
      </c>
      <c r="D389" s="86" t="s">
        <v>1277</v>
      </c>
      <c r="E389" s="134">
        <f>'Rashodi po aktiv. i izv.fin.'!E342+'Rashodi po aktiv. i izv.fin.'!E650</f>
        <v>0</v>
      </c>
      <c r="F389" s="257">
        <f>'Rashodi po aktiv. i izv.fin.'!F342+'Rashodi po aktiv. i izv.fin.'!F650</f>
        <v>100</v>
      </c>
      <c r="G389" s="257">
        <f>'Rashodi po aktiv. i izv.fin.'!G342+'Rashodi po aktiv. i izv.fin.'!G650</f>
        <v>0</v>
      </c>
      <c r="H389" s="134">
        <f>'Rashodi po aktiv. i izv.fin.'!H342+'Rashodi po aktiv. i izv.fin.'!H650</f>
        <v>30</v>
      </c>
      <c r="I389" s="187" t="e">
        <f t="shared" si="25"/>
        <v>#DIV/0!</v>
      </c>
      <c r="J389" s="187" t="e">
        <f t="shared" si="26"/>
        <v>#DIV/0!</v>
      </c>
    </row>
    <row r="390" spans="1:10" s="116" customFormat="1" ht="15" customHeight="1">
      <c r="A390" s="130"/>
      <c r="B390" s="130"/>
      <c r="C390" s="133" t="s">
        <v>1444</v>
      </c>
      <c r="D390" s="86" t="s">
        <v>1278</v>
      </c>
      <c r="E390" s="134">
        <f>'Rashodi po aktiv. i izv.fin.'!E343+'Rashodi po aktiv. i izv.fin.'!E451+'Rashodi po aktiv. i izv.fin.'!E651+'Rashodi po aktiv. i izv.fin.'!E808+'Rashodi po aktiv. i izv.fin.'!E534</f>
        <v>12181</v>
      </c>
      <c r="F390" s="257">
        <f>'Rashodi po aktiv. i izv.fin.'!F343+'Rashodi po aktiv. i izv.fin.'!F451+'Rashodi po aktiv. i izv.fin.'!F651+'Rashodi po aktiv. i izv.fin.'!F808+'Rashodi po aktiv. i izv.fin.'!F534</f>
        <v>62300</v>
      </c>
      <c r="G390" s="257">
        <f>'Rashodi po aktiv. i izv.fin.'!G343+'Rashodi po aktiv. i izv.fin.'!G451+'Rashodi po aktiv. i izv.fin.'!G651+'Rashodi po aktiv. i izv.fin.'!G808+'Rashodi po aktiv. i izv.fin.'!G534</f>
        <v>0</v>
      </c>
      <c r="H390" s="134">
        <f>'Rashodi po aktiv. i izv.fin.'!H343+'Rashodi po aktiv. i izv.fin.'!H451+'Rashodi po aktiv. i izv.fin.'!H651+'Rashodi po aktiv. i izv.fin.'!H808+'Rashodi po aktiv. i izv.fin.'!H534</f>
        <v>18406.95</v>
      </c>
      <c r="I390" s="187">
        <f t="shared" ref="I390:I453" si="27">H390/E390*100</f>
        <v>151.11197767014204</v>
      </c>
      <c r="J390" s="187">
        <f t="shared" si="26"/>
        <v>0</v>
      </c>
    </row>
    <row r="391" spans="1:10" s="116" customFormat="1" ht="15" customHeight="1">
      <c r="A391" s="130"/>
      <c r="B391" s="130"/>
      <c r="C391" s="133" t="s">
        <v>1458</v>
      </c>
      <c r="D391" s="86" t="s">
        <v>1279</v>
      </c>
      <c r="E391" s="134">
        <f>'Rashodi po aktiv. i izv.fin.'!E344+'Rashodi po aktiv. i izv.fin.'!E652</f>
        <v>562</v>
      </c>
      <c r="F391" s="257">
        <f>'Rashodi po aktiv. i izv.fin.'!F344+'Rashodi po aktiv. i izv.fin.'!F652</f>
        <v>9000</v>
      </c>
      <c r="G391" s="257">
        <f>'Rashodi po aktiv. i izv.fin.'!G344+'Rashodi po aktiv. i izv.fin.'!G652</f>
        <v>0</v>
      </c>
      <c r="H391" s="134">
        <f>'Rashodi po aktiv. i izv.fin.'!H344+'Rashodi po aktiv. i izv.fin.'!H652</f>
        <v>3729.93</v>
      </c>
      <c r="I391" s="187">
        <f t="shared" si="27"/>
        <v>663.68861209964405</v>
      </c>
      <c r="J391" s="187">
        <f t="shared" si="26"/>
        <v>0</v>
      </c>
    </row>
    <row r="392" spans="1:10" s="116" customFormat="1" ht="15" customHeight="1">
      <c r="A392" s="130"/>
      <c r="B392" s="130"/>
      <c r="C392" s="133">
        <v>3239</v>
      </c>
      <c r="D392" s="86" t="s">
        <v>1494</v>
      </c>
      <c r="E392" s="134">
        <f>'Rashodi po aktiv. i izv.fin.'!E345+'Rashodi po aktiv. i izv.fin.'!E653+'Rashodi po aktiv. i izv.fin.'!E809+'Rashodi po aktiv. i izv.fin.'!E535+'Rashodi po aktiv. i izv.fin.'!E452+'Rashodi po aktiv. i izv.fin.'!E982</f>
        <v>3370</v>
      </c>
      <c r="F392" s="257">
        <f>'Rashodi po aktiv. i izv.fin.'!F345+'Rashodi po aktiv. i izv.fin.'!F653+'Rashodi po aktiv. i izv.fin.'!F809+'Rashodi po aktiv. i izv.fin.'!F535+'Rashodi po aktiv. i izv.fin.'!F452+'Rashodi po aktiv. i izv.fin.'!F982</f>
        <v>3498</v>
      </c>
      <c r="G392" s="257">
        <f>'Rashodi po aktiv. i izv.fin.'!G345+'Rashodi po aktiv. i izv.fin.'!G653+'Rashodi po aktiv. i izv.fin.'!G809+'Rashodi po aktiv. i izv.fin.'!G535+'Rashodi po aktiv. i izv.fin.'!G452+'Rashodi po aktiv. i izv.fin.'!G982</f>
        <v>0</v>
      </c>
      <c r="H392" s="134">
        <f>'Rashodi po aktiv. i izv.fin.'!H345+'Rashodi po aktiv. i izv.fin.'!H653+'Rashodi po aktiv. i izv.fin.'!H809+'Rashodi po aktiv. i izv.fin.'!H535+'Rashodi po aktiv. i izv.fin.'!H452+'Rashodi po aktiv. i izv.fin.'!H982</f>
        <v>1194.7</v>
      </c>
      <c r="I392" s="187">
        <f t="shared" si="27"/>
        <v>35.45103857566766</v>
      </c>
      <c r="J392" s="187">
        <f t="shared" si="26"/>
        <v>0</v>
      </c>
    </row>
    <row r="393" spans="1:10" s="116" customFormat="1" ht="15" customHeight="1">
      <c r="A393" s="130"/>
      <c r="B393" s="130"/>
      <c r="C393" s="133" t="s">
        <v>1445</v>
      </c>
      <c r="D393" s="86" t="s">
        <v>1495</v>
      </c>
      <c r="E393" s="134">
        <f>'Rashodi po aktiv. i izv.fin.'!E346+'Rashodi po aktiv. i izv.fin.'!E453+'Rashodi po aktiv. i izv.fin.'!E654+'Rashodi po aktiv. i izv.fin.'!E810+'Rashodi po aktiv. i izv.fin.'!E536</f>
        <v>2394</v>
      </c>
      <c r="F393" s="257">
        <f>'Rashodi po aktiv. i izv.fin.'!F346+'Rashodi po aktiv. i izv.fin.'!F453+'Rashodi po aktiv. i izv.fin.'!F654+'Rashodi po aktiv. i izv.fin.'!F810+'Rashodi po aktiv. i izv.fin.'!F536</f>
        <v>2000</v>
      </c>
      <c r="G393" s="257">
        <f>'Rashodi po aktiv. i izv.fin.'!G346+'Rashodi po aktiv. i izv.fin.'!G453+'Rashodi po aktiv. i izv.fin.'!G654+'Rashodi po aktiv. i izv.fin.'!G810+'Rashodi po aktiv. i izv.fin.'!G536</f>
        <v>0</v>
      </c>
      <c r="H393" s="134">
        <f>'Rashodi po aktiv. i izv.fin.'!H346+'Rashodi po aktiv. i izv.fin.'!H453+'Rashodi po aktiv. i izv.fin.'!H654+'Rashodi po aktiv. i izv.fin.'!H810+'Rashodi po aktiv. i izv.fin.'!H536</f>
        <v>40.5</v>
      </c>
      <c r="I393" s="187">
        <f t="shared" si="27"/>
        <v>1.6917293233082706</v>
      </c>
      <c r="J393" s="187">
        <f t="shared" si="26"/>
        <v>0</v>
      </c>
    </row>
    <row r="394" spans="1:10" s="116" customFormat="1" ht="15" customHeight="1">
      <c r="A394" s="130"/>
      <c r="B394" s="130"/>
      <c r="C394" s="133">
        <v>3292</v>
      </c>
      <c r="D394" s="86" t="s">
        <v>1281</v>
      </c>
      <c r="E394" s="134">
        <f>'Rashodi po aktiv. i izv.fin.'!E655+'Rashodi po aktiv. i izv.fin.'!E811+'Rashodi po aktiv. i izv.fin.'!E347</f>
        <v>0</v>
      </c>
      <c r="F394" s="257">
        <f>'Rashodi po aktiv. i izv.fin.'!F655+'Rashodi po aktiv. i izv.fin.'!F811+'Rashodi po aktiv. i izv.fin.'!F347</f>
        <v>3000</v>
      </c>
      <c r="G394" s="257">
        <f>'Rashodi po aktiv. i izv.fin.'!G655+'Rashodi po aktiv. i izv.fin.'!G811+'Rashodi po aktiv. i izv.fin.'!G347</f>
        <v>0</v>
      </c>
      <c r="H394" s="134">
        <f>'Rashodi po aktiv. i izv.fin.'!H655+'Rashodi po aktiv. i izv.fin.'!H811+'Rashodi po aktiv. i izv.fin.'!H347</f>
        <v>0</v>
      </c>
      <c r="I394" s="187" t="e">
        <f t="shared" si="27"/>
        <v>#DIV/0!</v>
      </c>
      <c r="J394" s="187" t="e">
        <f t="shared" si="26"/>
        <v>#DIV/0!</v>
      </c>
    </row>
    <row r="395" spans="1:10" s="116" customFormat="1" ht="15" customHeight="1">
      <c r="A395" s="130"/>
      <c r="B395" s="130"/>
      <c r="C395" s="133" t="s">
        <v>1460</v>
      </c>
      <c r="D395" s="86" t="s">
        <v>1305</v>
      </c>
      <c r="E395" s="134">
        <f>'Rashodi po aktiv. i izv.fin.'!E348+'Rashodi po aktiv. i izv.fin.'!E656+'Rashodi po aktiv. i izv.fin.'!E812+'Rashodi po aktiv. i izv.fin.'!E537+'Rashodi po aktiv. i izv.fin.'!E454</f>
        <v>2164</v>
      </c>
      <c r="F395" s="257">
        <f>'Rashodi po aktiv. i izv.fin.'!F348+'Rashodi po aktiv. i izv.fin.'!F656+'Rashodi po aktiv. i izv.fin.'!F812+'Rashodi po aktiv. i izv.fin.'!F537+'Rashodi po aktiv. i izv.fin.'!F454</f>
        <v>1800</v>
      </c>
      <c r="G395" s="257">
        <f>'Rashodi po aktiv. i izv.fin.'!G348+'Rashodi po aktiv. i izv.fin.'!G656+'Rashodi po aktiv. i izv.fin.'!G812+'Rashodi po aktiv. i izv.fin.'!G537+'Rashodi po aktiv. i izv.fin.'!G454</f>
        <v>0</v>
      </c>
      <c r="H395" s="134">
        <f>'Rashodi po aktiv. i izv.fin.'!H348+'Rashodi po aktiv. i izv.fin.'!H656+'Rashodi po aktiv. i izv.fin.'!H812+'Rashodi po aktiv. i izv.fin.'!H537+'Rashodi po aktiv. i izv.fin.'!H454</f>
        <v>4388.6099999999997</v>
      </c>
      <c r="I395" s="187">
        <f t="shared" si="27"/>
        <v>202.80083179297597</v>
      </c>
      <c r="J395" s="187">
        <f t="shared" si="26"/>
        <v>0</v>
      </c>
    </row>
    <row r="396" spans="1:10" s="116" customFormat="1" ht="15" customHeight="1">
      <c r="A396" s="130"/>
      <c r="B396" s="130"/>
      <c r="C396" s="133">
        <v>3294</v>
      </c>
      <c r="D396" s="86" t="s">
        <v>1283</v>
      </c>
      <c r="E396" s="134">
        <f>'Rashodi po aktiv. i izv.fin.'!E349+'Rashodi po aktiv. i izv.fin.'!E657+'Rashodi po aktiv. i izv.fin.'!E813</f>
        <v>114</v>
      </c>
      <c r="F396" s="257">
        <f>'Rashodi po aktiv. i izv.fin.'!F349+'Rashodi po aktiv. i izv.fin.'!F657+'Rashodi po aktiv. i izv.fin.'!F813</f>
        <v>2000</v>
      </c>
      <c r="G396" s="257">
        <f>'Rashodi po aktiv. i izv.fin.'!G349+'Rashodi po aktiv. i izv.fin.'!G657+'Rashodi po aktiv. i izv.fin.'!G813</f>
        <v>0</v>
      </c>
      <c r="H396" s="134">
        <f>'Rashodi po aktiv. i izv.fin.'!H349+'Rashodi po aktiv. i izv.fin.'!H657+'Rashodi po aktiv. i izv.fin.'!H813</f>
        <v>514</v>
      </c>
      <c r="I396" s="187">
        <f t="shared" si="27"/>
        <v>450.87719298245617</v>
      </c>
      <c r="J396" s="187">
        <f t="shared" si="26"/>
        <v>0</v>
      </c>
    </row>
    <row r="397" spans="1:10" s="116" customFormat="1" ht="15" customHeight="1">
      <c r="A397" s="130"/>
      <c r="B397" s="130"/>
      <c r="C397" s="133" t="s">
        <v>1461</v>
      </c>
      <c r="D397" s="86" t="s">
        <v>1284</v>
      </c>
      <c r="E397" s="134">
        <f>'Rashodi po aktiv. i izv.fin.'!E350+'Rashodi po aktiv. i izv.fin.'!E658+'Rashodi po aktiv. i izv.fin.'!E538</f>
        <v>316</v>
      </c>
      <c r="F397" s="257">
        <f>'Rashodi po aktiv. i izv.fin.'!F350+'Rashodi po aktiv. i izv.fin.'!F658+'Rashodi po aktiv. i izv.fin.'!F538</f>
        <v>1050</v>
      </c>
      <c r="G397" s="257">
        <f>'Rashodi po aktiv. i izv.fin.'!G350+'Rashodi po aktiv. i izv.fin.'!G658+'Rashodi po aktiv. i izv.fin.'!G538</f>
        <v>0</v>
      </c>
      <c r="H397" s="134">
        <f>'Rashodi po aktiv. i izv.fin.'!H350+'Rashodi po aktiv. i izv.fin.'!H658+'Rashodi po aktiv. i izv.fin.'!H538</f>
        <v>0</v>
      </c>
      <c r="I397" s="187">
        <f t="shared" si="27"/>
        <v>0</v>
      </c>
      <c r="J397" s="187">
        <f t="shared" si="26"/>
        <v>0</v>
      </c>
    </row>
    <row r="398" spans="1:10" s="116" customFormat="1" ht="15" customHeight="1">
      <c r="A398" s="130"/>
      <c r="B398" s="130"/>
      <c r="C398" s="133">
        <v>3296</v>
      </c>
      <c r="D398" s="86" t="s">
        <v>1435</v>
      </c>
      <c r="E398" s="134">
        <f>'Rashodi po aktiv. i izv.fin.'!E351</f>
        <v>0</v>
      </c>
      <c r="F398" s="257">
        <f>'Rashodi po aktiv. i izv.fin.'!F351</f>
        <v>0</v>
      </c>
      <c r="G398" s="257">
        <f>'Rashodi po aktiv. i izv.fin.'!G351</f>
        <v>0</v>
      </c>
      <c r="H398" s="134">
        <f>'Rashodi po aktiv. i izv.fin.'!H351</f>
        <v>0</v>
      </c>
      <c r="I398" s="187" t="e">
        <f t="shared" si="27"/>
        <v>#DIV/0!</v>
      </c>
      <c r="J398" s="187" t="e">
        <f t="shared" si="26"/>
        <v>#DIV/0!</v>
      </c>
    </row>
    <row r="399" spans="1:10" s="116" customFormat="1" ht="15" customHeight="1">
      <c r="A399" s="130"/>
      <c r="B399" s="130"/>
      <c r="C399" s="133" t="s">
        <v>1462</v>
      </c>
      <c r="D399" s="86" t="s">
        <v>1496</v>
      </c>
      <c r="E399" s="134">
        <f>'Rashodi po aktiv. i izv.fin.'!E352+'Rashodi po aktiv. i izv.fin.'!E659+'Rashodi po aktiv. i izv.fin.'!E539+'Rashodi po aktiv. i izv.fin.'!E455</f>
        <v>40</v>
      </c>
      <c r="F399" s="257">
        <f>'Rashodi po aktiv. i izv.fin.'!F352+'Rashodi po aktiv. i izv.fin.'!F659+'Rashodi po aktiv. i izv.fin.'!F539+'Rashodi po aktiv. i izv.fin.'!F455</f>
        <v>5040</v>
      </c>
      <c r="G399" s="257">
        <f>'Rashodi po aktiv. i izv.fin.'!G352+'Rashodi po aktiv. i izv.fin.'!G659+'Rashodi po aktiv. i izv.fin.'!G539+'Rashodi po aktiv. i izv.fin.'!G455</f>
        <v>0</v>
      </c>
      <c r="H399" s="134">
        <f>'Rashodi po aktiv. i izv.fin.'!H352+'Rashodi po aktiv. i izv.fin.'!H659+'Rashodi po aktiv. i izv.fin.'!H539+'Rashodi po aktiv. i izv.fin.'!H455</f>
        <v>16</v>
      </c>
      <c r="I399" s="187">
        <f t="shared" si="27"/>
        <v>40</v>
      </c>
      <c r="J399" s="187">
        <f t="shared" si="26"/>
        <v>0</v>
      </c>
    </row>
    <row r="400" spans="1:10" s="116" customFormat="1" ht="15" customHeight="1">
      <c r="A400" s="130"/>
      <c r="B400" s="130">
        <v>34</v>
      </c>
      <c r="C400" s="133"/>
      <c r="D400" s="131" t="s">
        <v>1350</v>
      </c>
      <c r="E400" s="132">
        <f>SUM(E401:E404)</f>
        <v>90</v>
      </c>
      <c r="F400" s="132">
        <f>SUM(F401:F404)</f>
        <v>2100</v>
      </c>
      <c r="G400" s="132">
        <f>SUM(G401:G404)</f>
        <v>0</v>
      </c>
      <c r="H400" s="132">
        <f>SUM(H401:H404)</f>
        <v>9.76</v>
      </c>
      <c r="I400" s="188">
        <f t="shared" si="27"/>
        <v>10.844444444444443</v>
      </c>
      <c r="J400" s="188">
        <f t="shared" si="26"/>
        <v>0</v>
      </c>
    </row>
    <row r="401" spans="1:10" s="116" customFormat="1" ht="15" customHeight="1">
      <c r="A401" s="130"/>
      <c r="B401" s="130"/>
      <c r="C401" s="133" t="s">
        <v>1463</v>
      </c>
      <c r="D401" s="86" t="s">
        <v>1286</v>
      </c>
      <c r="E401" s="134">
        <f>'Rashodi po aktiv. i izv.fin.'!E354+'Rashodi po aktiv. i izv.fin.'!E661+'Rashodi po aktiv. i izv.fin.'!E541</f>
        <v>90</v>
      </c>
      <c r="F401" s="257">
        <f>'Rashodi po aktiv. i izv.fin.'!F354+'Rashodi po aktiv. i izv.fin.'!F661+'Rashodi po aktiv. i izv.fin.'!F541</f>
        <v>2100</v>
      </c>
      <c r="G401" s="257">
        <f>'Rashodi po aktiv. i izv.fin.'!G354+'Rashodi po aktiv. i izv.fin.'!G661+'Rashodi po aktiv. i izv.fin.'!G541</f>
        <v>0</v>
      </c>
      <c r="H401" s="134">
        <f>'Rashodi po aktiv. i izv.fin.'!H354+'Rashodi po aktiv. i izv.fin.'!H661+'Rashodi po aktiv. i izv.fin.'!H541</f>
        <v>9.76</v>
      </c>
      <c r="I401" s="187">
        <f t="shared" si="27"/>
        <v>10.844444444444443</v>
      </c>
      <c r="J401" s="187">
        <f t="shared" si="26"/>
        <v>0</v>
      </c>
    </row>
    <row r="402" spans="1:10" s="116" customFormat="1" ht="15" customHeight="1">
      <c r="A402" s="130"/>
      <c r="B402" s="130"/>
      <c r="C402" s="133" t="s">
        <v>1446</v>
      </c>
      <c r="D402" s="86" t="s">
        <v>1497</v>
      </c>
      <c r="E402" s="134">
        <f>'Rashodi po aktiv. i izv.fin.'!E355+'Rashodi po aktiv. i izv.fin.'!E662+'Rashodi po aktiv. i izv.fin.'!E815</f>
        <v>0</v>
      </c>
      <c r="F402" s="257">
        <f>'Rashodi po aktiv. i izv.fin.'!F355+'Rashodi po aktiv. i izv.fin.'!F662+'Rashodi po aktiv. i izv.fin.'!F815</f>
        <v>0</v>
      </c>
      <c r="G402" s="257">
        <f>'Rashodi po aktiv. i izv.fin.'!G355+'Rashodi po aktiv. i izv.fin.'!G662+'Rashodi po aktiv. i izv.fin.'!G815</f>
        <v>0</v>
      </c>
      <c r="H402" s="134">
        <f>'Rashodi po aktiv. i izv.fin.'!H355+'Rashodi po aktiv. i izv.fin.'!H662+'Rashodi po aktiv. i izv.fin.'!H815</f>
        <v>0</v>
      </c>
      <c r="I402" s="187" t="e">
        <f t="shared" si="27"/>
        <v>#DIV/0!</v>
      </c>
      <c r="J402" s="187" t="e">
        <f t="shared" si="26"/>
        <v>#DIV/0!</v>
      </c>
    </row>
    <row r="403" spans="1:10" s="116" customFormat="1" ht="15" customHeight="1">
      <c r="A403" s="130"/>
      <c r="B403" s="130"/>
      <c r="C403" s="133">
        <v>3433</v>
      </c>
      <c r="D403" s="86" t="s">
        <v>1418</v>
      </c>
      <c r="E403" s="134">
        <f>'Rashodi po aktiv. i izv.fin.'!E356</f>
        <v>0</v>
      </c>
      <c r="F403" s="257">
        <f>'Rashodi po aktiv. i izv.fin.'!F356</f>
        <v>0</v>
      </c>
      <c r="G403" s="257">
        <f>'Rashodi po aktiv. i izv.fin.'!G356</f>
        <v>0</v>
      </c>
      <c r="H403" s="134">
        <f>'Rashodi po aktiv. i izv.fin.'!H356</f>
        <v>0</v>
      </c>
      <c r="I403" s="187" t="e">
        <f t="shared" si="27"/>
        <v>#DIV/0!</v>
      </c>
      <c r="J403" s="187" t="e">
        <f t="shared" si="26"/>
        <v>#DIV/0!</v>
      </c>
    </row>
    <row r="404" spans="1:10" s="116" customFormat="1" ht="15" customHeight="1">
      <c r="A404" s="130"/>
      <c r="B404" s="130"/>
      <c r="C404" s="133">
        <v>3434</v>
      </c>
      <c r="D404" s="86" t="s">
        <v>1498</v>
      </c>
      <c r="E404" s="134">
        <f>'Rashodi po aktiv. i izv.fin.'!E663</f>
        <v>0</v>
      </c>
      <c r="F404" s="257">
        <f>'Rashodi po aktiv. i izv.fin.'!F663</f>
        <v>0</v>
      </c>
      <c r="G404" s="257">
        <f>'Rashodi po aktiv. i izv.fin.'!G663</f>
        <v>0</v>
      </c>
      <c r="H404" s="134">
        <f>'Rashodi po aktiv. i izv.fin.'!H663</f>
        <v>0</v>
      </c>
      <c r="I404" s="187" t="e">
        <f t="shared" si="27"/>
        <v>#DIV/0!</v>
      </c>
      <c r="J404" s="187" t="e">
        <f t="shared" si="26"/>
        <v>#DIV/0!</v>
      </c>
    </row>
    <row r="405" spans="1:10" s="116" customFormat="1" ht="15" customHeight="1">
      <c r="A405" s="130"/>
      <c r="B405" s="130">
        <v>36</v>
      </c>
      <c r="C405" s="133"/>
      <c r="D405" s="131" t="s">
        <v>1648</v>
      </c>
      <c r="E405" s="132">
        <f>E406</f>
        <v>15408</v>
      </c>
      <c r="F405" s="132">
        <f>F406</f>
        <v>30000</v>
      </c>
      <c r="G405" s="132">
        <f>G406</f>
        <v>0</v>
      </c>
      <c r="H405" s="132">
        <f>H406</f>
        <v>12895.85</v>
      </c>
      <c r="I405" s="188">
        <f t="shared" si="27"/>
        <v>83.695807372793354</v>
      </c>
      <c r="J405" s="188">
        <f t="shared" si="26"/>
        <v>0</v>
      </c>
    </row>
    <row r="406" spans="1:10" s="116" customFormat="1" ht="15" customHeight="1">
      <c r="A406" s="130"/>
      <c r="B406" s="130"/>
      <c r="C406" s="133" t="s">
        <v>1464</v>
      </c>
      <c r="D406" s="86" t="s">
        <v>1499</v>
      </c>
      <c r="E406" s="134">
        <f>'Rashodi po aktiv. i izv.fin.'!E358+'Rashodi po aktiv. i izv.fin.'!E457+'Rashodi po aktiv. i izv.fin.'!E666</f>
        <v>15408</v>
      </c>
      <c r="F406" s="257">
        <f>'Rashodi po aktiv. i izv.fin.'!F358+'Rashodi po aktiv. i izv.fin.'!F457+'Rashodi po aktiv. i izv.fin.'!F666</f>
        <v>30000</v>
      </c>
      <c r="G406" s="257">
        <f>'Rashodi po aktiv. i izv.fin.'!G358+'Rashodi po aktiv. i izv.fin.'!G457+'Rashodi po aktiv. i izv.fin.'!G666</f>
        <v>0</v>
      </c>
      <c r="H406" s="134">
        <f>'Rashodi po aktiv. i izv.fin.'!H358+'Rashodi po aktiv. i izv.fin.'!H457+'Rashodi po aktiv. i izv.fin.'!H666</f>
        <v>12895.85</v>
      </c>
      <c r="I406" s="187">
        <f t="shared" si="27"/>
        <v>83.695807372793354</v>
      </c>
      <c r="J406" s="187">
        <f t="shared" si="26"/>
        <v>0</v>
      </c>
    </row>
    <row r="407" spans="1:10" s="116" customFormat="1" ht="15" customHeight="1">
      <c r="A407" s="130"/>
      <c r="B407" s="130">
        <v>37</v>
      </c>
      <c r="C407" s="133"/>
      <c r="D407" s="131" t="s">
        <v>1360</v>
      </c>
      <c r="E407" s="132">
        <f>SUM(E408:E409)</f>
        <v>0</v>
      </c>
      <c r="F407" s="132">
        <f>SUM(F408:F409)</f>
        <v>1800</v>
      </c>
      <c r="G407" s="132">
        <f>SUM(G408:G409)</f>
        <v>0</v>
      </c>
      <c r="H407" s="132">
        <f>SUM(H408:H409)</f>
        <v>0</v>
      </c>
      <c r="I407" s="188" t="e">
        <f t="shared" si="27"/>
        <v>#DIV/0!</v>
      </c>
      <c r="J407" s="188" t="e">
        <f t="shared" si="26"/>
        <v>#DIV/0!</v>
      </c>
    </row>
    <row r="408" spans="1:10" s="116" customFormat="1" ht="15" customHeight="1">
      <c r="A408" s="130"/>
      <c r="B408" s="130"/>
      <c r="C408" s="133">
        <v>3721</v>
      </c>
      <c r="D408" s="86" t="s">
        <v>1518</v>
      </c>
      <c r="E408" s="134">
        <f>'Rashodi po aktiv. i izv.fin.'!E360</f>
        <v>0</v>
      </c>
      <c r="F408" s="257">
        <f>'Rashodi po aktiv. i izv.fin.'!F360</f>
        <v>1800</v>
      </c>
      <c r="G408" s="257">
        <f>'Rashodi po aktiv. i izv.fin.'!G360</f>
        <v>0</v>
      </c>
      <c r="H408" s="134">
        <f>'Rashodi po aktiv. i izv.fin.'!H360</f>
        <v>0</v>
      </c>
      <c r="I408" s="187" t="e">
        <f t="shared" si="27"/>
        <v>#DIV/0!</v>
      </c>
      <c r="J408" s="187" t="e">
        <f t="shared" si="26"/>
        <v>#DIV/0!</v>
      </c>
    </row>
    <row r="409" spans="1:10" s="116" customFormat="1" ht="15" customHeight="1">
      <c r="A409" s="130"/>
      <c r="B409" s="130"/>
      <c r="C409" s="133">
        <v>3722</v>
      </c>
      <c r="D409" s="86" t="s">
        <v>1519</v>
      </c>
      <c r="E409" s="134">
        <f>'Rashodi po aktiv. i izv.fin.'!E668+'Rashodi po aktiv. i izv.fin.'!E361</f>
        <v>0</v>
      </c>
      <c r="F409" s="257">
        <f>'Rashodi po aktiv. i izv.fin.'!F668+'Rashodi po aktiv. i izv.fin.'!F361</f>
        <v>0</v>
      </c>
      <c r="G409" s="257">
        <f>'Rashodi po aktiv. i izv.fin.'!G668+'Rashodi po aktiv. i izv.fin.'!G361</f>
        <v>0</v>
      </c>
      <c r="H409" s="134">
        <f>'Rashodi po aktiv. i izv.fin.'!H668+'Rashodi po aktiv. i izv.fin.'!H361</f>
        <v>0</v>
      </c>
      <c r="I409" s="187" t="e">
        <f t="shared" si="27"/>
        <v>#DIV/0!</v>
      </c>
      <c r="J409" s="187" t="e">
        <f t="shared" si="26"/>
        <v>#DIV/0!</v>
      </c>
    </row>
    <row r="410" spans="1:10" s="116" customFormat="1" ht="15" customHeight="1">
      <c r="A410" s="130"/>
      <c r="B410" s="130">
        <v>38</v>
      </c>
      <c r="C410" s="133"/>
      <c r="D410" s="131" t="s">
        <v>1359</v>
      </c>
      <c r="E410" s="132">
        <f>SUM(E411:E412)</f>
        <v>0</v>
      </c>
      <c r="F410" s="132">
        <f t="shared" ref="F410:H410" si="28">SUM(F411:F412)</f>
        <v>2500</v>
      </c>
      <c r="G410" s="132">
        <f t="shared" si="28"/>
        <v>0</v>
      </c>
      <c r="H410" s="132">
        <f t="shared" si="28"/>
        <v>0</v>
      </c>
      <c r="I410" s="188" t="e">
        <f t="shared" si="27"/>
        <v>#DIV/0!</v>
      </c>
      <c r="J410" s="188" t="e">
        <f t="shared" si="26"/>
        <v>#DIV/0!</v>
      </c>
    </row>
    <row r="411" spans="1:10" s="116" customFormat="1" ht="15" customHeight="1">
      <c r="A411" s="130"/>
      <c r="B411" s="130"/>
      <c r="C411" s="133">
        <v>3811</v>
      </c>
      <c r="D411" s="86" t="s">
        <v>1316</v>
      </c>
      <c r="E411" s="134">
        <f>'Rashodi po aktiv. i izv.fin.'!E670+'Rashodi po aktiv. i izv.fin.'!E543</f>
        <v>0</v>
      </c>
      <c r="F411" s="257">
        <f>'Rashodi po aktiv. i izv.fin.'!F670+'Rashodi po aktiv. i izv.fin.'!F543</f>
        <v>0</v>
      </c>
      <c r="G411" s="257">
        <f>'Rashodi po aktiv. i izv.fin.'!G670+'Rashodi po aktiv. i izv.fin.'!G543</f>
        <v>0</v>
      </c>
      <c r="H411" s="134">
        <f>'Rashodi po aktiv. i izv.fin.'!H670+'Rashodi po aktiv. i izv.fin.'!H543</f>
        <v>0</v>
      </c>
      <c r="I411" s="187" t="e">
        <f t="shared" si="27"/>
        <v>#DIV/0!</v>
      </c>
      <c r="J411" s="187" t="e">
        <f t="shared" si="26"/>
        <v>#DIV/0!</v>
      </c>
    </row>
    <row r="412" spans="1:10" s="116" customFormat="1" ht="15" customHeight="1">
      <c r="A412" s="130"/>
      <c r="B412" s="130"/>
      <c r="C412" s="133" t="s">
        <v>1465</v>
      </c>
      <c r="D412" s="86" t="s">
        <v>1500</v>
      </c>
      <c r="E412" s="134">
        <f>'Rashodi po aktiv. i izv.fin.'!E363</f>
        <v>0</v>
      </c>
      <c r="F412" s="257">
        <f>'Rashodi po aktiv. i izv.fin.'!F363</f>
        <v>2500</v>
      </c>
      <c r="G412" s="257">
        <f>'Rashodi po aktiv. i izv.fin.'!G363</f>
        <v>0</v>
      </c>
      <c r="H412" s="134">
        <f>'Rashodi po aktiv. i izv.fin.'!H363</f>
        <v>0</v>
      </c>
      <c r="I412" s="187" t="e">
        <f t="shared" si="27"/>
        <v>#DIV/0!</v>
      </c>
      <c r="J412" s="187" t="e">
        <f t="shared" si="26"/>
        <v>#DIV/0!</v>
      </c>
    </row>
    <row r="413" spans="1:10" s="116" customFormat="1" ht="15" customHeight="1">
      <c r="A413" s="130">
        <v>4</v>
      </c>
      <c r="B413" s="130"/>
      <c r="C413" s="133"/>
      <c r="D413" s="131" t="s">
        <v>1352</v>
      </c>
      <c r="E413" s="132">
        <f>E414+E417+E430</f>
        <v>37666</v>
      </c>
      <c r="F413" s="132">
        <f>F414+F417+F430</f>
        <v>122100</v>
      </c>
      <c r="G413" s="132">
        <f>G414+G417+G430</f>
        <v>0</v>
      </c>
      <c r="H413" s="132">
        <f>H414+H417+H430</f>
        <v>76506</v>
      </c>
      <c r="I413" s="188">
        <f t="shared" si="27"/>
        <v>203.1168693251208</v>
      </c>
      <c r="J413" s="188">
        <f t="shared" ref="J413:J478" si="29">G413/E413*100</f>
        <v>0</v>
      </c>
    </row>
    <row r="414" spans="1:10" s="116" customFormat="1" ht="15" customHeight="1">
      <c r="A414" s="130"/>
      <c r="B414" s="130">
        <v>41</v>
      </c>
      <c r="C414" s="133"/>
      <c r="D414" s="131" t="s">
        <v>1362</v>
      </c>
      <c r="E414" s="132">
        <f>SUM(E415:E416)</f>
        <v>0</v>
      </c>
      <c r="F414" s="132">
        <f>SUM(F415:F416)</f>
        <v>25000</v>
      </c>
      <c r="G414" s="132">
        <f>SUM(G415:G416)</f>
        <v>0</v>
      </c>
      <c r="H414" s="132">
        <f>SUM(H415:H416)</f>
        <v>11351.78</v>
      </c>
      <c r="I414" s="188" t="e">
        <f t="shared" si="27"/>
        <v>#DIV/0!</v>
      </c>
      <c r="J414" s="188" t="e">
        <f t="shared" si="29"/>
        <v>#DIV/0!</v>
      </c>
    </row>
    <row r="415" spans="1:10" s="116" customFormat="1" ht="15" customHeight="1">
      <c r="A415" s="130"/>
      <c r="B415" s="130"/>
      <c r="C415" s="133" t="s">
        <v>1466</v>
      </c>
      <c r="D415" s="86" t="s">
        <v>1317</v>
      </c>
      <c r="E415" s="134">
        <f>'Rashodi po aktiv. i izv.fin.'!E366+'Rashodi po aktiv. i izv.fin.'!E673+'Rashodi po aktiv. i izv.fin.'!E848</f>
        <v>0</v>
      </c>
      <c r="F415" s="257">
        <f>'Rashodi po aktiv. i izv.fin.'!F366+'Rashodi po aktiv. i izv.fin.'!F673+'Rashodi po aktiv. i izv.fin.'!F848</f>
        <v>0</v>
      </c>
      <c r="G415" s="257">
        <f>'Rashodi po aktiv. i izv.fin.'!G366+'Rashodi po aktiv. i izv.fin.'!G673+'Rashodi po aktiv. i izv.fin.'!G848</f>
        <v>0</v>
      </c>
      <c r="H415" s="134">
        <f>'Rashodi po aktiv. i izv.fin.'!H366+'Rashodi po aktiv. i izv.fin.'!H673+'Rashodi po aktiv. i izv.fin.'!H848</f>
        <v>1358.75</v>
      </c>
      <c r="I415" s="187" t="e">
        <f t="shared" si="27"/>
        <v>#DIV/0!</v>
      </c>
      <c r="J415" s="187" t="e">
        <f t="shared" si="29"/>
        <v>#DIV/0!</v>
      </c>
    </row>
    <row r="416" spans="1:10" s="116" customFormat="1" ht="15" customHeight="1">
      <c r="A416" s="130"/>
      <c r="B416" s="130"/>
      <c r="C416" s="133">
        <v>4124</v>
      </c>
      <c r="D416" s="86" t="s">
        <v>1511</v>
      </c>
      <c r="E416" s="134">
        <f>'Rashodi po aktiv. i izv.fin.'!E367</f>
        <v>0</v>
      </c>
      <c r="F416" s="257">
        <f>'Rashodi po aktiv. i izv.fin.'!F367</f>
        <v>25000</v>
      </c>
      <c r="G416" s="257">
        <f>'Rashodi po aktiv. i izv.fin.'!G367</f>
        <v>0</v>
      </c>
      <c r="H416" s="134">
        <f>'Rashodi po aktiv. i izv.fin.'!H367</f>
        <v>9993.0300000000007</v>
      </c>
      <c r="I416" s="187" t="e">
        <f t="shared" si="27"/>
        <v>#DIV/0!</v>
      </c>
      <c r="J416" s="187" t="e">
        <f t="shared" si="29"/>
        <v>#DIV/0!</v>
      </c>
    </row>
    <row r="417" spans="1:10" s="116" customFormat="1" ht="15" customHeight="1">
      <c r="A417" s="130"/>
      <c r="B417" s="130">
        <v>42</v>
      </c>
      <c r="C417" s="133"/>
      <c r="D417" s="131" t="s">
        <v>1353</v>
      </c>
      <c r="E417" s="132">
        <f>SUM(E418:E429)</f>
        <v>31134</v>
      </c>
      <c r="F417" s="132">
        <f>SUM(F418:F429)</f>
        <v>47100</v>
      </c>
      <c r="G417" s="132">
        <f>SUM(G418:G429)</f>
        <v>0</v>
      </c>
      <c r="H417" s="132">
        <f>SUM(H418:H429)</f>
        <v>39585.47</v>
      </c>
      <c r="I417" s="188">
        <f t="shared" si="27"/>
        <v>127.1454679771311</v>
      </c>
      <c r="J417" s="188">
        <f t="shared" si="29"/>
        <v>0</v>
      </c>
    </row>
    <row r="418" spans="1:10" s="116" customFormat="1" ht="15" customHeight="1">
      <c r="A418" s="130"/>
      <c r="B418" s="130"/>
      <c r="C418" s="133" t="s">
        <v>1467</v>
      </c>
      <c r="D418" s="86" t="s">
        <v>1501</v>
      </c>
      <c r="E418" s="134">
        <f>'Rashodi po aktiv. i izv.fin.'!E369+'Rashodi po aktiv. i izv.fin.'!E675+'Rashodi po aktiv. i izv.fin.'!E818</f>
        <v>5338</v>
      </c>
      <c r="F418" s="257">
        <f>'Rashodi po aktiv. i izv.fin.'!F369+'Rashodi po aktiv. i izv.fin.'!F675+'Rashodi po aktiv. i izv.fin.'!F818</f>
        <v>15000</v>
      </c>
      <c r="G418" s="257">
        <f>'Rashodi po aktiv. i izv.fin.'!G369+'Rashodi po aktiv. i izv.fin.'!G675+'Rashodi po aktiv. i izv.fin.'!G818</f>
        <v>0</v>
      </c>
      <c r="H418" s="134">
        <f>'Rashodi po aktiv. i izv.fin.'!H369+'Rashodi po aktiv. i izv.fin.'!H675+'Rashodi po aktiv. i izv.fin.'!H818</f>
        <v>37587.5</v>
      </c>
      <c r="I418" s="187">
        <f t="shared" si="27"/>
        <v>704.14949419258153</v>
      </c>
      <c r="J418" s="187">
        <f t="shared" si="29"/>
        <v>0</v>
      </c>
    </row>
    <row r="419" spans="1:10" s="116" customFormat="1" ht="15" customHeight="1">
      <c r="A419" s="130"/>
      <c r="B419" s="130"/>
      <c r="C419" s="133" t="s">
        <v>1468</v>
      </c>
      <c r="D419" s="86" t="s">
        <v>1310</v>
      </c>
      <c r="E419" s="134">
        <f>'Rashodi po aktiv. i izv.fin.'!E370+'Rashodi po aktiv. i izv.fin.'!E676+'Rashodi po aktiv. i izv.fin.'!E819</f>
        <v>0</v>
      </c>
      <c r="F419" s="257">
        <f>'Rashodi po aktiv. i izv.fin.'!F370+'Rashodi po aktiv. i izv.fin.'!F676+'Rashodi po aktiv. i izv.fin.'!F819</f>
        <v>0</v>
      </c>
      <c r="G419" s="257">
        <f>'Rashodi po aktiv. i izv.fin.'!G370+'Rashodi po aktiv. i izv.fin.'!G676+'Rashodi po aktiv. i izv.fin.'!G819</f>
        <v>0</v>
      </c>
      <c r="H419" s="134">
        <f>'Rashodi po aktiv. i izv.fin.'!H370+'Rashodi po aktiv. i izv.fin.'!H676+'Rashodi po aktiv. i izv.fin.'!H819</f>
        <v>0</v>
      </c>
      <c r="I419" s="187" t="e">
        <f t="shared" si="27"/>
        <v>#DIV/0!</v>
      </c>
      <c r="J419" s="187" t="e">
        <f t="shared" si="29"/>
        <v>#DIV/0!</v>
      </c>
    </row>
    <row r="420" spans="1:10" s="116" customFormat="1" ht="15" customHeight="1">
      <c r="A420" s="130"/>
      <c r="B420" s="130"/>
      <c r="C420" s="133" t="s">
        <v>1469</v>
      </c>
      <c r="D420" s="86" t="s">
        <v>1502</v>
      </c>
      <c r="E420" s="134">
        <f>'Rashodi po aktiv. i izv.fin.'!E371+'Rashodi po aktiv. i izv.fin.'!E677</f>
        <v>0</v>
      </c>
      <c r="F420" s="257">
        <f>'Rashodi po aktiv. i izv.fin.'!F371+'Rashodi po aktiv. i izv.fin.'!F677</f>
        <v>1500</v>
      </c>
      <c r="G420" s="257">
        <f>'Rashodi po aktiv. i izv.fin.'!G371+'Rashodi po aktiv. i izv.fin.'!G677</f>
        <v>0</v>
      </c>
      <c r="H420" s="134">
        <f>'Rashodi po aktiv. i izv.fin.'!H371+'Rashodi po aktiv. i izv.fin.'!H677</f>
        <v>0</v>
      </c>
      <c r="I420" s="187" t="e">
        <f t="shared" si="27"/>
        <v>#DIV/0!</v>
      </c>
      <c r="J420" s="187" t="e">
        <f t="shared" si="29"/>
        <v>#DIV/0!</v>
      </c>
    </row>
    <row r="421" spans="1:10" s="116" customFormat="1" ht="15" customHeight="1">
      <c r="A421" s="130"/>
      <c r="B421" s="130"/>
      <c r="C421" s="133" t="s">
        <v>1470</v>
      </c>
      <c r="D421" s="86" t="s">
        <v>1319</v>
      </c>
      <c r="E421" s="134">
        <f>'Rashodi po aktiv. i izv.fin.'!E372+'Rashodi po aktiv. i izv.fin.'!E678+'Rashodi po aktiv. i izv.fin.'!E820</f>
        <v>20757</v>
      </c>
      <c r="F421" s="257">
        <f>'Rashodi po aktiv. i izv.fin.'!F372+'Rashodi po aktiv. i izv.fin.'!F678+'Rashodi po aktiv. i izv.fin.'!F820</f>
        <v>21500</v>
      </c>
      <c r="G421" s="257">
        <f>'Rashodi po aktiv. i izv.fin.'!G372+'Rashodi po aktiv. i izv.fin.'!G678+'Rashodi po aktiv. i izv.fin.'!G820</f>
        <v>0</v>
      </c>
      <c r="H421" s="134">
        <f>'Rashodi po aktiv. i izv.fin.'!H372+'Rashodi po aktiv. i izv.fin.'!H678+'Rashodi po aktiv. i izv.fin.'!H820</f>
        <v>1997.97</v>
      </c>
      <c r="I421" s="187">
        <f t="shared" si="27"/>
        <v>9.6255239196415676</v>
      </c>
      <c r="J421" s="187">
        <f t="shared" si="29"/>
        <v>0</v>
      </c>
    </row>
    <row r="422" spans="1:10" s="116" customFormat="1" ht="15" customHeight="1">
      <c r="A422" s="130"/>
      <c r="B422" s="130"/>
      <c r="C422" s="133" t="s">
        <v>1471</v>
      </c>
      <c r="D422" s="86" t="s">
        <v>1503</v>
      </c>
      <c r="E422" s="134">
        <f>'Rashodi po aktiv. i izv.fin.'!E373+'Rashodi po aktiv. i izv.fin.'!E679</f>
        <v>0</v>
      </c>
      <c r="F422" s="257">
        <f>'Rashodi po aktiv. i izv.fin.'!F373+'Rashodi po aktiv. i izv.fin.'!F679</f>
        <v>2000</v>
      </c>
      <c r="G422" s="257">
        <f>'Rashodi po aktiv. i izv.fin.'!G373+'Rashodi po aktiv. i izv.fin.'!G679</f>
        <v>0</v>
      </c>
      <c r="H422" s="134">
        <f>'Rashodi po aktiv. i izv.fin.'!H373+'Rashodi po aktiv. i izv.fin.'!H679</f>
        <v>0</v>
      </c>
      <c r="I422" s="187" t="e">
        <f t="shared" si="27"/>
        <v>#DIV/0!</v>
      </c>
      <c r="J422" s="187" t="e">
        <f t="shared" si="29"/>
        <v>#DIV/0!</v>
      </c>
    </row>
    <row r="423" spans="1:10" s="116" customFormat="1" ht="15" customHeight="1">
      <c r="A423" s="130"/>
      <c r="B423" s="130"/>
      <c r="C423" s="133">
        <v>4227</v>
      </c>
      <c r="D423" s="86" t="s">
        <v>1504</v>
      </c>
      <c r="E423" s="134">
        <f>'Rashodi po aktiv. i izv.fin.'!E374+'Rashodi po aktiv. i izv.fin.'!E821</f>
        <v>599</v>
      </c>
      <c r="F423" s="257">
        <f>'Rashodi po aktiv. i izv.fin.'!F374+'Rashodi po aktiv. i izv.fin.'!F821</f>
        <v>600</v>
      </c>
      <c r="G423" s="257">
        <f>'Rashodi po aktiv. i izv.fin.'!G374+'Rashodi po aktiv. i izv.fin.'!G821</f>
        <v>0</v>
      </c>
      <c r="H423" s="134">
        <f>'Rashodi po aktiv. i izv.fin.'!H374+'Rashodi po aktiv. i izv.fin.'!H821</f>
        <v>0</v>
      </c>
      <c r="I423" s="187">
        <f t="shared" si="27"/>
        <v>0</v>
      </c>
      <c r="J423" s="187">
        <f t="shared" si="29"/>
        <v>0</v>
      </c>
    </row>
    <row r="424" spans="1:10" s="116" customFormat="1" ht="15" customHeight="1">
      <c r="A424" s="130"/>
      <c r="B424" s="130"/>
      <c r="C424" s="133">
        <v>4231</v>
      </c>
      <c r="D424" s="86" t="s">
        <v>1572</v>
      </c>
      <c r="E424" s="134">
        <f>'Rashodi po aktiv. i izv.fin.'!E375</f>
        <v>0</v>
      </c>
      <c r="F424" s="257">
        <f>'Rashodi po aktiv. i izv.fin.'!F375</f>
        <v>0</v>
      </c>
      <c r="G424" s="257">
        <f>'Rashodi po aktiv. i izv.fin.'!G375</f>
        <v>0</v>
      </c>
      <c r="H424" s="134">
        <f>'Rashodi po aktiv. i izv.fin.'!H375</f>
        <v>0</v>
      </c>
      <c r="I424" s="187" t="e">
        <f t="shared" si="27"/>
        <v>#DIV/0!</v>
      </c>
      <c r="J424" s="187" t="e">
        <f t="shared" si="29"/>
        <v>#DIV/0!</v>
      </c>
    </row>
    <row r="425" spans="1:10" s="116" customFormat="1" ht="15" customHeight="1">
      <c r="A425" s="130"/>
      <c r="B425" s="130"/>
      <c r="C425" s="133">
        <v>4233</v>
      </c>
      <c r="D425" s="86" t="s">
        <v>1505</v>
      </c>
      <c r="E425" s="134">
        <f>'Rashodi po aktiv. i izv.fin.'!E680</f>
        <v>0</v>
      </c>
      <c r="F425" s="257">
        <f>'Rashodi po aktiv. i izv.fin.'!F680</f>
        <v>0</v>
      </c>
      <c r="G425" s="257">
        <f>'Rashodi po aktiv. i izv.fin.'!G680</f>
        <v>0</v>
      </c>
      <c r="H425" s="134">
        <f>'Rashodi po aktiv. i izv.fin.'!H680</f>
        <v>0</v>
      </c>
      <c r="I425" s="187" t="e">
        <f t="shared" si="27"/>
        <v>#DIV/0!</v>
      </c>
      <c r="J425" s="187" t="e">
        <f t="shared" si="29"/>
        <v>#DIV/0!</v>
      </c>
    </row>
    <row r="426" spans="1:10" s="116" customFormat="1" ht="15" customHeight="1">
      <c r="A426" s="130"/>
      <c r="B426" s="130"/>
      <c r="C426" s="133">
        <v>4241</v>
      </c>
      <c r="D426" s="86" t="s">
        <v>1311</v>
      </c>
      <c r="E426" s="134">
        <f>'Rashodi po aktiv. i izv.fin.'!E376+'Rashodi po aktiv. i izv.fin.'!E681+'Rashodi po aktiv. i izv.fin.'!E822</f>
        <v>4440</v>
      </c>
      <c r="F426" s="257">
        <f>'Rashodi po aktiv. i izv.fin.'!F376+'Rashodi po aktiv. i izv.fin.'!F681+'Rashodi po aktiv. i izv.fin.'!F822</f>
        <v>6500</v>
      </c>
      <c r="G426" s="257">
        <f>'Rashodi po aktiv. i izv.fin.'!G376+'Rashodi po aktiv. i izv.fin.'!G681+'Rashodi po aktiv. i izv.fin.'!G822</f>
        <v>0</v>
      </c>
      <c r="H426" s="134">
        <f>'Rashodi po aktiv. i izv.fin.'!H376+'Rashodi po aktiv. i izv.fin.'!H681+'Rashodi po aktiv. i izv.fin.'!H822</f>
        <v>0</v>
      </c>
      <c r="I426" s="187">
        <f t="shared" si="27"/>
        <v>0</v>
      </c>
      <c r="J426" s="187">
        <f t="shared" si="29"/>
        <v>0</v>
      </c>
    </row>
    <row r="427" spans="1:10" s="116" customFormat="1" ht="15" customHeight="1">
      <c r="A427" s="130"/>
      <c r="B427" s="130"/>
      <c r="C427" s="133">
        <v>4262</v>
      </c>
      <c r="D427" s="86" t="s">
        <v>1506</v>
      </c>
      <c r="E427" s="134">
        <f>'Rashodi po aktiv. i izv.fin.'!E377+'Rashodi po aktiv. i izv.fin.'!E682</f>
        <v>0</v>
      </c>
      <c r="F427" s="257">
        <f>'Rashodi po aktiv. i izv.fin.'!F377+'Rashodi po aktiv. i izv.fin.'!F682</f>
        <v>0</v>
      </c>
      <c r="G427" s="257">
        <f>'Rashodi po aktiv. i izv.fin.'!G377+'Rashodi po aktiv. i izv.fin.'!G682</f>
        <v>0</v>
      </c>
      <c r="H427" s="134">
        <f>'Rashodi po aktiv. i izv.fin.'!H377+'Rashodi po aktiv. i izv.fin.'!H682</f>
        <v>0</v>
      </c>
      <c r="I427" s="187" t="e">
        <f t="shared" si="27"/>
        <v>#DIV/0!</v>
      </c>
      <c r="J427" s="187" t="e">
        <f t="shared" si="29"/>
        <v>#DIV/0!</v>
      </c>
    </row>
    <row r="428" spans="1:10" s="116" customFormat="1" ht="15" customHeight="1">
      <c r="A428" s="130"/>
      <c r="B428" s="130"/>
      <c r="C428" s="133">
        <v>4263</v>
      </c>
      <c r="D428" s="86" t="s">
        <v>1486</v>
      </c>
      <c r="E428" s="134">
        <f>'Rashodi po aktiv. i izv.fin.'!E378</f>
        <v>0</v>
      </c>
      <c r="F428" s="257">
        <f>'Rashodi po aktiv. i izv.fin.'!F378</f>
        <v>0</v>
      </c>
      <c r="G428" s="257">
        <f>'Rashodi po aktiv. i izv.fin.'!G378</f>
        <v>0</v>
      </c>
      <c r="H428" s="134">
        <f>'Rashodi po aktiv. i izv.fin.'!H378</f>
        <v>0</v>
      </c>
      <c r="I428" s="187" t="e">
        <f t="shared" si="27"/>
        <v>#DIV/0!</v>
      </c>
      <c r="J428" s="187" t="e">
        <f t="shared" si="29"/>
        <v>#DIV/0!</v>
      </c>
    </row>
    <row r="429" spans="1:10" s="116" customFormat="1" ht="15" customHeight="1">
      <c r="A429" s="130"/>
      <c r="B429" s="130"/>
      <c r="C429" s="133" t="s">
        <v>1472</v>
      </c>
      <c r="D429" s="86" t="s">
        <v>1422</v>
      </c>
      <c r="E429" s="134">
        <f>'Rashodi po aktiv. i izv.fin.'!E379</f>
        <v>0</v>
      </c>
      <c r="F429" s="257">
        <f>'Rashodi po aktiv. i izv.fin.'!F379</f>
        <v>0</v>
      </c>
      <c r="G429" s="257">
        <f>'Rashodi po aktiv. i izv.fin.'!G379</f>
        <v>0</v>
      </c>
      <c r="H429" s="134">
        <f>'Rashodi po aktiv. i izv.fin.'!H379</f>
        <v>0</v>
      </c>
      <c r="I429" s="187" t="e">
        <f t="shared" si="27"/>
        <v>#DIV/0!</v>
      </c>
      <c r="J429" s="187" t="e">
        <f t="shared" si="29"/>
        <v>#DIV/0!</v>
      </c>
    </row>
    <row r="430" spans="1:10" s="116" customFormat="1" ht="15" customHeight="1">
      <c r="A430" s="130"/>
      <c r="B430" s="130">
        <v>45</v>
      </c>
      <c r="C430" s="133"/>
      <c r="D430" s="131" t="s">
        <v>1525</v>
      </c>
      <c r="E430" s="132">
        <f>E431+E432</f>
        <v>6532</v>
      </c>
      <c r="F430" s="132">
        <f t="shared" ref="F430:H430" si="30">F431+F432</f>
        <v>50000</v>
      </c>
      <c r="G430" s="132">
        <f t="shared" si="30"/>
        <v>0</v>
      </c>
      <c r="H430" s="132">
        <f t="shared" si="30"/>
        <v>25568.75</v>
      </c>
      <c r="I430" s="188">
        <f t="shared" si="27"/>
        <v>391.4383037354562</v>
      </c>
      <c r="J430" s="188">
        <f t="shared" si="29"/>
        <v>0</v>
      </c>
    </row>
    <row r="431" spans="1:10" s="116" customFormat="1" ht="15" customHeight="1">
      <c r="A431" s="130"/>
      <c r="B431" s="130"/>
      <c r="C431" s="133">
        <v>4511</v>
      </c>
      <c r="D431" s="86" t="s">
        <v>1591</v>
      </c>
      <c r="E431" s="134">
        <f>'Rashodi po aktiv. i izv.fin.'!E381</f>
        <v>6532</v>
      </c>
      <c r="F431" s="257">
        <f>'Rashodi po aktiv. i izv.fin.'!F381</f>
        <v>50000</v>
      </c>
      <c r="G431" s="257">
        <f>'Rashodi po aktiv. i izv.fin.'!G381</f>
        <v>0</v>
      </c>
      <c r="H431" s="134">
        <f>'Rashodi po aktiv. i izv.fin.'!H381</f>
        <v>0</v>
      </c>
      <c r="I431" s="187">
        <f t="shared" si="27"/>
        <v>0</v>
      </c>
      <c r="J431" s="187">
        <f t="shared" si="29"/>
        <v>0</v>
      </c>
    </row>
    <row r="432" spans="1:10" s="116" customFormat="1" ht="15" customHeight="1">
      <c r="A432" s="130"/>
      <c r="B432" s="130"/>
      <c r="C432" s="133">
        <v>4521</v>
      </c>
      <c r="D432" s="86" t="s">
        <v>1723</v>
      </c>
      <c r="E432" s="134">
        <f>'Rashodi po aktiv. i izv.fin.'!E382</f>
        <v>0</v>
      </c>
      <c r="F432" s="257">
        <f>'Rashodi po aktiv. i izv.fin.'!F382</f>
        <v>0</v>
      </c>
      <c r="G432" s="257">
        <f>'Rashodi po aktiv. i izv.fin.'!G382</f>
        <v>0</v>
      </c>
      <c r="H432" s="134">
        <f>'Rashodi po aktiv. i izv.fin.'!H382</f>
        <v>25568.75</v>
      </c>
      <c r="I432" s="187" t="e">
        <f t="shared" si="27"/>
        <v>#DIV/0!</v>
      </c>
      <c r="J432" s="187"/>
    </row>
    <row r="433" spans="1:10" s="116" customFormat="1">
      <c r="A433" s="292" t="s">
        <v>1407</v>
      </c>
      <c r="B433" s="293"/>
      <c r="C433" s="293"/>
      <c r="D433" s="294"/>
      <c r="E433" s="205">
        <f>E434+E472</f>
        <v>198825</v>
      </c>
      <c r="F433" s="205">
        <f>F434+F472</f>
        <v>98350</v>
      </c>
      <c r="G433" s="205">
        <f>G434+G472</f>
        <v>0</v>
      </c>
      <c r="H433" s="205">
        <f>H434+H472</f>
        <v>29356.620000000003</v>
      </c>
      <c r="I433" s="175">
        <f t="shared" si="27"/>
        <v>14.765054696341004</v>
      </c>
      <c r="J433" s="175">
        <f t="shared" si="29"/>
        <v>0</v>
      </c>
    </row>
    <row r="434" spans="1:10" s="116" customFormat="1" ht="15" customHeight="1">
      <c r="A434" s="130">
        <v>3</v>
      </c>
      <c r="B434" s="130"/>
      <c r="C434" s="111"/>
      <c r="D434" s="131" t="s">
        <v>1365</v>
      </c>
      <c r="E434" s="132">
        <f>E435+E441+E466+E470</f>
        <v>167695</v>
      </c>
      <c r="F434" s="132">
        <f>F435+F441+F466+F470</f>
        <v>68350</v>
      </c>
      <c r="G434" s="132">
        <f>G435+G441+G466+G470</f>
        <v>0</v>
      </c>
      <c r="H434" s="132">
        <f>H435+H441+H466+H470</f>
        <v>26842.500000000004</v>
      </c>
      <c r="I434" s="188">
        <f t="shared" si="27"/>
        <v>16.006738423924389</v>
      </c>
      <c r="J434" s="188">
        <f t="shared" si="29"/>
        <v>0</v>
      </c>
    </row>
    <row r="435" spans="1:10" s="116" customFormat="1" ht="15" customHeight="1">
      <c r="A435" s="130"/>
      <c r="B435" s="130">
        <v>31</v>
      </c>
      <c r="C435" s="111"/>
      <c r="D435" s="131" t="s">
        <v>1327</v>
      </c>
      <c r="E435" s="132">
        <f>SUM(E436:E440)</f>
        <v>88963</v>
      </c>
      <c r="F435" s="132">
        <f>SUM(F436:F440)</f>
        <v>0</v>
      </c>
      <c r="G435" s="132">
        <f>SUM(G436:G440)</f>
        <v>0</v>
      </c>
      <c r="H435" s="132">
        <f>SUM(H436:H440)</f>
        <v>0</v>
      </c>
      <c r="I435" s="188">
        <f t="shared" si="27"/>
        <v>0</v>
      </c>
      <c r="J435" s="188">
        <f t="shared" si="29"/>
        <v>0</v>
      </c>
    </row>
    <row r="436" spans="1:10" s="116" customFormat="1" ht="15" customHeight="1">
      <c r="A436" s="130"/>
      <c r="B436" s="130"/>
      <c r="C436" s="111">
        <v>3111</v>
      </c>
      <c r="D436" s="86" t="s">
        <v>1405</v>
      </c>
      <c r="E436" s="134">
        <f>'Rashodi po aktiv. i izv.fin.'!E689+'Rashodi po aktiv. i izv.fin.'!E386</f>
        <v>76363</v>
      </c>
      <c r="F436" s="257">
        <f>'Rashodi po aktiv. i izv.fin.'!F689+'Rashodi po aktiv. i izv.fin.'!F386</f>
        <v>0</v>
      </c>
      <c r="G436" s="257">
        <f>'Rashodi po aktiv. i izv.fin.'!G689+'Rashodi po aktiv. i izv.fin.'!G386</f>
        <v>0</v>
      </c>
      <c r="H436" s="134">
        <f>'Rashodi po aktiv. i izv.fin.'!H689+'Rashodi po aktiv. i izv.fin.'!H386</f>
        <v>0</v>
      </c>
      <c r="I436" s="187">
        <f t="shared" si="27"/>
        <v>0</v>
      </c>
      <c r="J436" s="187">
        <f t="shared" si="29"/>
        <v>0</v>
      </c>
    </row>
    <row r="437" spans="1:10" s="116" customFormat="1" ht="15" customHeight="1">
      <c r="A437" s="130"/>
      <c r="B437" s="130"/>
      <c r="C437" s="133" t="s">
        <v>1447</v>
      </c>
      <c r="D437" s="86" t="s">
        <v>1483</v>
      </c>
      <c r="E437" s="134">
        <f>'Rashodi po aktiv. i izv.fin.'!E387+'Rashodi po aktiv. i izv.fin.'!E826</f>
        <v>0</v>
      </c>
      <c r="F437" s="257">
        <f>'Rashodi po aktiv. i izv.fin.'!F387+'Rashodi po aktiv. i izv.fin.'!F826</f>
        <v>0</v>
      </c>
      <c r="G437" s="257">
        <f>'Rashodi po aktiv. i izv.fin.'!G387+'Rashodi po aktiv. i izv.fin.'!G826</f>
        <v>0</v>
      </c>
      <c r="H437" s="134">
        <f>'Rashodi po aktiv. i izv.fin.'!H387+'Rashodi po aktiv. i izv.fin.'!H826</f>
        <v>0</v>
      </c>
      <c r="I437" s="187" t="e">
        <f t="shared" si="27"/>
        <v>#DIV/0!</v>
      </c>
      <c r="J437" s="187" t="e">
        <f t="shared" si="29"/>
        <v>#DIV/0!</v>
      </c>
    </row>
    <row r="438" spans="1:10" s="116" customFormat="1" ht="15" customHeight="1">
      <c r="A438" s="130"/>
      <c r="B438" s="130"/>
      <c r="C438" s="133" t="s">
        <v>1448</v>
      </c>
      <c r="D438" s="86" t="s">
        <v>1301</v>
      </c>
      <c r="E438" s="134">
        <f>'Rashodi po aktiv. i izv.fin.'!E388</f>
        <v>0</v>
      </c>
      <c r="F438" s="257">
        <f>'Rashodi po aktiv. i izv.fin.'!F388</f>
        <v>0</v>
      </c>
      <c r="G438" s="257">
        <f>'Rashodi po aktiv. i izv.fin.'!G388</f>
        <v>0</v>
      </c>
      <c r="H438" s="134">
        <f>'Rashodi po aktiv. i izv.fin.'!H388</f>
        <v>0</v>
      </c>
      <c r="I438" s="187" t="e">
        <f t="shared" si="27"/>
        <v>#DIV/0!</v>
      </c>
      <c r="J438" s="187" t="e">
        <f t="shared" si="29"/>
        <v>#DIV/0!</v>
      </c>
    </row>
    <row r="439" spans="1:10" s="116" customFormat="1" ht="15" customHeight="1">
      <c r="A439" s="130"/>
      <c r="B439" s="130"/>
      <c r="C439" s="111">
        <v>3132</v>
      </c>
      <c r="D439" s="86" t="s">
        <v>1363</v>
      </c>
      <c r="E439" s="134">
        <f>'Rashodi po aktiv. i izv.fin.'!E690+'Rashodi po aktiv. i izv.fin.'!E389</f>
        <v>12600</v>
      </c>
      <c r="F439" s="257">
        <f>'Rashodi po aktiv. i izv.fin.'!F690+'Rashodi po aktiv. i izv.fin.'!F389</f>
        <v>0</v>
      </c>
      <c r="G439" s="257">
        <f>'Rashodi po aktiv. i izv.fin.'!G690+'Rashodi po aktiv. i izv.fin.'!G389</f>
        <v>0</v>
      </c>
      <c r="H439" s="134">
        <f>'Rashodi po aktiv. i izv.fin.'!H690+'Rashodi po aktiv. i izv.fin.'!H389</f>
        <v>0</v>
      </c>
      <c r="I439" s="187">
        <f t="shared" si="27"/>
        <v>0</v>
      </c>
      <c r="J439" s="187">
        <f t="shared" si="29"/>
        <v>0</v>
      </c>
    </row>
    <row r="440" spans="1:10" s="116" customFormat="1" ht="15" customHeight="1">
      <c r="A440" s="130"/>
      <c r="B440" s="130"/>
      <c r="C440" s="111">
        <v>3133</v>
      </c>
      <c r="D440" s="86" t="s">
        <v>1406</v>
      </c>
      <c r="E440" s="134">
        <f>'Rashodi po aktiv. i izv.fin.'!E691+'Rashodi po aktiv. i izv.fin.'!E390</f>
        <v>0</v>
      </c>
      <c r="F440" s="257">
        <f>'Rashodi po aktiv. i izv.fin.'!F691+'Rashodi po aktiv. i izv.fin.'!F390</f>
        <v>0</v>
      </c>
      <c r="G440" s="257">
        <f>'Rashodi po aktiv. i izv.fin.'!G691+'Rashodi po aktiv. i izv.fin.'!G390</f>
        <v>0</v>
      </c>
      <c r="H440" s="134">
        <f>'Rashodi po aktiv. i izv.fin.'!H691+'Rashodi po aktiv. i izv.fin.'!H390</f>
        <v>0</v>
      </c>
      <c r="I440" s="187" t="e">
        <f t="shared" si="27"/>
        <v>#DIV/0!</v>
      </c>
      <c r="J440" s="187" t="e">
        <f t="shared" si="29"/>
        <v>#DIV/0!</v>
      </c>
    </row>
    <row r="441" spans="1:10" s="116" customFormat="1" ht="15" customHeight="1">
      <c r="A441" s="130"/>
      <c r="B441" s="130">
        <v>32</v>
      </c>
      <c r="C441" s="111"/>
      <c r="D441" s="131" t="s">
        <v>1330</v>
      </c>
      <c r="E441" s="132">
        <f>SUM(E442:E465)</f>
        <v>78732</v>
      </c>
      <c r="F441" s="132">
        <f>SUM(F442:F465)</f>
        <v>68350</v>
      </c>
      <c r="G441" s="132">
        <f>SUM(G442:G465)</f>
        <v>0</v>
      </c>
      <c r="H441" s="132">
        <f>SUM(H442:H465)</f>
        <v>26842.500000000004</v>
      </c>
      <c r="I441" s="188">
        <f t="shared" si="27"/>
        <v>34.093507087334253</v>
      </c>
      <c r="J441" s="188">
        <f t="shared" si="29"/>
        <v>0</v>
      </c>
    </row>
    <row r="442" spans="1:10" s="116" customFormat="1" ht="15" customHeight="1">
      <c r="A442" s="130"/>
      <c r="B442" s="130"/>
      <c r="C442" s="111">
        <v>3211</v>
      </c>
      <c r="D442" s="86" t="s">
        <v>1321</v>
      </c>
      <c r="E442" s="134">
        <f>'Rashodi po aktiv. i izv.fin.'!E392+'Rashodi po aktiv. i izv.fin.'!E828</f>
        <v>294</v>
      </c>
      <c r="F442" s="257">
        <f>'Rashodi po aktiv. i izv.fin.'!F392+'Rashodi po aktiv. i izv.fin.'!F828</f>
        <v>7000</v>
      </c>
      <c r="G442" s="257">
        <f>'Rashodi po aktiv. i izv.fin.'!G392+'Rashodi po aktiv. i izv.fin.'!G828</f>
        <v>0</v>
      </c>
      <c r="H442" s="134">
        <f>'Rashodi po aktiv. i izv.fin.'!H392+'Rashodi po aktiv. i izv.fin.'!H828</f>
        <v>15918.19</v>
      </c>
      <c r="I442" s="187">
        <f t="shared" si="27"/>
        <v>5414.3503401360549</v>
      </c>
      <c r="J442" s="187">
        <f t="shared" si="29"/>
        <v>0</v>
      </c>
    </row>
    <row r="443" spans="1:10" s="116" customFormat="1" ht="15" customHeight="1">
      <c r="A443" s="130"/>
      <c r="B443" s="130"/>
      <c r="C443" s="133">
        <v>3212</v>
      </c>
      <c r="D443" s="86" t="s">
        <v>1265</v>
      </c>
      <c r="E443" s="134">
        <f>'Rashodi po aktiv. i izv.fin.'!E393</f>
        <v>0</v>
      </c>
      <c r="F443" s="257">
        <f>'Rashodi po aktiv. i izv.fin.'!F393</f>
        <v>0</v>
      </c>
      <c r="G443" s="257">
        <f>'Rashodi po aktiv. i izv.fin.'!G393</f>
        <v>0</v>
      </c>
      <c r="H443" s="134">
        <f>'Rashodi po aktiv. i izv.fin.'!H393</f>
        <v>0</v>
      </c>
      <c r="I443" s="187" t="e">
        <f t="shared" si="27"/>
        <v>#DIV/0!</v>
      </c>
      <c r="J443" s="187" t="e">
        <f t="shared" si="29"/>
        <v>#DIV/0!</v>
      </c>
    </row>
    <row r="444" spans="1:10" s="116" customFormat="1" ht="15" customHeight="1">
      <c r="A444" s="130"/>
      <c r="B444" s="130"/>
      <c r="C444" s="133" t="s">
        <v>1443</v>
      </c>
      <c r="D444" s="86" t="s">
        <v>1266</v>
      </c>
      <c r="E444" s="134">
        <f>'Rashodi po aktiv. i izv.fin.'!E394+'Rashodi po aktiv. i izv.fin.'!E829</f>
        <v>0</v>
      </c>
      <c r="F444" s="257">
        <f>'Rashodi po aktiv. i izv.fin.'!F394+'Rashodi po aktiv. i izv.fin.'!F829</f>
        <v>11100</v>
      </c>
      <c r="G444" s="257">
        <f>'Rashodi po aktiv. i izv.fin.'!G394+'Rashodi po aktiv. i izv.fin.'!G829</f>
        <v>0</v>
      </c>
      <c r="H444" s="134">
        <f>'Rashodi po aktiv. i izv.fin.'!H394+'Rashodi po aktiv. i izv.fin.'!H829</f>
        <v>4598.96</v>
      </c>
      <c r="I444" s="187" t="e">
        <f t="shared" si="27"/>
        <v>#DIV/0!</v>
      </c>
      <c r="J444" s="187" t="e">
        <f t="shared" si="29"/>
        <v>#DIV/0!</v>
      </c>
    </row>
    <row r="445" spans="1:10" s="116" customFormat="1" ht="15" customHeight="1">
      <c r="A445" s="130"/>
      <c r="B445" s="130"/>
      <c r="C445" s="133">
        <v>3214</v>
      </c>
      <c r="D445" s="86" t="s">
        <v>1546</v>
      </c>
      <c r="E445" s="134">
        <f>'Rashodi po aktiv. i izv.fin.'!E395</f>
        <v>0</v>
      </c>
      <c r="F445" s="257">
        <f>'Rashodi po aktiv. i izv.fin.'!F395</f>
        <v>0</v>
      </c>
      <c r="G445" s="257">
        <f>'Rashodi po aktiv. i izv.fin.'!G395</f>
        <v>0</v>
      </c>
      <c r="H445" s="134">
        <f>'Rashodi po aktiv. i izv.fin.'!H395</f>
        <v>0</v>
      </c>
      <c r="I445" s="187" t="e">
        <f t="shared" si="27"/>
        <v>#DIV/0!</v>
      </c>
      <c r="J445" s="187" t="e">
        <f t="shared" si="29"/>
        <v>#DIV/0!</v>
      </c>
    </row>
    <row r="446" spans="1:10" s="116" customFormat="1" ht="15" customHeight="1">
      <c r="A446" s="130"/>
      <c r="B446" s="130"/>
      <c r="C446" s="133">
        <v>3221</v>
      </c>
      <c r="D446" s="86" t="s">
        <v>1267</v>
      </c>
      <c r="E446" s="134">
        <f>'Rashodi po aktiv. i izv.fin.'!E396+'Rashodi po aktiv. i izv.fin.'!E830</f>
        <v>2412</v>
      </c>
      <c r="F446" s="257">
        <f>'Rashodi po aktiv. i izv.fin.'!F396+'Rashodi po aktiv. i izv.fin.'!F830</f>
        <v>5500</v>
      </c>
      <c r="G446" s="257">
        <f>'Rashodi po aktiv. i izv.fin.'!G396+'Rashodi po aktiv. i izv.fin.'!G830</f>
        <v>0</v>
      </c>
      <c r="H446" s="134">
        <f>'Rashodi po aktiv. i izv.fin.'!H396+'Rashodi po aktiv. i izv.fin.'!H830</f>
        <v>0</v>
      </c>
      <c r="I446" s="187">
        <f t="shared" si="27"/>
        <v>0</v>
      </c>
      <c r="J446" s="187">
        <f t="shared" si="29"/>
        <v>0</v>
      </c>
    </row>
    <row r="447" spans="1:10" s="116" customFormat="1" ht="15" customHeight="1">
      <c r="A447" s="130"/>
      <c r="B447" s="130"/>
      <c r="C447" s="111">
        <v>3222</v>
      </c>
      <c r="D447" s="86" t="s">
        <v>1268</v>
      </c>
      <c r="E447" s="134">
        <f>'Rashodi po aktiv. i izv.fin.'!E694+'Rashodi po aktiv. i izv.fin.'!E397+'Rashodi po aktiv. i izv.fin.'!E831</f>
        <v>0</v>
      </c>
      <c r="F447" s="257">
        <f>'Rashodi po aktiv. i izv.fin.'!F694+'Rashodi po aktiv. i izv.fin.'!F397+'Rashodi po aktiv. i izv.fin.'!F831</f>
        <v>1000</v>
      </c>
      <c r="G447" s="257">
        <f>'Rashodi po aktiv. i izv.fin.'!G694+'Rashodi po aktiv. i izv.fin.'!G397+'Rashodi po aktiv. i izv.fin.'!G831</f>
        <v>0</v>
      </c>
      <c r="H447" s="134">
        <f>'Rashodi po aktiv. i izv.fin.'!H694+'Rashodi po aktiv. i izv.fin.'!H397+'Rashodi po aktiv. i izv.fin.'!H831</f>
        <v>552.55999999999995</v>
      </c>
      <c r="I447" s="187" t="e">
        <f t="shared" si="27"/>
        <v>#DIV/0!</v>
      </c>
      <c r="J447" s="187" t="e">
        <f t="shared" si="29"/>
        <v>#DIV/0!</v>
      </c>
    </row>
    <row r="448" spans="1:10" s="116" customFormat="1" ht="15" customHeight="1">
      <c r="A448" s="130"/>
      <c r="B448" s="130"/>
      <c r="C448" s="133">
        <v>3223</v>
      </c>
      <c r="D448" s="86" t="s">
        <v>1269</v>
      </c>
      <c r="E448" s="134">
        <f>'Rashodi po aktiv. i izv.fin.'!E398+'Rashodi po aktiv. i izv.fin.'!E832</f>
        <v>7978</v>
      </c>
      <c r="F448" s="257">
        <f>'Rashodi po aktiv. i izv.fin.'!F398+'Rashodi po aktiv. i izv.fin.'!F832</f>
        <v>0</v>
      </c>
      <c r="G448" s="257">
        <f>'Rashodi po aktiv. i izv.fin.'!G398+'Rashodi po aktiv. i izv.fin.'!G832</f>
        <v>0</v>
      </c>
      <c r="H448" s="134">
        <f>'Rashodi po aktiv. i izv.fin.'!H398+'Rashodi po aktiv. i izv.fin.'!H832</f>
        <v>0</v>
      </c>
      <c r="I448" s="187">
        <f t="shared" si="27"/>
        <v>0</v>
      </c>
      <c r="J448" s="187">
        <f t="shared" si="29"/>
        <v>0</v>
      </c>
    </row>
    <row r="449" spans="1:10" s="116" customFormat="1" ht="15" customHeight="1">
      <c r="A449" s="130"/>
      <c r="B449" s="130"/>
      <c r="C449" s="111">
        <v>3224</v>
      </c>
      <c r="D449" s="86" t="s">
        <v>1514</v>
      </c>
      <c r="E449" s="134">
        <f>'Rashodi po aktiv. i izv.fin.'!E399+'Rashodi po aktiv. i izv.fin.'!E833</f>
        <v>1147</v>
      </c>
      <c r="F449" s="257">
        <f>'Rashodi po aktiv. i izv.fin.'!F399+'Rashodi po aktiv. i izv.fin.'!F833</f>
        <v>10000</v>
      </c>
      <c r="G449" s="257">
        <f>'Rashodi po aktiv. i izv.fin.'!G399+'Rashodi po aktiv. i izv.fin.'!G833</f>
        <v>0</v>
      </c>
      <c r="H449" s="134">
        <f>'Rashodi po aktiv. i izv.fin.'!H399+'Rashodi po aktiv. i izv.fin.'!H833</f>
        <v>75</v>
      </c>
      <c r="I449" s="187">
        <f t="shared" si="27"/>
        <v>6.5387968613775067</v>
      </c>
      <c r="J449" s="187">
        <f t="shared" si="29"/>
        <v>0</v>
      </c>
    </row>
    <row r="450" spans="1:10" s="116" customFormat="1" ht="15" customHeight="1">
      <c r="A450" s="130"/>
      <c r="B450" s="130"/>
      <c r="C450" s="111">
        <v>3231</v>
      </c>
      <c r="D450" s="86" t="s">
        <v>1272</v>
      </c>
      <c r="E450" s="134">
        <f>'Rashodi po aktiv. i izv.fin.'!E401+'Rashodi po aktiv. i izv.fin.'!E834</f>
        <v>824</v>
      </c>
      <c r="F450" s="257">
        <f>'Rashodi po aktiv. i izv.fin.'!F401+'Rashodi po aktiv. i izv.fin.'!F834</f>
        <v>8050</v>
      </c>
      <c r="G450" s="257">
        <f>'Rashodi po aktiv. i izv.fin.'!G401+'Rashodi po aktiv. i izv.fin.'!G834</f>
        <v>0</v>
      </c>
      <c r="H450" s="134">
        <f>'Rashodi po aktiv. i izv.fin.'!H401+'Rashodi po aktiv. i izv.fin.'!H834</f>
        <v>0</v>
      </c>
      <c r="I450" s="187">
        <f t="shared" si="27"/>
        <v>0</v>
      </c>
      <c r="J450" s="187">
        <f t="shared" si="29"/>
        <v>0</v>
      </c>
    </row>
    <row r="451" spans="1:10" s="116" customFormat="1" ht="15" customHeight="1">
      <c r="A451" s="130"/>
      <c r="B451" s="130"/>
      <c r="C451" s="111">
        <v>3232</v>
      </c>
      <c r="D451" s="86" t="s">
        <v>1273</v>
      </c>
      <c r="E451" s="134">
        <f>'Rashodi po aktiv. i izv.fin.'!E695+'Rashodi po aktiv. i izv.fin.'!E402+'Rashodi po aktiv. i izv.fin.'!E835</f>
        <v>20369</v>
      </c>
      <c r="F451" s="257">
        <f>'Rashodi po aktiv. i izv.fin.'!F695+'Rashodi po aktiv. i izv.fin.'!F402+'Rashodi po aktiv. i izv.fin.'!F835</f>
        <v>0</v>
      </c>
      <c r="G451" s="257">
        <f>'Rashodi po aktiv. i izv.fin.'!G695+'Rashodi po aktiv. i izv.fin.'!G402+'Rashodi po aktiv. i izv.fin.'!G835</f>
        <v>0</v>
      </c>
      <c r="H451" s="134">
        <f>'Rashodi po aktiv. i izv.fin.'!H695+'Rashodi po aktiv. i izv.fin.'!H402+'Rashodi po aktiv. i izv.fin.'!H835</f>
        <v>701.7</v>
      </c>
      <c r="I451" s="187">
        <f t="shared" si="27"/>
        <v>3.4449408414747902</v>
      </c>
      <c r="J451" s="187">
        <f t="shared" si="29"/>
        <v>0</v>
      </c>
    </row>
    <row r="452" spans="1:10" s="116" customFormat="1" ht="15" customHeight="1">
      <c r="A452" s="130"/>
      <c r="B452" s="130"/>
      <c r="C452" s="133" t="s">
        <v>1455</v>
      </c>
      <c r="D452" s="86" t="s">
        <v>1274</v>
      </c>
      <c r="E452" s="134">
        <f>'Rashodi po aktiv. i izv.fin.'!E403</f>
        <v>6609</v>
      </c>
      <c r="F452" s="257">
        <f>'Rashodi po aktiv. i izv.fin.'!F403</f>
        <v>0</v>
      </c>
      <c r="G452" s="257">
        <f>'Rashodi po aktiv. i izv.fin.'!G403</f>
        <v>0</v>
      </c>
      <c r="H452" s="134">
        <f>'Rashodi po aktiv. i izv.fin.'!H403</f>
        <v>0</v>
      </c>
      <c r="I452" s="187">
        <f t="shared" si="27"/>
        <v>0</v>
      </c>
      <c r="J452" s="187">
        <f t="shared" si="29"/>
        <v>0</v>
      </c>
    </row>
    <row r="453" spans="1:10" s="116" customFormat="1" ht="15" customHeight="1">
      <c r="A453" s="130"/>
      <c r="B453" s="130"/>
      <c r="C453" s="133">
        <v>3234</v>
      </c>
      <c r="D453" s="86" t="s">
        <v>1275</v>
      </c>
      <c r="E453" s="134">
        <f>'Rashodi po aktiv. i izv.fin.'!E404</f>
        <v>1878</v>
      </c>
      <c r="F453" s="257">
        <f>'Rashodi po aktiv. i izv.fin.'!F404</f>
        <v>4000</v>
      </c>
      <c r="G453" s="257">
        <f>'Rashodi po aktiv. i izv.fin.'!G404</f>
        <v>0</v>
      </c>
      <c r="H453" s="134">
        <f>'Rashodi po aktiv. i izv.fin.'!H404</f>
        <v>0</v>
      </c>
      <c r="I453" s="187">
        <f t="shared" si="27"/>
        <v>0</v>
      </c>
      <c r="J453" s="187">
        <f t="shared" si="29"/>
        <v>0</v>
      </c>
    </row>
    <row r="454" spans="1:10" s="116" customFormat="1" ht="15" customHeight="1">
      <c r="A454" s="130"/>
      <c r="B454" s="130"/>
      <c r="C454" s="111">
        <v>3235</v>
      </c>
      <c r="D454" s="86" t="s">
        <v>1317</v>
      </c>
      <c r="E454" s="134">
        <f>'Rashodi po aktiv. i izv.fin.'!E405+'Rashodi po aktiv. i izv.fin.'!E836</f>
        <v>22336</v>
      </c>
      <c r="F454" s="257">
        <f>'Rashodi po aktiv. i izv.fin.'!F405+'Rashodi po aktiv. i izv.fin.'!F836</f>
        <v>700</v>
      </c>
      <c r="G454" s="257">
        <f>'Rashodi po aktiv. i izv.fin.'!G405+'Rashodi po aktiv. i izv.fin.'!G836</f>
        <v>0</v>
      </c>
      <c r="H454" s="134">
        <f>'Rashodi po aktiv. i izv.fin.'!H405+'Rashodi po aktiv. i izv.fin.'!H836</f>
        <v>3307.6</v>
      </c>
      <c r="I454" s="187">
        <f t="shared" ref="I454:I517" si="31">H454/E454*100</f>
        <v>14.808381088825215</v>
      </c>
      <c r="J454" s="187">
        <f t="shared" si="29"/>
        <v>0</v>
      </c>
    </row>
    <row r="455" spans="1:10" s="116" customFormat="1" ht="15" customHeight="1">
      <c r="A455" s="130"/>
      <c r="B455" s="130"/>
      <c r="C455" s="133" t="s">
        <v>1457</v>
      </c>
      <c r="D455" s="86" t="s">
        <v>1277</v>
      </c>
      <c r="E455" s="134">
        <f>'Rashodi po aktiv. i izv.fin.'!E406</f>
        <v>0</v>
      </c>
      <c r="F455" s="257">
        <f>'Rashodi po aktiv. i izv.fin.'!F406</f>
        <v>0</v>
      </c>
      <c r="G455" s="257">
        <f>'Rashodi po aktiv. i izv.fin.'!G406</f>
        <v>0</v>
      </c>
      <c r="H455" s="134">
        <f>'Rashodi po aktiv. i izv.fin.'!H406</f>
        <v>0</v>
      </c>
      <c r="I455" s="187" t="e">
        <f t="shared" si="31"/>
        <v>#DIV/0!</v>
      </c>
      <c r="J455" s="187" t="e">
        <f t="shared" si="29"/>
        <v>#DIV/0!</v>
      </c>
    </row>
    <row r="456" spans="1:10" s="116" customFormat="1" ht="15" customHeight="1">
      <c r="A456" s="130"/>
      <c r="B456" s="130"/>
      <c r="C456" s="111">
        <v>3237</v>
      </c>
      <c r="D456" s="86" t="s">
        <v>1278</v>
      </c>
      <c r="E456" s="134">
        <f>'Rashodi po aktiv. i izv.fin.'!E696+'Rashodi po aktiv. i izv.fin.'!E407+'Rashodi po aktiv. i izv.fin.'!E837</f>
        <v>9760</v>
      </c>
      <c r="F456" s="257">
        <f>'Rashodi po aktiv. i izv.fin.'!F696+'Rashodi po aktiv. i izv.fin.'!F407+'Rashodi po aktiv. i izv.fin.'!F837</f>
        <v>5000</v>
      </c>
      <c r="G456" s="257">
        <f>'Rashodi po aktiv. i izv.fin.'!G696+'Rashodi po aktiv. i izv.fin.'!G407+'Rashodi po aktiv. i izv.fin.'!G837</f>
        <v>0</v>
      </c>
      <c r="H456" s="134">
        <f>'Rashodi po aktiv. i izv.fin.'!H696+'Rashodi po aktiv. i izv.fin.'!H407+'Rashodi po aktiv. i izv.fin.'!H837</f>
        <v>1555.72</v>
      </c>
      <c r="I456" s="187">
        <f t="shared" si="31"/>
        <v>15.939754098360655</v>
      </c>
      <c r="J456" s="187">
        <f t="shared" si="29"/>
        <v>0</v>
      </c>
    </row>
    <row r="457" spans="1:10" s="116" customFormat="1" ht="15" customHeight="1">
      <c r="A457" s="130"/>
      <c r="B457" s="130"/>
      <c r="C457" s="133" t="s">
        <v>1458</v>
      </c>
      <c r="D457" s="86" t="s">
        <v>1279</v>
      </c>
      <c r="E457" s="134">
        <f>'Rashodi po aktiv. i izv.fin.'!E408</f>
        <v>1271</v>
      </c>
      <c r="F457" s="257">
        <f>'Rashodi po aktiv. i izv.fin.'!F408</f>
        <v>2000</v>
      </c>
      <c r="G457" s="257">
        <f>'Rashodi po aktiv. i izv.fin.'!G408</f>
        <v>0</v>
      </c>
      <c r="H457" s="134">
        <f>'Rashodi po aktiv. i izv.fin.'!H408</f>
        <v>0</v>
      </c>
      <c r="I457" s="187">
        <f t="shared" si="31"/>
        <v>0</v>
      </c>
      <c r="J457" s="187">
        <f t="shared" si="29"/>
        <v>0</v>
      </c>
    </row>
    <row r="458" spans="1:10" s="116" customFormat="1" ht="15" customHeight="1">
      <c r="A458" s="130"/>
      <c r="B458" s="130"/>
      <c r="C458" s="133" t="s">
        <v>1459</v>
      </c>
      <c r="D458" s="86" t="s">
        <v>1280</v>
      </c>
      <c r="E458" s="134">
        <f>'Rashodi po aktiv. i izv.fin.'!E409+'Rashodi po aktiv. i izv.fin.'!E838</f>
        <v>337</v>
      </c>
      <c r="F458" s="257">
        <f>'Rashodi po aktiv. i izv.fin.'!F409+'Rashodi po aktiv. i izv.fin.'!F838</f>
        <v>10000</v>
      </c>
      <c r="G458" s="257">
        <f>'Rashodi po aktiv. i izv.fin.'!G409+'Rashodi po aktiv. i izv.fin.'!G838</f>
        <v>0</v>
      </c>
      <c r="H458" s="134">
        <f>'Rashodi po aktiv. i izv.fin.'!H409+'Rashodi po aktiv. i izv.fin.'!H838</f>
        <v>0</v>
      </c>
      <c r="I458" s="187">
        <f t="shared" si="31"/>
        <v>0</v>
      </c>
      <c r="J458" s="187">
        <f t="shared" si="29"/>
        <v>0</v>
      </c>
    </row>
    <row r="459" spans="1:10" s="116" customFormat="1" ht="15" customHeight="1">
      <c r="A459" s="130"/>
      <c r="B459" s="130"/>
      <c r="C459" s="133" t="s">
        <v>1445</v>
      </c>
      <c r="D459" s="86" t="s">
        <v>1357</v>
      </c>
      <c r="E459" s="134">
        <f>'Rashodi po aktiv. i izv.fin.'!E410+'Rashodi po aktiv. i izv.fin.'!E839</f>
        <v>0</v>
      </c>
      <c r="F459" s="257">
        <f>'Rashodi po aktiv. i izv.fin.'!F410+'Rashodi po aktiv. i izv.fin.'!F839</f>
        <v>2000</v>
      </c>
      <c r="G459" s="257">
        <f>'Rashodi po aktiv. i izv.fin.'!G410+'Rashodi po aktiv. i izv.fin.'!G839</f>
        <v>0</v>
      </c>
      <c r="H459" s="134">
        <f>'Rashodi po aktiv. i izv.fin.'!H410+'Rashodi po aktiv. i izv.fin.'!H839</f>
        <v>0</v>
      </c>
      <c r="I459" s="187" t="e">
        <f t="shared" si="31"/>
        <v>#DIV/0!</v>
      </c>
      <c r="J459" s="187" t="e">
        <f t="shared" si="29"/>
        <v>#DIV/0!</v>
      </c>
    </row>
    <row r="460" spans="1:10" s="116" customFormat="1" ht="15" customHeight="1">
      <c r="A460" s="130"/>
      <c r="B460" s="130"/>
      <c r="C460" s="133">
        <v>3292</v>
      </c>
      <c r="D460" s="86" t="s">
        <v>1281</v>
      </c>
      <c r="E460" s="134">
        <f>'Rashodi po aktiv. i izv.fin.'!E411</f>
        <v>0</v>
      </c>
      <c r="F460" s="257">
        <f>'Rashodi po aktiv. i izv.fin.'!F411</f>
        <v>2000</v>
      </c>
      <c r="G460" s="257">
        <f>'Rashodi po aktiv. i izv.fin.'!G411</f>
        <v>0</v>
      </c>
      <c r="H460" s="134">
        <f>'Rashodi po aktiv. i izv.fin.'!H411</f>
        <v>0</v>
      </c>
      <c r="I460" s="187" t="e">
        <f t="shared" si="31"/>
        <v>#DIV/0!</v>
      </c>
      <c r="J460" s="187" t="e">
        <f t="shared" si="29"/>
        <v>#DIV/0!</v>
      </c>
    </row>
    <row r="461" spans="1:10" s="116" customFormat="1" ht="15" customHeight="1">
      <c r="A461" s="130"/>
      <c r="B461" s="130"/>
      <c r="C461" s="111">
        <v>3293</v>
      </c>
      <c r="D461" s="86" t="s">
        <v>1305</v>
      </c>
      <c r="E461" s="134">
        <f>'Rashodi po aktiv. i izv.fin.'!E697+'Rashodi po aktiv. i izv.fin.'!E412+'Rashodi po aktiv. i izv.fin.'!E840</f>
        <v>3168</v>
      </c>
      <c r="F461" s="257">
        <f>'Rashodi po aktiv. i izv.fin.'!F697+'Rashodi po aktiv. i izv.fin.'!F412+'Rashodi po aktiv. i izv.fin.'!F840</f>
        <v>0</v>
      </c>
      <c r="G461" s="257">
        <f>'Rashodi po aktiv. i izv.fin.'!G697+'Rashodi po aktiv. i izv.fin.'!G412+'Rashodi po aktiv. i izv.fin.'!G840</f>
        <v>0</v>
      </c>
      <c r="H461" s="134">
        <f>'Rashodi po aktiv. i izv.fin.'!H697+'Rashodi po aktiv. i izv.fin.'!H412+'Rashodi po aktiv. i izv.fin.'!H840</f>
        <v>132.77000000000001</v>
      </c>
      <c r="I461" s="187">
        <f t="shared" si="31"/>
        <v>4.1909722222222223</v>
      </c>
      <c r="J461" s="187">
        <f t="shared" si="29"/>
        <v>0</v>
      </c>
    </row>
    <row r="462" spans="1:10" s="116" customFormat="1" ht="15" customHeight="1">
      <c r="A462" s="130"/>
      <c r="B462" s="130"/>
      <c r="C462" s="133">
        <v>3294</v>
      </c>
      <c r="D462" s="86" t="s">
        <v>1283</v>
      </c>
      <c r="E462" s="134">
        <f>'Rashodi po aktiv. i izv.fin.'!E413+'Rashodi po aktiv. i izv.fin.'!E841</f>
        <v>332</v>
      </c>
      <c r="F462" s="257">
        <f>'Rashodi po aktiv. i izv.fin.'!F413+'Rashodi po aktiv. i izv.fin.'!F841</f>
        <v>0</v>
      </c>
      <c r="G462" s="257">
        <f>'Rashodi po aktiv. i izv.fin.'!G413+'Rashodi po aktiv. i izv.fin.'!G841</f>
        <v>0</v>
      </c>
      <c r="H462" s="134">
        <f>'Rashodi po aktiv. i izv.fin.'!H413+'Rashodi po aktiv. i izv.fin.'!H841</f>
        <v>0</v>
      </c>
      <c r="I462" s="187">
        <f t="shared" si="31"/>
        <v>0</v>
      </c>
      <c r="J462" s="187">
        <f t="shared" si="29"/>
        <v>0</v>
      </c>
    </row>
    <row r="463" spans="1:10" s="116" customFormat="1" ht="15" customHeight="1">
      <c r="A463" s="130"/>
      <c r="B463" s="130"/>
      <c r="C463" s="133" t="s">
        <v>1461</v>
      </c>
      <c r="D463" s="86" t="s">
        <v>1284</v>
      </c>
      <c r="E463" s="134">
        <f>'Rashodi po aktiv. i izv.fin.'!E414+'Rashodi po aktiv. i izv.fin.'!E842</f>
        <v>0</v>
      </c>
      <c r="F463" s="257">
        <f>'Rashodi po aktiv. i izv.fin.'!F414+'Rashodi po aktiv. i izv.fin.'!F842</f>
        <v>0</v>
      </c>
      <c r="G463" s="257">
        <f>'Rashodi po aktiv. i izv.fin.'!G414+'Rashodi po aktiv. i izv.fin.'!G842</f>
        <v>0</v>
      </c>
      <c r="H463" s="134">
        <f>'Rashodi po aktiv. i izv.fin.'!H414+'Rashodi po aktiv. i izv.fin.'!H842</f>
        <v>0</v>
      </c>
      <c r="I463" s="187" t="e">
        <f t="shared" si="31"/>
        <v>#DIV/0!</v>
      </c>
      <c r="J463" s="187" t="e">
        <f t="shared" si="29"/>
        <v>#DIV/0!</v>
      </c>
    </row>
    <row r="464" spans="1:10" s="116" customFormat="1" ht="15" customHeight="1">
      <c r="A464" s="130"/>
      <c r="B464" s="130"/>
      <c r="C464" s="133">
        <v>3296</v>
      </c>
      <c r="D464" s="86" t="s">
        <v>1435</v>
      </c>
      <c r="E464" s="134">
        <f>'Rashodi po aktiv. i izv.fin.'!E415</f>
        <v>0</v>
      </c>
      <c r="F464" s="257">
        <f>'Rashodi po aktiv. i izv.fin.'!F415</f>
        <v>0</v>
      </c>
      <c r="G464" s="257">
        <f>'Rashodi po aktiv. i izv.fin.'!G415</f>
        <v>0</v>
      </c>
      <c r="H464" s="134">
        <f>'Rashodi po aktiv. i izv.fin.'!H415</f>
        <v>0</v>
      </c>
      <c r="I464" s="187" t="e">
        <f t="shared" si="31"/>
        <v>#DIV/0!</v>
      </c>
      <c r="J464" s="187" t="e">
        <f t="shared" si="29"/>
        <v>#DIV/0!</v>
      </c>
    </row>
    <row r="465" spans="1:10" s="116" customFormat="1" ht="15" customHeight="1">
      <c r="A465" s="130"/>
      <c r="B465" s="130"/>
      <c r="C465" s="133" t="s">
        <v>1462</v>
      </c>
      <c r="D465" s="86" t="s">
        <v>1285</v>
      </c>
      <c r="E465" s="134">
        <f>'Rashodi po aktiv. i izv.fin.'!E416+'Rashodi po aktiv. i izv.fin.'!E843</f>
        <v>17</v>
      </c>
      <c r="F465" s="257">
        <f>'Rashodi po aktiv. i izv.fin.'!F416+'Rashodi po aktiv. i izv.fin.'!F843</f>
        <v>0</v>
      </c>
      <c r="G465" s="257">
        <f>'Rashodi po aktiv. i izv.fin.'!G416+'Rashodi po aktiv. i izv.fin.'!G843</f>
        <v>0</v>
      </c>
      <c r="H465" s="134">
        <f>'Rashodi po aktiv. i izv.fin.'!H416+'Rashodi po aktiv. i izv.fin.'!H843</f>
        <v>0</v>
      </c>
      <c r="I465" s="187">
        <f t="shared" si="31"/>
        <v>0</v>
      </c>
      <c r="J465" s="187">
        <f t="shared" si="29"/>
        <v>0</v>
      </c>
    </row>
    <row r="466" spans="1:10" s="116" customFormat="1" ht="15" customHeight="1">
      <c r="A466" s="130"/>
      <c r="B466" s="130">
        <v>34</v>
      </c>
      <c r="C466" s="133"/>
      <c r="D466" s="131" t="s">
        <v>1350</v>
      </c>
      <c r="E466" s="132">
        <f>SUM(E467:E469)</f>
        <v>0</v>
      </c>
      <c r="F466" s="132">
        <f>SUM(F467:F469)</f>
        <v>0</v>
      </c>
      <c r="G466" s="132">
        <f>SUM(G467:G469)</f>
        <v>0</v>
      </c>
      <c r="H466" s="132">
        <f>SUM(H467:H469)</f>
        <v>0</v>
      </c>
      <c r="I466" s="188" t="e">
        <f t="shared" si="31"/>
        <v>#DIV/0!</v>
      </c>
      <c r="J466" s="188" t="e">
        <f t="shared" si="29"/>
        <v>#DIV/0!</v>
      </c>
    </row>
    <row r="467" spans="1:10" s="116" customFormat="1" ht="15" customHeight="1">
      <c r="A467" s="130"/>
      <c r="B467" s="130"/>
      <c r="C467" s="133" t="s">
        <v>1463</v>
      </c>
      <c r="D467" s="86" t="s">
        <v>1286</v>
      </c>
      <c r="E467" s="134">
        <f>'Rashodi po aktiv. i izv.fin.'!E418</f>
        <v>0</v>
      </c>
      <c r="F467" s="257">
        <f>'Rashodi po aktiv. i izv.fin.'!F418</f>
        <v>0</v>
      </c>
      <c r="G467" s="257">
        <f>'Rashodi po aktiv. i izv.fin.'!G418</f>
        <v>0</v>
      </c>
      <c r="H467" s="134">
        <f>'Rashodi po aktiv. i izv.fin.'!H418</f>
        <v>0</v>
      </c>
      <c r="I467" s="187" t="e">
        <f t="shared" si="31"/>
        <v>#DIV/0!</v>
      </c>
      <c r="J467" s="187" t="e">
        <f t="shared" si="29"/>
        <v>#DIV/0!</v>
      </c>
    </row>
    <row r="468" spans="1:10" s="116" customFormat="1" ht="15" customHeight="1">
      <c r="A468" s="130"/>
      <c r="B468" s="130"/>
      <c r="C468" s="133" t="s">
        <v>1446</v>
      </c>
      <c r="D468" s="86" t="s">
        <v>1306</v>
      </c>
      <c r="E468" s="134">
        <f>'Rashodi po aktiv. i izv.fin.'!E845</f>
        <v>0</v>
      </c>
      <c r="F468" s="257">
        <f>'Rashodi po aktiv. i izv.fin.'!F845</f>
        <v>0</v>
      </c>
      <c r="G468" s="257">
        <f>'Rashodi po aktiv. i izv.fin.'!G845</f>
        <v>0</v>
      </c>
      <c r="H468" s="134">
        <f>'Rashodi po aktiv. i izv.fin.'!H845</f>
        <v>0</v>
      </c>
      <c r="I468" s="187" t="e">
        <f t="shared" si="31"/>
        <v>#DIV/0!</v>
      </c>
      <c r="J468" s="187" t="e">
        <f t="shared" si="29"/>
        <v>#DIV/0!</v>
      </c>
    </row>
    <row r="469" spans="1:10" s="116" customFormat="1" ht="15" customHeight="1">
      <c r="A469" s="130"/>
      <c r="B469" s="130"/>
      <c r="C469" s="133">
        <v>3433</v>
      </c>
      <c r="D469" s="86" t="s">
        <v>1418</v>
      </c>
      <c r="E469" s="134">
        <f>'Rashodi po aktiv. i izv.fin.'!E420</f>
        <v>0</v>
      </c>
      <c r="F469" s="257">
        <f>'Rashodi po aktiv. i izv.fin.'!F420</f>
        <v>0</v>
      </c>
      <c r="G469" s="257">
        <f>'Rashodi po aktiv. i izv.fin.'!G420</f>
        <v>0</v>
      </c>
      <c r="H469" s="134">
        <f>'Rashodi po aktiv. i izv.fin.'!H420</f>
        <v>0</v>
      </c>
      <c r="I469" s="187" t="e">
        <f t="shared" si="31"/>
        <v>#DIV/0!</v>
      </c>
      <c r="J469" s="187" t="e">
        <f t="shared" si="29"/>
        <v>#DIV/0!</v>
      </c>
    </row>
    <row r="470" spans="1:10" s="116" customFormat="1" ht="15" customHeight="1">
      <c r="A470" s="130"/>
      <c r="B470" s="130">
        <v>36</v>
      </c>
      <c r="C470" s="133"/>
      <c r="D470" s="131" t="s">
        <v>1648</v>
      </c>
      <c r="E470" s="132">
        <f>E471</f>
        <v>0</v>
      </c>
      <c r="F470" s="132">
        <f>F471</f>
        <v>0</v>
      </c>
      <c r="G470" s="132">
        <f>G471</f>
        <v>0</v>
      </c>
      <c r="H470" s="132">
        <f>H471</f>
        <v>0</v>
      </c>
      <c r="I470" s="188" t="e">
        <f t="shared" si="31"/>
        <v>#DIV/0!</v>
      </c>
      <c r="J470" s="188" t="e">
        <f t="shared" si="29"/>
        <v>#DIV/0!</v>
      </c>
    </row>
    <row r="471" spans="1:10" s="116" customFormat="1" ht="15" customHeight="1">
      <c r="A471" s="130"/>
      <c r="B471" s="130"/>
      <c r="C471" s="133" t="s">
        <v>1464</v>
      </c>
      <c r="D471" s="86" t="s">
        <v>1308</v>
      </c>
      <c r="E471" s="134">
        <f>'Rashodi po aktiv. i izv.fin.'!E422</f>
        <v>0</v>
      </c>
      <c r="F471" s="257">
        <f>'Rashodi po aktiv. i izv.fin.'!F422</f>
        <v>0</v>
      </c>
      <c r="G471" s="257">
        <f>'Rashodi po aktiv. i izv.fin.'!G422</f>
        <v>0</v>
      </c>
      <c r="H471" s="134">
        <f>'Rashodi po aktiv. i izv.fin.'!H422</f>
        <v>0</v>
      </c>
      <c r="I471" s="187" t="e">
        <f t="shared" si="31"/>
        <v>#DIV/0!</v>
      </c>
      <c r="J471" s="187" t="e">
        <f t="shared" si="29"/>
        <v>#DIV/0!</v>
      </c>
    </row>
    <row r="472" spans="1:10" s="116" customFormat="1" ht="15" customHeight="1">
      <c r="A472" s="130">
        <v>4</v>
      </c>
      <c r="B472" s="130"/>
      <c r="C472" s="133"/>
      <c r="D472" s="131" t="s">
        <v>1352</v>
      </c>
      <c r="E472" s="132">
        <f>E473+E476</f>
        <v>31130</v>
      </c>
      <c r="F472" s="132">
        <f>F473+F476</f>
        <v>30000</v>
      </c>
      <c r="G472" s="132">
        <f>G473+G476</f>
        <v>0</v>
      </c>
      <c r="H472" s="132">
        <f>H473+H476</f>
        <v>2514.12</v>
      </c>
      <c r="I472" s="188">
        <f t="shared" si="31"/>
        <v>8.0761965949245109</v>
      </c>
      <c r="J472" s="188">
        <f t="shared" si="29"/>
        <v>0</v>
      </c>
    </row>
    <row r="473" spans="1:10" s="116" customFormat="1" ht="15" customHeight="1">
      <c r="A473" s="130"/>
      <c r="B473" s="130">
        <v>41</v>
      </c>
      <c r="C473" s="133"/>
      <c r="D473" s="131" t="s">
        <v>1362</v>
      </c>
      <c r="E473" s="132">
        <f>E474+E475</f>
        <v>0</v>
      </c>
      <c r="F473" s="132">
        <f t="shared" ref="F473:H473" si="32">F474+F475</f>
        <v>0</v>
      </c>
      <c r="G473" s="132">
        <f t="shared" si="32"/>
        <v>0</v>
      </c>
      <c r="H473" s="132">
        <f t="shared" si="32"/>
        <v>0</v>
      </c>
      <c r="I473" s="188" t="e">
        <f t="shared" si="31"/>
        <v>#DIV/0!</v>
      </c>
      <c r="J473" s="188" t="e">
        <f t="shared" si="29"/>
        <v>#DIV/0!</v>
      </c>
    </row>
    <row r="474" spans="1:10" s="116" customFormat="1" ht="15" customHeight="1">
      <c r="A474" s="130"/>
      <c r="B474" s="130"/>
      <c r="C474" s="133" t="s">
        <v>1466</v>
      </c>
      <c r="D474" s="86" t="s">
        <v>1317</v>
      </c>
      <c r="E474" s="134">
        <f>'Rashodi po aktiv. i izv.fin.'!E425</f>
        <v>0</v>
      </c>
      <c r="F474" s="257">
        <f>'Rashodi po aktiv. i izv.fin.'!F425</f>
        <v>0</v>
      </c>
      <c r="G474" s="257">
        <f>'Rashodi po aktiv. i izv.fin.'!G425</f>
        <v>0</v>
      </c>
      <c r="H474" s="134">
        <f>'Rashodi po aktiv. i izv.fin.'!H425</f>
        <v>0</v>
      </c>
      <c r="I474" s="187" t="e">
        <f t="shared" si="31"/>
        <v>#DIV/0!</v>
      </c>
      <c r="J474" s="187" t="e">
        <f t="shared" si="29"/>
        <v>#DIV/0!</v>
      </c>
    </row>
    <row r="475" spans="1:10" s="116" customFormat="1" ht="15" customHeight="1">
      <c r="A475" s="130"/>
      <c r="B475" s="130"/>
      <c r="C475" s="133">
        <v>4124</v>
      </c>
      <c r="D475" s="86" t="s">
        <v>1673</v>
      </c>
      <c r="E475" s="134">
        <f>'Rashodi po aktiv. i izv.fin.'!E426</f>
        <v>0</v>
      </c>
      <c r="F475" s="257">
        <f>'Rashodi po aktiv. i izv.fin.'!F426</f>
        <v>0</v>
      </c>
      <c r="G475" s="257">
        <f>'Rashodi po aktiv. i izv.fin.'!G426</f>
        <v>0</v>
      </c>
      <c r="H475" s="134">
        <f>'Rashodi po aktiv. i izv.fin.'!H426</f>
        <v>0</v>
      </c>
      <c r="I475" s="187" t="e">
        <f t="shared" si="31"/>
        <v>#DIV/0!</v>
      </c>
      <c r="J475" s="187"/>
    </row>
    <row r="476" spans="1:10" s="116" customFormat="1" ht="15" customHeight="1">
      <c r="A476" s="130"/>
      <c r="B476" s="130">
        <v>42</v>
      </c>
      <c r="C476" s="133"/>
      <c r="D476" s="131" t="s">
        <v>1353</v>
      </c>
      <c r="E476" s="132">
        <f>SUM(E477:E484)</f>
        <v>31130</v>
      </c>
      <c r="F476" s="132">
        <f>SUM(F477:F484)</f>
        <v>30000</v>
      </c>
      <c r="G476" s="132">
        <f>SUM(G477:G484)</f>
        <v>0</v>
      </c>
      <c r="H476" s="132">
        <f>SUM(H477:H484)</f>
        <v>2514.12</v>
      </c>
      <c r="I476" s="188">
        <f t="shared" si="31"/>
        <v>8.0761965949245109</v>
      </c>
      <c r="J476" s="188">
        <f t="shared" si="29"/>
        <v>0</v>
      </c>
    </row>
    <row r="477" spans="1:10" s="116" customFormat="1" ht="15" customHeight="1">
      <c r="A477" s="130"/>
      <c r="B477" s="130"/>
      <c r="C477" s="111">
        <v>4221</v>
      </c>
      <c r="D477" s="86" t="s">
        <v>1287</v>
      </c>
      <c r="E477" s="134">
        <f>'Rashodi po aktiv. i izv.fin.'!E428+'Rashodi po aktiv. i izv.fin.'!E850</f>
        <v>0</v>
      </c>
      <c r="F477" s="257">
        <f>'Rashodi po aktiv. i izv.fin.'!F428+'Rashodi po aktiv. i izv.fin.'!F850</f>
        <v>10000</v>
      </c>
      <c r="G477" s="257">
        <f>'Rashodi po aktiv. i izv.fin.'!G428+'Rashodi po aktiv. i izv.fin.'!G850</f>
        <v>0</v>
      </c>
      <c r="H477" s="134">
        <f>'Rashodi po aktiv. i izv.fin.'!H428+'Rashodi po aktiv. i izv.fin.'!H850</f>
        <v>0</v>
      </c>
      <c r="I477" s="187" t="e">
        <f t="shared" si="31"/>
        <v>#DIV/0!</v>
      </c>
      <c r="J477" s="187" t="e">
        <f t="shared" si="29"/>
        <v>#DIV/0!</v>
      </c>
    </row>
    <row r="478" spans="1:10" s="116" customFormat="1" ht="15" customHeight="1">
      <c r="A478" s="130"/>
      <c r="B478" s="130"/>
      <c r="C478" s="133" t="s">
        <v>1468</v>
      </c>
      <c r="D478" s="86" t="s">
        <v>1310</v>
      </c>
      <c r="E478" s="134">
        <f>'Rashodi po aktiv. i izv.fin.'!E429</f>
        <v>0</v>
      </c>
      <c r="F478" s="257">
        <f>'Rashodi po aktiv. i izv.fin.'!F429</f>
        <v>0</v>
      </c>
      <c r="G478" s="257">
        <f>'Rashodi po aktiv. i izv.fin.'!G429</f>
        <v>0</v>
      </c>
      <c r="H478" s="134">
        <f>'Rashodi po aktiv. i izv.fin.'!H429</f>
        <v>0</v>
      </c>
      <c r="I478" s="187" t="e">
        <f t="shared" si="31"/>
        <v>#DIV/0!</v>
      </c>
      <c r="J478" s="187" t="e">
        <f t="shared" si="29"/>
        <v>#DIV/0!</v>
      </c>
    </row>
    <row r="479" spans="1:10" s="116" customFormat="1" ht="15" customHeight="1">
      <c r="A479" s="130"/>
      <c r="B479" s="130"/>
      <c r="C479" s="133" t="s">
        <v>1469</v>
      </c>
      <c r="D479" s="86" t="s">
        <v>1318</v>
      </c>
      <c r="E479" s="134">
        <f>'Rashodi po aktiv. i izv.fin.'!E430</f>
        <v>0</v>
      </c>
      <c r="F479" s="257">
        <f>'Rashodi po aktiv. i izv.fin.'!F430</f>
        <v>0</v>
      </c>
      <c r="G479" s="257">
        <f>'Rashodi po aktiv. i izv.fin.'!G430</f>
        <v>0</v>
      </c>
      <c r="H479" s="134">
        <f>'Rashodi po aktiv. i izv.fin.'!H430</f>
        <v>0</v>
      </c>
      <c r="I479" s="187" t="e">
        <f t="shared" si="31"/>
        <v>#DIV/0!</v>
      </c>
      <c r="J479" s="187" t="e">
        <f t="shared" ref="J479:J547" si="33">G479/E479*100</f>
        <v>#DIV/0!</v>
      </c>
    </row>
    <row r="480" spans="1:10" s="116" customFormat="1" ht="15" customHeight="1">
      <c r="A480" s="130"/>
      <c r="B480" s="130"/>
      <c r="C480" s="133" t="s">
        <v>1470</v>
      </c>
      <c r="D480" s="86" t="s">
        <v>1319</v>
      </c>
      <c r="E480" s="134">
        <f>'Rashodi po aktiv. i izv.fin.'!E431+'Rashodi po aktiv. i izv.fin.'!E851</f>
        <v>0</v>
      </c>
      <c r="F480" s="257">
        <f>'Rashodi po aktiv. i izv.fin.'!F431+'Rashodi po aktiv. i izv.fin.'!F851</f>
        <v>20000</v>
      </c>
      <c r="G480" s="257">
        <f>'Rashodi po aktiv. i izv.fin.'!G431+'Rashodi po aktiv. i izv.fin.'!G851</f>
        <v>0</v>
      </c>
      <c r="H480" s="134">
        <f>'Rashodi po aktiv. i izv.fin.'!H431+'Rashodi po aktiv. i izv.fin.'!H851</f>
        <v>2102</v>
      </c>
      <c r="I480" s="187" t="e">
        <f t="shared" si="31"/>
        <v>#DIV/0!</v>
      </c>
      <c r="J480" s="187" t="e">
        <f t="shared" si="33"/>
        <v>#DIV/0!</v>
      </c>
    </row>
    <row r="481" spans="1:10" s="116" customFormat="1" ht="15" customHeight="1">
      <c r="A481" s="130"/>
      <c r="B481" s="130"/>
      <c r="C481" s="111">
        <v>4225</v>
      </c>
      <c r="D481" s="86" t="s">
        <v>1320</v>
      </c>
      <c r="E481" s="134">
        <f>'Rashodi po aktiv. i izv.fin.'!E432+'Rashodi po aktiv. i izv.fin.'!E852</f>
        <v>31130</v>
      </c>
      <c r="F481" s="257">
        <f>'Rashodi po aktiv. i izv.fin.'!F432+'Rashodi po aktiv. i izv.fin.'!F852</f>
        <v>0</v>
      </c>
      <c r="G481" s="257">
        <f>'Rashodi po aktiv. i izv.fin.'!G432+'Rashodi po aktiv. i izv.fin.'!G852</f>
        <v>0</v>
      </c>
      <c r="H481" s="134">
        <f>'Rashodi po aktiv. i izv.fin.'!H432+'Rashodi po aktiv. i izv.fin.'!H852</f>
        <v>412.12</v>
      </c>
      <c r="I481" s="187">
        <f t="shared" si="31"/>
        <v>1.3238676517828463</v>
      </c>
      <c r="J481" s="187">
        <f t="shared" si="33"/>
        <v>0</v>
      </c>
    </row>
    <row r="482" spans="1:10" s="116" customFormat="1" ht="15" customHeight="1">
      <c r="A482" s="130"/>
      <c r="B482" s="130"/>
      <c r="C482" s="133">
        <v>4227</v>
      </c>
      <c r="D482" s="86" t="s">
        <v>1288</v>
      </c>
      <c r="E482" s="134">
        <f>'Rashodi po aktiv. i izv.fin.'!E433+'Rashodi po aktiv. i izv.fin.'!E853</f>
        <v>0</v>
      </c>
      <c r="F482" s="257">
        <f>'Rashodi po aktiv. i izv.fin.'!F433+'Rashodi po aktiv. i izv.fin.'!F853</f>
        <v>0</v>
      </c>
      <c r="G482" s="257">
        <f>'Rashodi po aktiv. i izv.fin.'!G433+'Rashodi po aktiv. i izv.fin.'!G853</f>
        <v>0</v>
      </c>
      <c r="H482" s="134">
        <f>'Rashodi po aktiv. i izv.fin.'!H433+'Rashodi po aktiv. i izv.fin.'!H853</f>
        <v>0</v>
      </c>
      <c r="I482" s="187" t="e">
        <f t="shared" si="31"/>
        <v>#DIV/0!</v>
      </c>
      <c r="J482" s="187" t="e">
        <f t="shared" si="33"/>
        <v>#DIV/0!</v>
      </c>
    </row>
    <row r="483" spans="1:10" s="116" customFormat="1" ht="15" customHeight="1">
      <c r="A483" s="130"/>
      <c r="B483" s="130"/>
      <c r="C483" s="133">
        <v>4241</v>
      </c>
      <c r="D483" s="86" t="s">
        <v>1311</v>
      </c>
      <c r="E483" s="134">
        <f>'Rashodi po aktiv. i izv.fin.'!E435+'Rashodi po aktiv. i izv.fin.'!E854</f>
        <v>0</v>
      </c>
      <c r="F483" s="257">
        <f>'Rashodi po aktiv. i izv.fin.'!F435+'Rashodi po aktiv. i izv.fin.'!F854</f>
        <v>0</v>
      </c>
      <c r="G483" s="257">
        <f>'Rashodi po aktiv. i izv.fin.'!G435+'Rashodi po aktiv. i izv.fin.'!G854</f>
        <v>0</v>
      </c>
      <c r="H483" s="134">
        <f>'Rashodi po aktiv. i izv.fin.'!H435+'Rashodi po aktiv. i izv.fin.'!H854</f>
        <v>0</v>
      </c>
      <c r="I483" s="187" t="e">
        <f t="shared" si="31"/>
        <v>#DIV/0!</v>
      </c>
      <c r="J483" s="187" t="e">
        <f t="shared" si="33"/>
        <v>#DIV/0!</v>
      </c>
    </row>
    <row r="484" spans="1:10" s="116" customFormat="1" ht="15" customHeight="1">
      <c r="A484" s="130"/>
      <c r="B484" s="130"/>
      <c r="C484" s="111">
        <v>4262</v>
      </c>
      <c r="D484" s="86" t="s">
        <v>1506</v>
      </c>
      <c r="E484" s="134">
        <f>'Rashodi po aktiv. i izv.fin.'!E436</f>
        <v>0</v>
      </c>
      <c r="F484" s="257">
        <f>'Rashodi po aktiv. i izv.fin.'!F436</f>
        <v>0</v>
      </c>
      <c r="G484" s="257">
        <f>'Rashodi po aktiv. i izv.fin.'!G436</f>
        <v>0</v>
      </c>
      <c r="H484" s="134">
        <f>'Rashodi po aktiv. i izv.fin.'!H436</f>
        <v>0</v>
      </c>
      <c r="I484" s="187" t="e">
        <f t="shared" si="31"/>
        <v>#DIV/0!</v>
      </c>
      <c r="J484" s="187" t="e">
        <f t="shared" si="33"/>
        <v>#DIV/0!</v>
      </c>
    </row>
    <row r="485" spans="1:10" s="116" customFormat="1" ht="15" customHeight="1">
      <c r="A485" s="292" t="s">
        <v>174</v>
      </c>
      <c r="B485" s="293"/>
      <c r="C485" s="293"/>
      <c r="D485" s="294"/>
      <c r="E485" s="205">
        <f>E486+E522</f>
        <v>40117</v>
      </c>
      <c r="F485" s="205">
        <f>F486+F522</f>
        <v>20978</v>
      </c>
      <c r="G485" s="205">
        <f>G486+G522</f>
        <v>0</v>
      </c>
      <c r="H485" s="205">
        <f>H486+H522</f>
        <v>29566.21</v>
      </c>
      <c r="I485" s="175">
        <f t="shared" si="31"/>
        <v>73.699952638532295</v>
      </c>
      <c r="J485" s="175">
        <f t="shared" si="33"/>
        <v>0</v>
      </c>
    </row>
    <row r="486" spans="1:10" s="116" customFormat="1" ht="15" customHeight="1">
      <c r="A486" s="130">
        <v>3</v>
      </c>
      <c r="B486" s="130"/>
      <c r="C486" s="111"/>
      <c r="D486" s="131" t="s">
        <v>1365</v>
      </c>
      <c r="E486" s="132">
        <f>E487+E493+E512+E515+E518+E520</f>
        <v>37279</v>
      </c>
      <c r="F486" s="132">
        <f>F487+F493+F512+F515+F518+F520</f>
        <v>20978</v>
      </c>
      <c r="G486" s="132">
        <f>G487+G493+G512+G515+G518+G520</f>
        <v>0</v>
      </c>
      <c r="H486" s="132">
        <f>H487+H493+H512+H515+H518+H520</f>
        <v>23668.329999999998</v>
      </c>
      <c r="I486" s="188">
        <f t="shared" si="31"/>
        <v>63.489712706885918</v>
      </c>
      <c r="J486" s="188">
        <f t="shared" si="33"/>
        <v>0</v>
      </c>
    </row>
    <row r="487" spans="1:10" s="116" customFormat="1" ht="15" customHeight="1">
      <c r="A487" s="130"/>
      <c r="B487" s="130">
        <v>31</v>
      </c>
      <c r="C487" s="111"/>
      <c r="D487" s="131" t="s">
        <v>1327</v>
      </c>
      <c r="E487" s="132">
        <f>SUM(E488:E492)</f>
        <v>14331</v>
      </c>
      <c r="F487" s="132">
        <f>SUM(F488:F492)</f>
        <v>600</v>
      </c>
      <c r="G487" s="132">
        <f>SUM(G488:G492)</f>
        <v>0</v>
      </c>
      <c r="H487" s="132">
        <f>SUM(H488:H492)</f>
        <v>3036.3199999999997</v>
      </c>
      <c r="I487" s="188">
        <f t="shared" si="31"/>
        <v>21.18707696601772</v>
      </c>
      <c r="J487" s="188">
        <f t="shared" si="33"/>
        <v>0</v>
      </c>
    </row>
    <row r="488" spans="1:10" s="116" customFormat="1" ht="18" customHeight="1">
      <c r="A488" s="130"/>
      <c r="B488" s="130"/>
      <c r="C488" s="111">
        <v>3111</v>
      </c>
      <c r="D488" s="86" t="s">
        <v>1405</v>
      </c>
      <c r="E488" s="134">
        <f>'Rashodi po aktiv. i izv.fin.'!E704+'Rashodi po aktiv. i izv.fin.'!E936+'Rashodi po aktiv. i izv.fin.'!E955+'Rashodi po aktiv. i izv.fin.'!E894</f>
        <v>11572</v>
      </c>
      <c r="F488" s="257">
        <f>'Rashodi po aktiv. i izv.fin.'!F704+'Rashodi po aktiv. i izv.fin.'!F936+'Rashodi po aktiv. i izv.fin.'!F955+'Rashodi po aktiv. i izv.fin.'!F894</f>
        <v>0</v>
      </c>
      <c r="G488" s="257">
        <f>'Rashodi po aktiv. i izv.fin.'!G704+'Rashodi po aktiv. i izv.fin.'!G936+'Rashodi po aktiv. i izv.fin.'!G955+'Rashodi po aktiv. i izv.fin.'!G894</f>
        <v>0</v>
      </c>
      <c r="H488" s="134">
        <f>'Rashodi po aktiv. i izv.fin.'!H704+'Rashodi po aktiv. i izv.fin.'!H936+'Rashodi po aktiv. i izv.fin.'!H955+'Rashodi po aktiv. i izv.fin.'!H894</f>
        <v>2606.29</v>
      </c>
      <c r="I488" s="187">
        <f t="shared" si="31"/>
        <v>22.522381610784652</v>
      </c>
      <c r="J488" s="187">
        <f t="shared" si="33"/>
        <v>0</v>
      </c>
    </row>
    <row r="489" spans="1:10" s="116" customFormat="1" ht="18" customHeight="1">
      <c r="A489" s="130"/>
      <c r="B489" s="130"/>
      <c r="C489" s="111">
        <v>3112</v>
      </c>
      <c r="D489" s="86" t="s">
        <v>1574</v>
      </c>
      <c r="E489" s="134">
        <f>'Rashodi po aktiv. i izv.fin.'!E705+'Rashodi po aktiv. i izv.fin.'!E858</f>
        <v>564</v>
      </c>
      <c r="F489" s="257">
        <f>'Rashodi po aktiv. i izv.fin.'!F705+'Rashodi po aktiv. i izv.fin.'!F858</f>
        <v>600</v>
      </c>
      <c r="G489" s="257">
        <f>'Rashodi po aktiv. i izv.fin.'!G705+'Rashodi po aktiv. i izv.fin.'!G858</f>
        <v>0</v>
      </c>
      <c r="H489" s="134">
        <f>'Rashodi po aktiv. i izv.fin.'!H705+'Rashodi po aktiv. i izv.fin.'!H858</f>
        <v>0</v>
      </c>
      <c r="I489" s="187">
        <f t="shared" si="31"/>
        <v>0</v>
      </c>
      <c r="J489" s="187">
        <f t="shared" si="33"/>
        <v>0</v>
      </c>
    </row>
    <row r="490" spans="1:10" s="116" customFormat="1" ht="18" customHeight="1">
      <c r="A490" s="130"/>
      <c r="B490" s="130"/>
      <c r="C490" s="111">
        <v>3121</v>
      </c>
      <c r="D490" s="86" t="s">
        <v>1301</v>
      </c>
      <c r="E490" s="134">
        <f>'Rashodi po aktiv. i izv.fin.'!E895</f>
        <v>300</v>
      </c>
      <c r="F490" s="257">
        <f>'Rashodi po aktiv. i izv.fin.'!F895</f>
        <v>0</v>
      </c>
      <c r="G490" s="257">
        <f>'Rashodi po aktiv. i izv.fin.'!G895</f>
        <v>0</v>
      </c>
      <c r="H490" s="134">
        <f>'Rashodi po aktiv. i izv.fin.'!H895</f>
        <v>0</v>
      </c>
      <c r="I490" s="187">
        <f t="shared" si="31"/>
        <v>0</v>
      </c>
      <c r="J490" s="187">
        <f t="shared" si="33"/>
        <v>0</v>
      </c>
    </row>
    <row r="491" spans="1:10" s="116" customFormat="1" ht="14.25" customHeight="1">
      <c r="A491" s="130"/>
      <c r="B491" s="130"/>
      <c r="C491" s="111">
        <v>3132</v>
      </c>
      <c r="D491" s="86" t="s">
        <v>1363</v>
      </c>
      <c r="E491" s="134">
        <f>'Rashodi po aktiv. i izv.fin.'!E706+'Rashodi po aktiv. i izv.fin.'!E956+'Rashodi po aktiv. i izv.fin.'!E896+'Rashodi po aktiv. i izv.fin.'!E937</f>
        <v>1895</v>
      </c>
      <c r="F491" s="257">
        <f>'Rashodi po aktiv. i izv.fin.'!F706+'Rashodi po aktiv. i izv.fin.'!F956+'Rashodi po aktiv. i izv.fin.'!F896+'Rashodi po aktiv. i izv.fin.'!F937</f>
        <v>0</v>
      </c>
      <c r="G491" s="257">
        <f>'Rashodi po aktiv. i izv.fin.'!G706+'Rashodi po aktiv. i izv.fin.'!G956+'Rashodi po aktiv. i izv.fin.'!G896+'Rashodi po aktiv. i izv.fin.'!G937</f>
        <v>0</v>
      </c>
      <c r="H491" s="134">
        <f>'Rashodi po aktiv. i izv.fin.'!H706+'Rashodi po aktiv. i izv.fin.'!H956+'Rashodi po aktiv. i izv.fin.'!H896+'Rashodi po aktiv. i izv.fin.'!H937</f>
        <v>430.03</v>
      </c>
      <c r="I491" s="187">
        <f t="shared" si="31"/>
        <v>22.692875989445909</v>
      </c>
      <c r="J491" s="187">
        <f t="shared" si="33"/>
        <v>0</v>
      </c>
    </row>
    <row r="492" spans="1:10" s="116" customFormat="1" ht="14.25" customHeight="1">
      <c r="A492" s="130"/>
      <c r="B492" s="130"/>
      <c r="C492" s="111">
        <v>3133</v>
      </c>
      <c r="D492" s="86" t="s">
        <v>1406</v>
      </c>
      <c r="E492" s="134">
        <f>'Rashodi po aktiv. i izv.fin.'!E707</f>
        <v>0</v>
      </c>
      <c r="F492" s="134">
        <f>'Rashodi po aktiv. i izv.fin.'!F707</f>
        <v>0</v>
      </c>
      <c r="G492" s="134">
        <f>'Rashodi po aktiv. i izv.fin.'!G707</f>
        <v>0</v>
      </c>
      <c r="H492" s="134">
        <f>'Rashodi po aktiv. i izv.fin.'!H707</f>
        <v>0</v>
      </c>
      <c r="I492" s="187" t="e">
        <f t="shared" si="31"/>
        <v>#DIV/0!</v>
      </c>
      <c r="J492" s="187" t="e">
        <f t="shared" si="33"/>
        <v>#DIV/0!</v>
      </c>
    </row>
    <row r="493" spans="1:10" s="116" customFormat="1" ht="14.25" customHeight="1">
      <c r="A493" s="130"/>
      <c r="B493" s="130">
        <v>32</v>
      </c>
      <c r="C493" s="111"/>
      <c r="D493" s="131" t="s">
        <v>1330</v>
      </c>
      <c r="E493" s="132">
        <f>SUM(E494:E511)</f>
        <v>22948</v>
      </c>
      <c r="F493" s="132">
        <f>SUM(F494:F511)</f>
        <v>20378</v>
      </c>
      <c r="G493" s="132">
        <f>SUM(G494:G511)</f>
        <v>0</v>
      </c>
      <c r="H493" s="132">
        <f>SUM(H494:H511)</f>
        <v>20632.009999999998</v>
      </c>
      <c r="I493" s="188">
        <f t="shared" si="31"/>
        <v>89.907660798326646</v>
      </c>
      <c r="J493" s="188">
        <f t="shared" si="33"/>
        <v>0</v>
      </c>
    </row>
    <row r="494" spans="1:10" s="116" customFormat="1" ht="14.25" customHeight="1">
      <c r="A494" s="130"/>
      <c r="B494" s="130"/>
      <c r="C494" s="111">
        <v>3211</v>
      </c>
      <c r="D494" s="86" t="s">
        <v>1321</v>
      </c>
      <c r="E494" s="134">
        <f>'Rashodi po aktiv. i izv.fin.'!E709+'Rashodi po aktiv. i izv.fin.'!E860+'Rashodi po aktiv. i izv.fin.'!E547+'Rashodi po aktiv. i izv.fin.'!E986+'Rashodi po aktiv. i izv.fin.'!E898+'Rashodi po aktiv. i izv.fin.'!E939</f>
        <v>4192</v>
      </c>
      <c r="F494" s="257">
        <f>'Rashodi po aktiv. i izv.fin.'!F709+'Rashodi po aktiv. i izv.fin.'!F860+'Rashodi po aktiv. i izv.fin.'!F547+'Rashodi po aktiv. i izv.fin.'!F986+'Rashodi po aktiv. i izv.fin.'!F898+'Rashodi po aktiv. i izv.fin.'!F939</f>
        <v>5000</v>
      </c>
      <c r="G494" s="257">
        <f>'Rashodi po aktiv. i izv.fin.'!G709+'Rashodi po aktiv. i izv.fin.'!G860+'Rashodi po aktiv. i izv.fin.'!G547+'Rashodi po aktiv. i izv.fin.'!G986+'Rashodi po aktiv. i izv.fin.'!G898+'Rashodi po aktiv. i izv.fin.'!G939</f>
        <v>0</v>
      </c>
      <c r="H494" s="134">
        <f>'Rashodi po aktiv. i izv.fin.'!H709+'Rashodi po aktiv. i izv.fin.'!H860+'Rashodi po aktiv. i izv.fin.'!H547+'Rashodi po aktiv. i izv.fin.'!H986+'Rashodi po aktiv. i izv.fin.'!H898+'Rashodi po aktiv. i izv.fin.'!H939</f>
        <v>6225.25</v>
      </c>
      <c r="I494" s="187">
        <f t="shared" si="31"/>
        <v>148.50310114503819</v>
      </c>
      <c r="J494" s="187">
        <f t="shared" si="33"/>
        <v>0</v>
      </c>
    </row>
    <row r="495" spans="1:10" s="116" customFormat="1" ht="14.25" customHeight="1">
      <c r="A495" s="130"/>
      <c r="B495" s="130"/>
      <c r="C495" s="111">
        <v>3212</v>
      </c>
      <c r="D495" s="86" t="s">
        <v>1265</v>
      </c>
      <c r="E495" s="134">
        <f>'Rashodi po aktiv. i izv.fin.'!E710+'Rashodi po aktiv. i izv.fin.'!E899</f>
        <v>1239</v>
      </c>
      <c r="F495" s="257">
        <f>'Rashodi po aktiv. i izv.fin.'!F710+'Rashodi po aktiv. i izv.fin.'!F899</f>
        <v>0</v>
      </c>
      <c r="G495" s="257">
        <f>'Rashodi po aktiv. i izv.fin.'!G710+'Rashodi po aktiv. i izv.fin.'!G899</f>
        <v>0</v>
      </c>
      <c r="H495" s="134">
        <f>'Rashodi po aktiv. i izv.fin.'!H710+'Rashodi po aktiv. i izv.fin.'!H899</f>
        <v>92.44</v>
      </c>
      <c r="I495" s="187">
        <f t="shared" si="31"/>
        <v>7.4608555286521385</v>
      </c>
      <c r="J495" s="187">
        <f t="shared" si="33"/>
        <v>0</v>
      </c>
    </row>
    <row r="496" spans="1:10" s="116" customFormat="1" ht="14.25" customHeight="1">
      <c r="A496" s="130"/>
      <c r="B496" s="130"/>
      <c r="C496" s="111">
        <v>3213</v>
      </c>
      <c r="D496" s="86" t="s">
        <v>1266</v>
      </c>
      <c r="E496" s="134">
        <f>'Rashodi po aktiv. i izv.fin.'!E711+'Rashodi po aktiv. i izv.fin.'!E861+'Rashodi po aktiv. i izv.fin.'!E548+'Rashodi po aktiv. i izv.fin.'!E900</f>
        <v>1309</v>
      </c>
      <c r="F496" s="257">
        <f>'Rashodi po aktiv. i izv.fin.'!F711+'Rashodi po aktiv. i izv.fin.'!F861+'Rashodi po aktiv. i izv.fin.'!F548+'Rashodi po aktiv. i izv.fin.'!F900</f>
        <v>2300</v>
      </c>
      <c r="G496" s="257">
        <f>'Rashodi po aktiv. i izv.fin.'!G711+'Rashodi po aktiv. i izv.fin.'!G861+'Rashodi po aktiv. i izv.fin.'!G548+'Rashodi po aktiv. i izv.fin.'!G900</f>
        <v>0</v>
      </c>
      <c r="H496" s="134">
        <f>'Rashodi po aktiv. i izv.fin.'!H711+'Rashodi po aktiv. i izv.fin.'!H861+'Rashodi po aktiv. i izv.fin.'!H548+'Rashodi po aktiv. i izv.fin.'!H900</f>
        <v>943.94</v>
      </c>
      <c r="I496" s="187">
        <f t="shared" si="31"/>
        <v>72.111535523300233</v>
      </c>
      <c r="J496" s="187">
        <f t="shared" si="33"/>
        <v>0</v>
      </c>
    </row>
    <row r="497" spans="1:10" s="116" customFormat="1" ht="14.25" customHeight="1">
      <c r="A497" s="130"/>
      <c r="B497" s="130"/>
      <c r="C497" s="111">
        <v>3221</v>
      </c>
      <c r="D497" s="86" t="s">
        <v>1267</v>
      </c>
      <c r="E497" s="134">
        <f>'Rashodi po aktiv. i izv.fin.'!E712+'Rashodi po aktiv. i izv.fin.'!E549+'Rashodi po aktiv. i izv.fin.'!E862+'Rashodi po aktiv. i izv.fin.'!E901+'Rashodi po aktiv. i izv.fin.'!E987</f>
        <v>32</v>
      </c>
      <c r="F497" s="257">
        <f>'Rashodi po aktiv. i izv.fin.'!F712+'Rashodi po aktiv. i izv.fin.'!F549+'Rashodi po aktiv. i izv.fin.'!F862+'Rashodi po aktiv. i izv.fin.'!F901+'Rashodi po aktiv. i izv.fin.'!F987</f>
        <v>50</v>
      </c>
      <c r="G497" s="257">
        <f>'Rashodi po aktiv. i izv.fin.'!G712+'Rashodi po aktiv. i izv.fin.'!G549+'Rashodi po aktiv. i izv.fin.'!G862+'Rashodi po aktiv. i izv.fin.'!G901+'Rashodi po aktiv. i izv.fin.'!G987</f>
        <v>0</v>
      </c>
      <c r="H497" s="134">
        <f>'Rashodi po aktiv. i izv.fin.'!H712+'Rashodi po aktiv. i izv.fin.'!H549+'Rashodi po aktiv. i izv.fin.'!H862+'Rashodi po aktiv. i izv.fin.'!H901+'Rashodi po aktiv. i izv.fin.'!H987</f>
        <v>0</v>
      </c>
      <c r="I497" s="187">
        <f t="shared" si="31"/>
        <v>0</v>
      </c>
      <c r="J497" s="187">
        <f t="shared" si="33"/>
        <v>0</v>
      </c>
    </row>
    <row r="498" spans="1:10" s="116" customFormat="1" ht="14.25" customHeight="1">
      <c r="A498" s="130"/>
      <c r="B498" s="130"/>
      <c r="C498" s="111">
        <v>3222</v>
      </c>
      <c r="D498" s="86" t="s">
        <v>1268</v>
      </c>
      <c r="E498" s="134">
        <f>'Rashodi po aktiv. i izv.fin.'!E550+'Rashodi po aktiv. i izv.fin.'!E863</f>
        <v>304</v>
      </c>
      <c r="F498" s="257">
        <f>'Rashodi po aktiv. i izv.fin.'!F550+'Rashodi po aktiv. i izv.fin.'!F863</f>
        <v>0</v>
      </c>
      <c r="G498" s="257">
        <f>'Rashodi po aktiv. i izv.fin.'!G550+'Rashodi po aktiv. i izv.fin.'!G863</f>
        <v>0</v>
      </c>
      <c r="H498" s="134">
        <f>'Rashodi po aktiv. i izv.fin.'!H550+'Rashodi po aktiv. i izv.fin.'!H863</f>
        <v>7791.29</v>
      </c>
      <c r="I498" s="187">
        <f t="shared" si="31"/>
        <v>2562.9243421052633</v>
      </c>
      <c r="J498" s="187">
        <f t="shared" si="33"/>
        <v>0</v>
      </c>
    </row>
    <row r="499" spans="1:10" s="116" customFormat="1" ht="14.25" customHeight="1">
      <c r="A499" s="130"/>
      <c r="B499" s="130"/>
      <c r="C499" s="111">
        <v>3223</v>
      </c>
      <c r="D499" s="86" t="s">
        <v>1269</v>
      </c>
      <c r="E499" s="134">
        <f>'Rashodi po aktiv. i izv.fin.'!E713+'Rashodi po aktiv. i izv.fin.'!E551+'Rashodi po aktiv. i izv.fin.'!E864</f>
        <v>0</v>
      </c>
      <c r="F499" s="257">
        <f>'Rashodi po aktiv. i izv.fin.'!F713+'Rashodi po aktiv. i izv.fin.'!F551+'Rashodi po aktiv. i izv.fin.'!F864</f>
        <v>0</v>
      </c>
      <c r="G499" s="257">
        <f>'Rashodi po aktiv. i izv.fin.'!G713+'Rashodi po aktiv. i izv.fin.'!G551+'Rashodi po aktiv. i izv.fin.'!G864</f>
        <v>0</v>
      </c>
      <c r="H499" s="134">
        <f>'Rashodi po aktiv. i izv.fin.'!H713+'Rashodi po aktiv. i izv.fin.'!H551+'Rashodi po aktiv. i izv.fin.'!H864</f>
        <v>0</v>
      </c>
      <c r="I499" s="187" t="e">
        <f t="shared" si="31"/>
        <v>#DIV/0!</v>
      </c>
      <c r="J499" s="187" t="e">
        <f t="shared" si="33"/>
        <v>#DIV/0!</v>
      </c>
    </row>
    <row r="500" spans="1:10" s="116" customFormat="1" ht="14.25" customHeight="1">
      <c r="A500" s="130"/>
      <c r="B500" s="130"/>
      <c r="C500" s="111">
        <v>3224</v>
      </c>
      <c r="D500" s="86" t="s">
        <v>1514</v>
      </c>
      <c r="E500" s="134">
        <f>'Rashodi po aktiv. i izv.fin.'!E865+'Rashodi po aktiv. i izv.fin.'!E552+'Rashodi po aktiv. i izv.fin.'!E714</f>
        <v>639</v>
      </c>
      <c r="F500" s="257">
        <f>'Rashodi po aktiv. i izv.fin.'!F865+'Rashodi po aktiv. i izv.fin.'!F552+'Rashodi po aktiv. i izv.fin.'!F714</f>
        <v>400</v>
      </c>
      <c r="G500" s="257">
        <f>'Rashodi po aktiv. i izv.fin.'!G865+'Rashodi po aktiv. i izv.fin.'!G552+'Rashodi po aktiv. i izv.fin.'!G714</f>
        <v>0</v>
      </c>
      <c r="H500" s="134">
        <f>'Rashodi po aktiv. i izv.fin.'!H865+'Rashodi po aktiv. i izv.fin.'!H552+'Rashodi po aktiv. i izv.fin.'!H714</f>
        <v>18.579999999999998</v>
      </c>
      <c r="I500" s="187">
        <f t="shared" si="31"/>
        <v>2.9076682316118934</v>
      </c>
      <c r="J500" s="187">
        <f t="shared" si="33"/>
        <v>0</v>
      </c>
    </row>
    <row r="501" spans="1:10" s="116" customFormat="1" ht="14.25" customHeight="1">
      <c r="A501" s="130"/>
      <c r="B501" s="130"/>
      <c r="C501" s="111">
        <v>3231</v>
      </c>
      <c r="D501" s="86" t="s">
        <v>1272</v>
      </c>
      <c r="E501" s="134">
        <f>'Rashodi po aktiv. i izv.fin.'!E715+'Rashodi po aktiv. i izv.fin.'!E553+'Rashodi po aktiv. i izv.fin.'!E866</f>
        <v>0</v>
      </c>
      <c r="F501" s="257">
        <f>'Rashodi po aktiv. i izv.fin.'!F715+'Rashodi po aktiv. i izv.fin.'!F553+'Rashodi po aktiv. i izv.fin.'!F866</f>
        <v>0</v>
      </c>
      <c r="G501" s="257">
        <f>'Rashodi po aktiv. i izv.fin.'!G715+'Rashodi po aktiv. i izv.fin.'!G553+'Rashodi po aktiv. i izv.fin.'!G866</f>
        <v>0</v>
      </c>
      <c r="H501" s="134">
        <f>'Rashodi po aktiv. i izv.fin.'!H715+'Rashodi po aktiv. i izv.fin.'!H553+'Rashodi po aktiv. i izv.fin.'!H866</f>
        <v>0</v>
      </c>
      <c r="I501" s="187" t="e">
        <f t="shared" si="31"/>
        <v>#DIV/0!</v>
      </c>
      <c r="J501" s="187" t="e">
        <f t="shared" si="33"/>
        <v>#DIV/0!</v>
      </c>
    </row>
    <row r="502" spans="1:10" s="116" customFormat="1" ht="14.25" customHeight="1">
      <c r="A502" s="130"/>
      <c r="B502" s="130"/>
      <c r="C502" s="111">
        <v>3232</v>
      </c>
      <c r="D502" s="86" t="s">
        <v>1529</v>
      </c>
      <c r="E502" s="134">
        <f>'Rashodi po aktiv. i izv.fin.'!E716+'Rashodi po aktiv. i izv.fin.'!E867</f>
        <v>1223</v>
      </c>
      <c r="F502" s="257">
        <f>'Rashodi po aktiv. i izv.fin.'!F716+'Rashodi po aktiv. i izv.fin.'!F867</f>
        <v>1300</v>
      </c>
      <c r="G502" s="257">
        <f>'Rashodi po aktiv. i izv.fin.'!G716+'Rashodi po aktiv. i izv.fin.'!G867</f>
        <v>0</v>
      </c>
      <c r="H502" s="134">
        <f>'Rashodi po aktiv. i izv.fin.'!H716+'Rashodi po aktiv. i izv.fin.'!H867</f>
        <v>0</v>
      </c>
      <c r="I502" s="187">
        <f t="shared" si="31"/>
        <v>0</v>
      </c>
      <c r="J502" s="187">
        <f t="shared" si="33"/>
        <v>0</v>
      </c>
    </row>
    <row r="503" spans="1:10" s="116" customFormat="1" ht="14.25" customHeight="1">
      <c r="A503" s="130"/>
      <c r="B503" s="130"/>
      <c r="C503" s="111">
        <v>3233</v>
      </c>
      <c r="D503" s="86" t="s">
        <v>1274</v>
      </c>
      <c r="E503" s="134">
        <f>'Rashodi po aktiv. i izv.fin.'!E717+'Rashodi po aktiv. i izv.fin.'!E554+'Rashodi po aktiv. i izv.fin.'!E902</f>
        <v>731</v>
      </c>
      <c r="F503" s="257">
        <f>'Rashodi po aktiv. i izv.fin.'!F717+'Rashodi po aktiv. i izv.fin.'!F554+'Rashodi po aktiv. i izv.fin.'!F902</f>
        <v>800</v>
      </c>
      <c r="G503" s="257">
        <f>'Rashodi po aktiv. i izv.fin.'!G717+'Rashodi po aktiv. i izv.fin.'!G554+'Rashodi po aktiv. i izv.fin.'!G902</f>
        <v>0</v>
      </c>
      <c r="H503" s="134">
        <f>'Rashodi po aktiv. i izv.fin.'!H717+'Rashodi po aktiv. i izv.fin.'!H554+'Rashodi po aktiv. i izv.fin.'!H902</f>
        <v>200</v>
      </c>
      <c r="I503" s="187">
        <f t="shared" si="31"/>
        <v>27.359781121751027</v>
      </c>
      <c r="J503" s="187">
        <f t="shared" si="33"/>
        <v>0</v>
      </c>
    </row>
    <row r="504" spans="1:10" s="116" customFormat="1" ht="14.25" customHeight="1">
      <c r="A504" s="130"/>
      <c r="B504" s="130"/>
      <c r="C504" s="111">
        <v>3235</v>
      </c>
      <c r="D504" s="86" t="s">
        <v>1276</v>
      </c>
      <c r="E504" s="134">
        <f>'Rashodi po aktiv. i izv.fin.'!E718+'Rashodi po aktiv. i izv.fin.'!E868+'Rashodi po aktiv. i izv.fin.'!E555+'Rashodi po aktiv. i izv.fin.'!E988+'Rashodi po aktiv. i izv.fin.'!E903+'Rashodi po aktiv. i izv.fin.'!E940</f>
        <v>107</v>
      </c>
      <c r="F504" s="257">
        <f>'Rashodi po aktiv. i izv.fin.'!F718+'Rashodi po aktiv. i izv.fin.'!F868+'Rashodi po aktiv. i izv.fin.'!F555+'Rashodi po aktiv. i izv.fin.'!F988+'Rashodi po aktiv. i izv.fin.'!F903+'Rashodi po aktiv. i izv.fin.'!F940</f>
        <v>200</v>
      </c>
      <c r="G504" s="257">
        <f>'Rashodi po aktiv. i izv.fin.'!G718+'Rashodi po aktiv. i izv.fin.'!G868+'Rashodi po aktiv. i izv.fin.'!G555+'Rashodi po aktiv. i izv.fin.'!G988+'Rashodi po aktiv. i izv.fin.'!G903+'Rashodi po aktiv. i izv.fin.'!G940</f>
        <v>0</v>
      </c>
      <c r="H504" s="134">
        <f>'Rashodi po aktiv. i izv.fin.'!H718+'Rashodi po aktiv. i izv.fin.'!H868+'Rashodi po aktiv. i izv.fin.'!H555+'Rashodi po aktiv. i izv.fin.'!H988+'Rashodi po aktiv. i izv.fin.'!H903+'Rashodi po aktiv. i izv.fin.'!H940</f>
        <v>1916.98</v>
      </c>
      <c r="I504" s="187">
        <f t="shared" si="31"/>
        <v>1791.570093457944</v>
      </c>
      <c r="J504" s="187">
        <f t="shared" si="33"/>
        <v>0</v>
      </c>
    </row>
    <row r="505" spans="1:10" s="116" customFormat="1" ht="14.25" customHeight="1">
      <c r="A505" s="130"/>
      <c r="B505" s="130"/>
      <c r="C505" s="111">
        <v>3237</v>
      </c>
      <c r="D505" s="86" t="s">
        <v>1278</v>
      </c>
      <c r="E505" s="134">
        <f>'Rashodi po aktiv. i izv.fin.'!E719+'Rashodi po aktiv. i izv.fin.'!E869+'Rashodi po aktiv. i izv.fin.'!E941+'Rashodi po aktiv. i izv.fin.'!E958+'Rashodi po aktiv. i izv.fin.'!E556+'Rashodi po aktiv. i izv.fin.'!E989+'Rashodi po aktiv. i izv.fin.'!E904</f>
        <v>6918</v>
      </c>
      <c r="F505" s="257">
        <f>'Rashodi po aktiv. i izv.fin.'!F719+'Rashodi po aktiv. i izv.fin.'!F869+'Rashodi po aktiv. i izv.fin.'!F941+'Rashodi po aktiv. i izv.fin.'!F958+'Rashodi po aktiv. i izv.fin.'!F556+'Rashodi po aktiv. i izv.fin.'!F989+'Rashodi po aktiv. i izv.fin.'!F904</f>
        <v>4894</v>
      </c>
      <c r="G505" s="257">
        <f>'Rashodi po aktiv. i izv.fin.'!G719+'Rashodi po aktiv. i izv.fin.'!G869+'Rashodi po aktiv. i izv.fin.'!G941+'Rashodi po aktiv. i izv.fin.'!G958+'Rashodi po aktiv. i izv.fin.'!G556+'Rashodi po aktiv. i izv.fin.'!G989+'Rashodi po aktiv. i izv.fin.'!G904</f>
        <v>0</v>
      </c>
      <c r="H505" s="134">
        <f>'Rashodi po aktiv. i izv.fin.'!H719+'Rashodi po aktiv. i izv.fin.'!H869+'Rashodi po aktiv. i izv.fin.'!H941+'Rashodi po aktiv. i izv.fin.'!H958+'Rashodi po aktiv. i izv.fin.'!H556+'Rashodi po aktiv. i izv.fin.'!H989+'Rashodi po aktiv. i izv.fin.'!H904</f>
        <v>1405</v>
      </c>
      <c r="I505" s="187">
        <f t="shared" si="31"/>
        <v>20.309337958947673</v>
      </c>
      <c r="J505" s="187">
        <f t="shared" si="33"/>
        <v>0</v>
      </c>
    </row>
    <row r="506" spans="1:10" s="116" customFormat="1" ht="14.25" customHeight="1">
      <c r="A506" s="130"/>
      <c r="B506" s="130"/>
      <c r="C506" s="111">
        <v>3239</v>
      </c>
      <c r="D506" s="86" t="s">
        <v>1280</v>
      </c>
      <c r="E506" s="134">
        <f>'Rashodi po aktiv. i izv.fin.'!E720+'Rashodi po aktiv. i izv.fin.'!E942+'Rashodi po aktiv. i izv.fin.'!E959+'Rashodi po aktiv. i izv.fin.'!E557+'Rashodi po aktiv. i izv.fin.'!E905+'Rashodi po aktiv. i izv.fin.'!E870+'Rashodi po aktiv. i izv.fin.'!E990</f>
        <v>3632</v>
      </c>
      <c r="F506" s="257">
        <f>'Rashodi po aktiv. i izv.fin.'!F720+'Rashodi po aktiv. i izv.fin.'!F942+'Rashodi po aktiv. i izv.fin.'!F959+'Rashodi po aktiv. i izv.fin.'!F557+'Rashodi po aktiv. i izv.fin.'!F905+'Rashodi po aktiv. i izv.fin.'!F870+'Rashodi po aktiv. i izv.fin.'!F990</f>
        <v>964</v>
      </c>
      <c r="G506" s="257">
        <f>'Rashodi po aktiv. i izv.fin.'!G720+'Rashodi po aktiv. i izv.fin.'!G942+'Rashodi po aktiv. i izv.fin.'!G959+'Rashodi po aktiv. i izv.fin.'!G557+'Rashodi po aktiv. i izv.fin.'!G905+'Rashodi po aktiv. i izv.fin.'!G870+'Rashodi po aktiv. i izv.fin.'!G990</f>
        <v>0</v>
      </c>
      <c r="H506" s="134">
        <f>'Rashodi po aktiv. i izv.fin.'!H720+'Rashodi po aktiv. i izv.fin.'!H942+'Rashodi po aktiv. i izv.fin.'!H959+'Rashodi po aktiv. i izv.fin.'!H557+'Rashodi po aktiv. i izv.fin.'!H905+'Rashodi po aktiv. i izv.fin.'!H870+'Rashodi po aktiv. i izv.fin.'!H990</f>
        <v>1771.88</v>
      </c>
      <c r="I506" s="187">
        <f t="shared" si="31"/>
        <v>48.785242290748904</v>
      </c>
      <c r="J506" s="187">
        <f t="shared" si="33"/>
        <v>0</v>
      </c>
    </row>
    <row r="507" spans="1:10" s="116" customFormat="1" ht="14.25" customHeight="1">
      <c r="A507" s="130"/>
      <c r="B507" s="130"/>
      <c r="C507" s="111">
        <v>3241</v>
      </c>
      <c r="D507" s="86" t="s">
        <v>1357</v>
      </c>
      <c r="E507" s="134">
        <f>'Rashodi po aktiv. i izv.fin.'!E721+'Rashodi po aktiv. i izv.fin.'!E559+'Rashodi po aktiv. i izv.fin.'!E991+'Rashodi po aktiv. i izv.fin.'!E871+'Rashodi po aktiv. i izv.fin.'!E906</f>
        <v>2480</v>
      </c>
      <c r="F507" s="257">
        <f>'Rashodi po aktiv. i izv.fin.'!F721+'Rashodi po aktiv. i izv.fin.'!F559+'Rashodi po aktiv. i izv.fin.'!F991+'Rashodi po aktiv. i izv.fin.'!F871+'Rashodi po aktiv. i izv.fin.'!F906</f>
        <v>4070</v>
      </c>
      <c r="G507" s="257">
        <f>'Rashodi po aktiv. i izv.fin.'!G721+'Rashodi po aktiv. i izv.fin.'!G559+'Rashodi po aktiv. i izv.fin.'!G991+'Rashodi po aktiv. i izv.fin.'!G871+'Rashodi po aktiv. i izv.fin.'!G906</f>
        <v>0</v>
      </c>
      <c r="H507" s="134">
        <f>'Rashodi po aktiv. i izv.fin.'!H721+'Rashodi po aktiv. i izv.fin.'!H559+'Rashodi po aktiv. i izv.fin.'!H991+'Rashodi po aktiv. i izv.fin.'!H871+'Rashodi po aktiv. i izv.fin.'!H906</f>
        <v>29.85</v>
      </c>
      <c r="I507" s="187">
        <f t="shared" si="31"/>
        <v>1.2036290322580645</v>
      </c>
      <c r="J507" s="187">
        <f t="shared" si="33"/>
        <v>0</v>
      </c>
    </row>
    <row r="508" spans="1:10" s="116" customFormat="1" ht="14.25" customHeight="1">
      <c r="A508" s="130"/>
      <c r="B508" s="130"/>
      <c r="C508" s="111">
        <v>3293</v>
      </c>
      <c r="D508" s="86" t="s">
        <v>1305</v>
      </c>
      <c r="E508" s="134">
        <f>'Rashodi po aktiv. i izv.fin.'!E722+'Rashodi po aktiv. i izv.fin.'!E992+'Rashodi po aktiv. i izv.fin.'!E872+'Rashodi po aktiv. i izv.fin.'!E907</f>
        <v>142</v>
      </c>
      <c r="F508" s="257">
        <f>'Rashodi po aktiv. i izv.fin.'!F722+'Rashodi po aktiv. i izv.fin.'!F992+'Rashodi po aktiv. i izv.fin.'!F872+'Rashodi po aktiv. i izv.fin.'!F907</f>
        <v>400</v>
      </c>
      <c r="G508" s="257">
        <f>'Rashodi po aktiv. i izv.fin.'!G722+'Rashodi po aktiv. i izv.fin.'!G992+'Rashodi po aktiv. i izv.fin.'!G872+'Rashodi po aktiv. i izv.fin.'!G907</f>
        <v>0</v>
      </c>
      <c r="H508" s="134">
        <f>'Rashodi po aktiv. i izv.fin.'!H722+'Rashodi po aktiv. i izv.fin.'!H992+'Rashodi po aktiv. i izv.fin.'!H872+'Rashodi po aktiv. i izv.fin.'!H907</f>
        <v>236.8</v>
      </c>
      <c r="I508" s="187">
        <f t="shared" si="31"/>
        <v>166.7605633802817</v>
      </c>
      <c r="J508" s="187">
        <f t="shared" si="33"/>
        <v>0</v>
      </c>
    </row>
    <row r="509" spans="1:10" s="116" customFormat="1" ht="14.25" customHeight="1">
      <c r="A509" s="130"/>
      <c r="B509" s="130"/>
      <c r="C509" s="111">
        <v>3294</v>
      </c>
      <c r="D509" s="86" t="s">
        <v>1283</v>
      </c>
      <c r="E509" s="134">
        <f>'Rashodi po aktiv. i izv.fin.'!E723+'Rashodi po aktiv. i izv.fin.'!E873+'Rashodi po aktiv. i izv.fin.'!E960</f>
        <v>0</v>
      </c>
      <c r="F509" s="257">
        <f>'Rashodi po aktiv. i izv.fin.'!F723+'Rashodi po aktiv. i izv.fin.'!F873+'Rashodi po aktiv. i izv.fin.'!F960</f>
        <v>0</v>
      </c>
      <c r="G509" s="257">
        <f>'Rashodi po aktiv. i izv.fin.'!G723+'Rashodi po aktiv. i izv.fin.'!G873+'Rashodi po aktiv. i izv.fin.'!G960</f>
        <v>0</v>
      </c>
      <c r="H509" s="134">
        <f>'Rashodi po aktiv. i izv.fin.'!H723+'Rashodi po aktiv. i izv.fin.'!H873+'Rashodi po aktiv. i izv.fin.'!H960</f>
        <v>0</v>
      </c>
      <c r="I509" s="187" t="e">
        <f t="shared" si="31"/>
        <v>#DIV/0!</v>
      </c>
      <c r="J509" s="187" t="e">
        <f t="shared" si="33"/>
        <v>#DIV/0!</v>
      </c>
    </row>
    <row r="510" spans="1:10" s="116" customFormat="1" ht="14.25" customHeight="1">
      <c r="A510" s="130"/>
      <c r="B510" s="130"/>
      <c r="C510" s="111">
        <v>3295</v>
      </c>
      <c r="D510" s="86" t="s">
        <v>1284</v>
      </c>
      <c r="E510" s="134">
        <f>'Rashodi po aktiv. i izv.fin.'!E724+'Rashodi po aktiv. i izv.fin.'!E874</f>
        <v>0</v>
      </c>
      <c r="F510" s="257">
        <f>'Rashodi po aktiv. i izv.fin.'!F724+'Rashodi po aktiv. i izv.fin.'!F874</f>
        <v>0</v>
      </c>
      <c r="G510" s="257">
        <f>'Rashodi po aktiv. i izv.fin.'!G724+'Rashodi po aktiv. i izv.fin.'!G874</f>
        <v>0</v>
      </c>
      <c r="H510" s="134">
        <f>'Rashodi po aktiv. i izv.fin.'!H724+'Rashodi po aktiv. i izv.fin.'!H874</f>
        <v>0</v>
      </c>
      <c r="I510" s="187" t="e">
        <f t="shared" si="31"/>
        <v>#DIV/0!</v>
      </c>
      <c r="J510" s="187" t="e">
        <f t="shared" si="33"/>
        <v>#DIV/0!</v>
      </c>
    </row>
    <row r="511" spans="1:10" s="116" customFormat="1" ht="14.25" customHeight="1">
      <c r="A511" s="130"/>
      <c r="B511" s="130"/>
      <c r="C511" s="111">
        <v>3299</v>
      </c>
      <c r="D511" s="86" t="s">
        <v>1285</v>
      </c>
      <c r="E511" s="134">
        <f>'Rashodi po aktiv. i izv.fin.'!E725+'Rashodi po aktiv. i izv.fin.'!E875+'Rashodi po aktiv. i izv.fin.'!E558</f>
        <v>0</v>
      </c>
      <c r="F511" s="257">
        <f>'Rashodi po aktiv. i izv.fin.'!F725+'Rashodi po aktiv. i izv.fin.'!F875+'Rashodi po aktiv. i izv.fin.'!F558</f>
        <v>0</v>
      </c>
      <c r="G511" s="257">
        <f>'Rashodi po aktiv. i izv.fin.'!G725+'Rashodi po aktiv. i izv.fin.'!G875+'Rashodi po aktiv. i izv.fin.'!G558</f>
        <v>0</v>
      </c>
      <c r="H511" s="134">
        <f>'Rashodi po aktiv. i izv.fin.'!H725+'Rashodi po aktiv. i izv.fin.'!H875+'Rashodi po aktiv. i izv.fin.'!H558</f>
        <v>0</v>
      </c>
      <c r="I511" s="187" t="e">
        <f t="shared" si="31"/>
        <v>#DIV/0!</v>
      </c>
      <c r="J511" s="187" t="e">
        <f t="shared" si="33"/>
        <v>#DIV/0!</v>
      </c>
    </row>
    <row r="512" spans="1:10" s="116" customFormat="1" ht="14.25" customHeight="1">
      <c r="A512" s="130"/>
      <c r="B512" s="130">
        <v>34</v>
      </c>
      <c r="C512" s="111"/>
      <c r="D512" s="131" t="s">
        <v>1350</v>
      </c>
      <c r="E512" s="132">
        <f>SUM(E513:E514)</f>
        <v>0</v>
      </c>
      <c r="F512" s="134">
        <f>SUM(F513:F514)</f>
        <v>0</v>
      </c>
      <c r="G512" s="132">
        <f>SUM(G513:G514)</f>
        <v>0</v>
      </c>
      <c r="H512" s="132">
        <f>SUM(H513:H514)</f>
        <v>0</v>
      </c>
      <c r="I512" s="188" t="e">
        <f t="shared" si="31"/>
        <v>#DIV/0!</v>
      </c>
      <c r="J512" s="188" t="e">
        <f t="shared" si="33"/>
        <v>#DIV/0!</v>
      </c>
    </row>
    <row r="513" spans="1:10" s="116" customFormat="1" ht="14.25" customHeight="1">
      <c r="A513" s="130"/>
      <c r="B513" s="130"/>
      <c r="C513" s="111">
        <v>3431</v>
      </c>
      <c r="D513" s="86" t="s">
        <v>1530</v>
      </c>
      <c r="E513" s="134">
        <f>'Rashodi po aktiv. i izv.fin.'!E561</f>
        <v>0</v>
      </c>
      <c r="F513" s="257">
        <f>'Rashodi po aktiv. i izv.fin.'!F561</f>
        <v>0</v>
      </c>
      <c r="G513" s="257">
        <f>'Rashodi po aktiv. i izv.fin.'!G561</f>
        <v>0</v>
      </c>
      <c r="H513" s="134">
        <f>'Rashodi po aktiv. i izv.fin.'!H561</f>
        <v>0</v>
      </c>
      <c r="I513" s="187" t="e">
        <f t="shared" si="31"/>
        <v>#DIV/0!</v>
      </c>
      <c r="J513" s="187" t="e">
        <f t="shared" si="33"/>
        <v>#DIV/0!</v>
      </c>
    </row>
    <row r="514" spans="1:10" s="116" customFormat="1" ht="14.25" customHeight="1">
      <c r="A514" s="130"/>
      <c r="B514" s="130"/>
      <c r="C514" s="111">
        <v>3432</v>
      </c>
      <c r="D514" s="180" t="s">
        <v>1306</v>
      </c>
      <c r="E514" s="134">
        <f>'Rashodi po aktiv. i izv.fin.'!E727+'Rashodi po aktiv. i izv.fin.'!E877</f>
        <v>0</v>
      </c>
      <c r="F514" s="257">
        <f>'Rashodi po aktiv. i izv.fin.'!F727+'Rashodi po aktiv. i izv.fin.'!F877</f>
        <v>0</v>
      </c>
      <c r="G514" s="257">
        <f>'Rashodi po aktiv. i izv.fin.'!G727+'Rashodi po aktiv. i izv.fin.'!G877</f>
        <v>0</v>
      </c>
      <c r="H514" s="134">
        <f>'Rashodi po aktiv. i izv.fin.'!H727+'Rashodi po aktiv. i izv.fin.'!H877</f>
        <v>0</v>
      </c>
      <c r="I514" s="187" t="e">
        <f t="shared" si="31"/>
        <v>#DIV/0!</v>
      </c>
      <c r="J514" s="187" t="e">
        <f t="shared" si="33"/>
        <v>#DIV/0!</v>
      </c>
    </row>
    <row r="515" spans="1:10" s="116" customFormat="1" ht="14.25" customHeight="1">
      <c r="A515" s="130"/>
      <c r="B515" s="130">
        <v>36</v>
      </c>
      <c r="C515" s="111"/>
      <c r="D515" s="131" t="s">
        <v>1648</v>
      </c>
      <c r="E515" s="132">
        <f>SUM(E516:E517)</f>
        <v>0</v>
      </c>
      <c r="F515" s="132">
        <f>SUM(F516:F517)</f>
        <v>0</v>
      </c>
      <c r="G515" s="132">
        <f>SUM(G516:G517)</f>
        <v>0</v>
      </c>
      <c r="H515" s="132">
        <f>SUM(H516:H517)</f>
        <v>0</v>
      </c>
      <c r="I515" s="188" t="e">
        <f t="shared" si="31"/>
        <v>#DIV/0!</v>
      </c>
      <c r="J515" s="188" t="e">
        <f t="shared" si="33"/>
        <v>#DIV/0!</v>
      </c>
    </row>
    <row r="516" spans="1:10" s="116" customFormat="1" ht="14.25" customHeight="1">
      <c r="A516" s="130"/>
      <c r="B516" s="130"/>
      <c r="C516" s="111">
        <v>3611</v>
      </c>
      <c r="D516" s="180" t="s">
        <v>1565</v>
      </c>
      <c r="E516" s="134">
        <f>'Rashodi po aktiv. i izv.fin.'!E729</f>
        <v>0</v>
      </c>
      <c r="F516" s="257">
        <f>'Rashodi po aktiv. i izv.fin.'!F729</f>
        <v>0</v>
      </c>
      <c r="G516" s="257">
        <f>'Rashodi po aktiv. i izv.fin.'!G729</f>
        <v>0</v>
      </c>
      <c r="H516" s="134">
        <f>'Rashodi po aktiv. i izv.fin.'!H729</f>
        <v>0</v>
      </c>
      <c r="I516" s="187" t="e">
        <f t="shared" si="31"/>
        <v>#DIV/0!</v>
      </c>
      <c r="J516" s="187" t="e">
        <f t="shared" si="33"/>
        <v>#DIV/0!</v>
      </c>
    </row>
    <row r="517" spans="1:10" s="116" customFormat="1" ht="14.25" customHeight="1">
      <c r="A517" s="130"/>
      <c r="B517" s="130"/>
      <c r="C517" s="111">
        <v>3691</v>
      </c>
      <c r="D517" s="180" t="s">
        <v>1575</v>
      </c>
      <c r="E517" s="134">
        <f>'Rashodi po aktiv. i izv.fin.'!E730</f>
        <v>0</v>
      </c>
      <c r="F517" s="257">
        <f>'Rashodi po aktiv. i izv.fin.'!F730</f>
        <v>0</v>
      </c>
      <c r="G517" s="257">
        <f>'Rashodi po aktiv. i izv.fin.'!G730</f>
        <v>0</v>
      </c>
      <c r="H517" s="134">
        <f>'Rashodi po aktiv. i izv.fin.'!H730</f>
        <v>0</v>
      </c>
      <c r="I517" s="187" t="e">
        <f t="shared" si="31"/>
        <v>#DIV/0!</v>
      </c>
      <c r="J517" s="187" t="e">
        <f t="shared" si="33"/>
        <v>#DIV/0!</v>
      </c>
    </row>
    <row r="518" spans="1:10" s="116" customFormat="1" ht="14.25" customHeight="1">
      <c r="A518" s="130"/>
      <c r="B518" s="130">
        <v>37</v>
      </c>
      <c r="C518" s="111"/>
      <c r="D518" s="131" t="s">
        <v>1360</v>
      </c>
      <c r="E518" s="132">
        <f>E519</f>
        <v>0</v>
      </c>
      <c r="F518" s="132">
        <f>F519</f>
        <v>0</v>
      </c>
      <c r="G518" s="132">
        <f>G519</f>
        <v>0</v>
      </c>
      <c r="H518" s="132">
        <f>H519</f>
        <v>0</v>
      </c>
      <c r="I518" s="188" t="e">
        <f t="shared" ref="I518:I563" si="34">H518/E518*100</f>
        <v>#DIV/0!</v>
      </c>
      <c r="J518" s="188" t="e">
        <f t="shared" si="33"/>
        <v>#DIV/0!</v>
      </c>
    </row>
    <row r="519" spans="1:10" s="116" customFormat="1" ht="14.25" customHeight="1">
      <c r="A519" s="130"/>
      <c r="B519" s="130"/>
      <c r="C519" s="111">
        <v>3721</v>
      </c>
      <c r="D519" s="86" t="s">
        <v>1397</v>
      </c>
      <c r="E519" s="134">
        <f>'Rashodi po aktiv. i izv.fin.'!E732</f>
        <v>0</v>
      </c>
      <c r="F519" s="257">
        <f>'Rashodi po aktiv. i izv.fin.'!F732</f>
        <v>0</v>
      </c>
      <c r="G519" s="257">
        <f>'Rashodi po aktiv. i izv.fin.'!G732</f>
        <v>0</v>
      </c>
      <c r="H519" s="134">
        <f>'Rashodi po aktiv. i izv.fin.'!H732</f>
        <v>0</v>
      </c>
      <c r="I519" s="187" t="e">
        <f t="shared" si="34"/>
        <v>#DIV/0!</v>
      </c>
      <c r="J519" s="187" t="e">
        <f t="shared" si="33"/>
        <v>#DIV/0!</v>
      </c>
    </row>
    <row r="520" spans="1:10" s="116" customFormat="1" ht="14.25" customHeight="1">
      <c r="A520" s="130"/>
      <c r="B520" s="130">
        <v>38</v>
      </c>
      <c r="C520" s="111"/>
      <c r="D520" s="131" t="s">
        <v>1359</v>
      </c>
      <c r="E520" s="132">
        <f>E521</f>
        <v>0</v>
      </c>
      <c r="F520" s="132">
        <f>F521</f>
        <v>0</v>
      </c>
      <c r="G520" s="132">
        <f>G521</f>
        <v>0</v>
      </c>
      <c r="H520" s="132">
        <f>H521</f>
        <v>0</v>
      </c>
      <c r="I520" s="188" t="e">
        <f t="shared" si="34"/>
        <v>#DIV/0!</v>
      </c>
      <c r="J520" s="188" t="e">
        <f t="shared" si="33"/>
        <v>#DIV/0!</v>
      </c>
    </row>
    <row r="521" spans="1:10" s="116" customFormat="1" ht="14.25" customHeight="1">
      <c r="A521" s="130"/>
      <c r="B521" s="130"/>
      <c r="C521" s="111">
        <v>3811</v>
      </c>
      <c r="D521" s="86" t="s">
        <v>1316</v>
      </c>
      <c r="E521" s="134">
        <f>'Rashodi po aktiv. i izv.fin.'!E734</f>
        <v>0</v>
      </c>
      <c r="F521" s="257">
        <f>'Rashodi po aktiv. i izv.fin.'!F734</f>
        <v>0</v>
      </c>
      <c r="G521" s="257">
        <f>'Rashodi po aktiv. i izv.fin.'!G734</f>
        <v>0</v>
      </c>
      <c r="H521" s="134">
        <f>'Rashodi po aktiv. i izv.fin.'!H734</f>
        <v>0</v>
      </c>
      <c r="I521" s="187" t="e">
        <f t="shared" si="34"/>
        <v>#DIV/0!</v>
      </c>
      <c r="J521" s="187" t="e">
        <f t="shared" si="33"/>
        <v>#DIV/0!</v>
      </c>
    </row>
    <row r="522" spans="1:10" s="116" customFormat="1" ht="14.25" customHeight="1">
      <c r="A522" s="130">
        <v>4</v>
      </c>
      <c r="B522" s="130"/>
      <c r="C522" s="111"/>
      <c r="D522" s="86" t="s">
        <v>1352</v>
      </c>
      <c r="E522" s="132">
        <f>E523+E525</f>
        <v>2838</v>
      </c>
      <c r="F522" s="132">
        <f>F523+F525</f>
        <v>0</v>
      </c>
      <c r="G522" s="132">
        <f>G523+G525</f>
        <v>0</v>
      </c>
      <c r="H522" s="132">
        <f>H523+H525</f>
        <v>5897.88</v>
      </c>
      <c r="I522" s="188">
        <f t="shared" si="34"/>
        <v>207.81818181818181</v>
      </c>
      <c r="J522" s="188">
        <f t="shared" si="33"/>
        <v>0</v>
      </c>
    </row>
    <row r="523" spans="1:10" s="116" customFormat="1" ht="14.25" customHeight="1">
      <c r="A523" s="130"/>
      <c r="B523" s="130">
        <v>41</v>
      </c>
      <c r="C523" s="111"/>
      <c r="D523" s="131" t="s">
        <v>1353</v>
      </c>
      <c r="E523" s="132">
        <f>E524</f>
        <v>0</v>
      </c>
      <c r="F523" s="132">
        <f>F524</f>
        <v>0</v>
      </c>
      <c r="G523" s="132">
        <f>G524</f>
        <v>0</v>
      </c>
      <c r="H523" s="132">
        <f>H524</f>
        <v>0</v>
      </c>
      <c r="I523" s="188" t="e">
        <f t="shared" si="34"/>
        <v>#DIV/0!</v>
      </c>
      <c r="J523" s="188" t="e">
        <f t="shared" si="33"/>
        <v>#DIV/0!</v>
      </c>
    </row>
    <row r="524" spans="1:10" s="116" customFormat="1" ht="14.25" customHeight="1">
      <c r="A524" s="130"/>
      <c r="B524" s="130"/>
      <c r="C524" s="111">
        <v>4123</v>
      </c>
      <c r="D524" s="86" t="s">
        <v>1317</v>
      </c>
      <c r="E524" s="134">
        <f>'Rashodi po aktiv. i izv.fin.'!E737</f>
        <v>0</v>
      </c>
      <c r="F524" s="257">
        <f>'Rashodi po aktiv. i izv.fin.'!F737</f>
        <v>0</v>
      </c>
      <c r="G524" s="257">
        <f>'Rashodi po aktiv. i izv.fin.'!G737</f>
        <v>0</v>
      </c>
      <c r="H524" s="134">
        <f>'Rashodi po aktiv. i izv.fin.'!H737</f>
        <v>0</v>
      </c>
      <c r="I524" s="187" t="e">
        <f t="shared" si="34"/>
        <v>#DIV/0!</v>
      </c>
      <c r="J524" s="187" t="e">
        <f t="shared" si="33"/>
        <v>#DIV/0!</v>
      </c>
    </row>
    <row r="525" spans="1:10" s="116" customFormat="1" ht="14.25" customHeight="1">
      <c r="A525" s="130"/>
      <c r="B525" s="130">
        <v>42</v>
      </c>
      <c r="C525" s="111"/>
      <c r="D525" s="131" t="s">
        <v>1353</v>
      </c>
      <c r="E525" s="132">
        <f>SUM(E526:E531)</f>
        <v>2838</v>
      </c>
      <c r="F525" s="132">
        <f>SUM(F526:F531)</f>
        <v>0</v>
      </c>
      <c r="G525" s="132">
        <f>SUM(G526:G531)</f>
        <v>0</v>
      </c>
      <c r="H525" s="132">
        <f>SUM(H526:H531)</f>
        <v>5897.88</v>
      </c>
      <c r="I525" s="188">
        <f t="shared" si="34"/>
        <v>207.81818181818181</v>
      </c>
      <c r="J525" s="188">
        <f t="shared" si="33"/>
        <v>0</v>
      </c>
    </row>
    <row r="526" spans="1:10" s="116" customFormat="1" ht="14.25" customHeight="1">
      <c r="A526" s="130"/>
      <c r="B526" s="130"/>
      <c r="C526" s="111">
        <v>4221</v>
      </c>
      <c r="D526" s="86" t="s">
        <v>1287</v>
      </c>
      <c r="E526" s="134">
        <f>'Rashodi po aktiv. i izv.fin.'!E739+'Rashodi po aktiv. i izv.fin.'!E880+'Rashodi po aktiv. i izv.fin.'!E910+'Rashodi po aktiv. i izv.fin.'!E945</f>
        <v>0</v>
      </c>
      <c r="F526" s="257">
        <f>'Rashodi po aktiv. i izv.fin.'!F739+'Rashodi po aktiv. i izv.fin.'!F880+'Rashodi po aktiv. i izv.fin.'!F910+'Rashodi po aktiv. i izv.fin.'!F945</f>
        <v>0</v>
      </c>
      <c r="G526" s="257">
        <f>'Rashodi po aktiv. i izv.fin.'!G739+'Rashodi po aktiv. i izv.fin.'!G880+'Rashodi po aktiv. i izv.fin.'!G910+'Rashodi po aktiv. i izv.fin.'!G945</f>
        <v>0</v>
      </c>
      <c r="H526" s="134">
        <f>'Rashodi po aktiv. i izv.fin.'!H739+'Rashodi po aktiv. i izv.fin.'!H880+'Rashodi po aktiv. i izv.fin.'!H910+'Rashodi po aktiv. i izv.fin.'!H945</f>
        <v>3487.5</v>
      </c>
      <c r="I526" s="187" t="e">
        <f t="shared" si="34"/>
        <v>#DIV/0!</v>
      </c>
      <c r="J526" s="187" t="e">
        <f t="shared" si="33"/>
        <v>#DIV/0!</v>
      </c>
    </row>
    <row r="527" spans="1:10" s="116" customFormat="1" ht="14.25" customHeight="1">
      <c r="A527" s="130"/>
      <c r="B527" s="130"/>
      <c r="C527" s="111">
        <v>4222</v>
      </c>
      <c r="D527" s="86" t="s">
        <v>1310</v>
      </c>
      <c r="E527" s="134">
        <f>'Rashodi po aktiv. i izv.fin.'!E740</f>
        <v>0</v>
      </c>
      <c r="F527" s="257">
        <f>'Rashodi po aktiv. i izv.fin.'!F740</f>
        <v>0</v>
      </c>
      <c r="G527" s="257">
        <f>'Rashodi po aktiv. i izv.fin.'!G740</f>
        <v>0</v>
      </c>
      <c r="H527" s="134">
        <f>'Rashodi po aktiv. i izv.fin.'!H740</f>
        <v>0</v>
      </c>
      <c r="I527" s="187" t="e">
        <f t="shared" si="34"/>
        <v>#DIV/0!</v>
      </c>
      <c r="J527" s="187" t="e">
        <f t="shared" si="33"/>
        <v>#DIV/0!</v>
      </c>
    </row>
    <row r="528" spans="1:10" s="116" customFormat="1" ht="14.25" customHeight="1">
      <c r="A528" s="130"/>
      <c r="B528" s="130"/>
      <c r="C528" s="111">
        <v>4224</v>
      </c>
      <c r="D528" s="86" t="s">
        <v>1319</v>
      </c>
      <c r="E528" s="134">
        <f>'Rashodi po aktiv. i izv.fin.'!E741+'Rashodi po aktiv. i izv.fin.'!E911+'Rashodi po aktiv. i izv.fin.'!E881</f>
        <v>2838</v>
      </c>
      <c r="F528" s="257">
        <f>'Rashodi po aktiv. i izv.fin.'!F741+'Rashodi po aktiv. i izv.fin.'!F911+'Rashodi po aktiv. i izv.fin.'!F881</f>
        <v>0</v>
      </c>
      <c r="G528" s="257">
        <f>'Rashodi po aktiv. i izv.fin.'!G741+'Rashodi po aktiv. i izv.fin.'!G911+'Rashodi po aktiv. i izv.fin.'!G881</f>
        <v>0</v>
      </c>
      <c r="H528" s="134">
        <f>'Rashodi po aktiv. i izv.fin.'!H741+'Rashodi po aktiv. i izv.fin.'!H911+'Rashodi po aktiv. i izv.fin.'!H881</f>
        <v>0</v>
      </c>
      <c r="I528" s="187">
        <f t="shared" si="34"/>
        <v>0</v>
      </c>
      <c r="J528" s="187">
        <f t="shared" si="33"/>
        <v>0</v>
      </c>
    </row>
    <row r="529" spans="1:10" s="116" customFormat="1" ht="14.25" customHeight="1">
      <c r="A529" s="130"/>
      <c r="B529" s="130"/>
      <c r="C529" s="111">
        <v>4225</v>
      </c>
      <c r="D529" s="86" t="s">
        <v>1320</v>
      </c>
      <c r="E529" s="134">
        <f>'Rashodi po aktiv. i izv.fin.'!E882</f>
        <v>0</v>
      </c>
      <c r="F529" s="257">
        <f>'Rashodi po aktiv. i izv.fin.'!F882</f>
        <v>0</v>
      </c>
      <c r="G529" s="257">
        <f>'Rashodi po aktiv. i izv.fin.'!G882</f>
        <v>0</v>
      </c>
      <c r="H529" s="134">
        <f>'Rashodi po aktiv. i izv.fin.'!H882</f>
        <v>2410.38</v>
      </c>
      <c r="I529" s="187" t="e">
        <f t="shared" si="34"/>
        <v>#DIV/0!</v>
      </c>
      <c r="J529" s="187" t="e">
        <f t="shared" si="33"/>
        <v>#DIV/0!</v>
      </c>
    </row>
    <row r="530" spans="1:10" s="116" customFormat="1" ht="14.25" customHeight="1">
      <c r="A530" s="130"/>
      <c r="B530" s="130"/>
      <c r="C530" s="111">
        <v>4227</v>
      </c>
      <c r="D530" s="86" t="s">
        <v>1288</v>
      </c>
      <c r="E530" s="134">
        <f>'Rashodi po aktiv. i izv.fin.'!E742+'Rashodi po aktiv. i izv.fin.'!E912+'Rashodi po aktiv. i izv.fin.'!E883</f>
        <v>0</v>
      </c>
      <c r="F530" s="257">
        <f>'Rashodi po aktiv. i izv.fin.'!F742+'Rashodi po aktiv. i izv.fin.'!F912+'Rashodi po aktiv. i izv.fin.'!F883</f>
        <v>0</v>
      </c>
      <c r="G530" s="257">
        <f>'Rashodi po aktiv. i izv.fin.'!G742+'Rashodi po aktiv. i izv.fin.'!G912+'Rashodi po aktiv. i izv.fin.'!G883</f>
        <v>0</v>
      </c>
      <c r="H530" s="134">
        <f>'Rashodi po aktiv. i izv.fin.'!H742+'Rashodi po aktiv. i izv.fin.'!H912+'Rashodi po aktiv. i izv.fin.'!H883</f>
        <v>0</v>
      </c>
      <c r="I530" s="187" t="e">
        <f t="shared" si="34"/>
        <v>#DIV/0!</v>
      </c>
      <c r="J530" s="187" t="e">
        <f t="shared" si="33"/>
        <v>#DIV/0!</v>
      </c>
    </row>
    <row r="531" spans="1:10" s="116" customFormat="1" ht="14.25" customHeight="1">
      <c r="A531" s="130"/>
      <c r="B531" s="130"/>
      <c r="C531" s="111">
        <v>4241</v>
      </c>
      <c r="D531" s="86" t="s">
        <v>1311</v>
      </c>
      <c r="E531" s="134">
        <f>'Rashodi po aktiv. i izv.fin.'!E743+'Rashodi po aktiv. i izv.fin.'!E884</f>
        <v>0</v>
      </c>
      <c r="F531" s="257">
        <f>'Rashodi po aktiv. i izv.fin.'!F743+'Rashodi po aktiv. i izv.fin.'!F884</f>
        <v>0</v>
      </c>
      <c r="G531" s="257">
        <f>'Rashodi po aktiv. i izv.fin.'!G743+'Rashodi po aktiv. i izv.fin.'!G884</f>
        <v>0</v>
      </c>
      <c r="H531" s="134">
        <f>'Rashodi po aktiv. i izv.fin.'!H743+'Rashodi po aktiv. i izv.fin.'!H884</f>
        <v>0</v>
      </c>
      <c r="I531" s="187" t="e">
        <f t="shared" si="34"/>
        <v>#DIV/0!</v>
      </c>
      <c r="J531" s="187" t="e">
        <f t="shared" si="33"/>
        <v>#DIV/0!</v>
      </c>
    </row>
    <row r="532" spans="1:10" s="110" customFormat="1" ht="15" customHeight="1">
      <c r="A532" s="292" t="s">
        <v>1735</v>
      </c>
      <c r="B532" s="301"/>
      <c r="C532" s="301"/>
      <c r="D532" s="302"/>
      <c r="E532" s="118">
        <f>E533+E574</f>
        <v>0</v>
      </c>
      <c r="F532" s="118">
        <f>F533</f>
        <v>0</v>
      </c>
      <c r="G532" s="118">
        <f>G533+G574</f>
        <v>0</v>
      </c>
      <c r="H532" s="118">
        <f>H533+H574</f>
        <v>36214.75</v>
      </c>
      <c r="I532" s="176" t="e">
        <f t="shared" si="34"/>
        <v>#DIV/0!</v>
      </c>
      <c r="J532" s="176" t="e">
        <f t="shared" si="33"/>
        <v>#DIV/0!</v>
      </c>
    </row>
    <row r="533" spans="1:10" s="110" customFormat="1" ht="15" customHeight="1">
      <c r="A533" s="130">
        <v>3</v>
      </c>
      <c r="B533" s="111"/>
      <c r="C533" s="55"/>
      <c r="D533" s="55" t="s">
        <v>1365</v>
      </c>
      <c r="E533" s="112">
        <f>E534</f>
        <v>0</v>
      </c>
      <c r="F533" s="112">
        <f t="shared" ref="F533:H533" si="35">F534</f>
        <v>0</v>
      </c>
      <c r="G533" s="112">
        <f t="shared" si="35"/>
        <v>0</v>
      </c>
      <c r="H533" s="112">
        <f t="shared" si="35"/>
        <v>36214.75</v>
      </c>
      <c r="I533" s="177" t="e">
        <f t="shared" si="34"/>
        <v>#DIV/0!</v>
      </c>
      <c r="J533" s="177" t="e">
        <f t="shared" si="33"/>
        <v>#DIV/0!</v>
      </c>
    </row>
    <row r="534" spans="1:10" s="110" customFormat="1" ht="15" customHeight="1">
      <c r="A534" s="111"/>
      <c r="B534" s="130">
        <v>31</v>
      </c>
      <c r="C534" s="55"/>
      <c r="D534" s="55" t="s">
        <v>1327</v>
      </c>
      <c r="E534" s="112">
        <f>SUM(E535:E536)</f>
        <v>0</v>
      </c>
      <c r="F534" s="112">
        <f t="shared" ref="F534:G534" si="36">SUM(F535:F536)</f>
        <v>0</v>
      </c>
      <c r="G534" s="112">
        <f t="shared" si="36"/>
        <v>0</v>
      </c>
      <c r="H534" s="112">
        <f>SUM(H535:H536)</f>
        <v>36214.75</v>
      </c>
      <c r="I534" s="177" t="e">
        <f t="shared" si="34"/>
        <v>#DIV/0!</v>
      </c>
      <c r="J534" s="177" t="e">
        <f t="shared" si="33"/>
        <v>#DIV/0!</v>
      </c>
    </row>
    <row r="535" spans="1:10" s="110" customFormat="1" ht="15" customHeight="1">
      <c r="A535" s="111"/>
      <c r="B535" s="111"/>
      <c r="C535" s="111">
        <v>3111</v>
      </c>
      <c r="D535" s="86" t="s">
        <v>1405</v>
      </c>
      <c r="E535" s="134">
        <f>'Rashodi po aktiv. i izv.fin.'!E747</f>
        <v>0</v>
      </c>
      <c r="F535" s="257">
        <f>'Rashodi po aktiv. i izv.fin.'!F747</f>
        <v>0</v>
      </c>
      <c r="G535" s="257">
        <f>'Rashodi po aktiv. i izv.fin.'!G747</f>
        <v>0</v>
      </c>
      <c r="H535" s="134">
        <f>'Rashodi po aktiv. i izv.fin.'!H747</f>
        <v>36091.440000000002</v>
      </c>
      <c r="I535" s="178" t="e">
        <f t="shared" si="34"/>
        <v>#DIV/0!</v>
      </c>
      <c r="J535" s="178" t="e">
        <f t="shared" si="33"/>
        <v>#DIV/0!</v>
      </c>
    </row>
    <row r="536" spans="1:10" s="110" customFormat="1" ht="15" customHeight="1">
      <c r="A536" s="111"/>
      <c r="B536" s="111"/>
      <c r="C536" s="111">
        <v>3132</v>
      </c>
      <c r="D536" s="86" t="s">
        <v>1363</v>
      </c>
      <c r="E536" s="134">
        <f>'Rashodi po aktiv. i izv.fin.'!E748</f>
        <v>0</v>
      </c>
      <c r="F536" s="257">
        <f>'Rashodi po aktiv. i izv.fin.'!F748</f>
        <v>0</v>
      </c>
      <c r="G536" s="257">
        <f>'Rashodi po aktiv. i izv.fin.'!G748</f>
        <v>0</v>
      </c>
      <c r="H536" s="134">
        <f>'Rashodi po aktiv. i izv.fin.'!H748</f>
        <v>123.31</v>
      </c>
      <c r="I536" s="178" t="e">
        <f t="shared" si="34"/>
        <v>#DIV/0!</v>
      </c>
      <c r="J536" s="178" t="e">
        <f t="shared" si="33"/>
        <v>#DIV/0!</v>
      </c>
    </row>
    <row r="537" spans="1:10" s="116" customFormat="1" ht="15" customHeight="1">
      <c r="A537" s="292" t="s">
        <v>522</v>
      </c>
      <c r="B537" s="293"/>
      <c r="C537" s="293"/>
      <c r="D537" s="294"/>
      <c r="E537" s="205">
        <f>E538+E554</f>
        <v>6004</v>
      </c>
      <c r="F537" s="205">
        <f>F538+F554</f>
        <v>23500</v>
      </c>
      <c r="G537" s="205">
        <f>G538+G554</f>
        <v>0</v>
      </c>
      <c r="H537" s="205">
        <f>H538+H554</f>
        <v>0</v>
      </c>
      <c r="I537" s="175">
        <f t="shared" si="34"/>
        <v>0</v>
      </c>
      <c r="J537" s="175">
        <f t="shared" si="33"/>
        <v>0</v>
      </c>
    </row>
    <row r="538" spans="1:10" s="116" customFormat="1" ht="15" customHeight="1">
      <c r="A538" s="130">
        <v>3</v>
      </c>
      <c r="B538" s="130"/>
      <c r="C538" s="111"/>
      <c r="D538" s="131" t="s">
        <v>1365</v>
      </c>
      <c r="E538" s="132">
        <f>E539+E551</f>
        <v>6004</v>
      </c>
      <c r="F538" s="132">
        <f>F539+F551</f>
        <v>3500</v>
      </c>
      <c r="G538" s="132">
        <f>G539+G551</f>
        <v>0</v>
      </c>
      <c r="H538" s="132">
        <f>H539+H551</f>
        <v>0</v>
      </c>
      <c r="I538" s="188">
        <f t="shared" si="34"/>
        <v>0</v>
      </c>
      <c r="J538" s="188">
        <f t="shared" si="33"/>
        <v>0</v>
      </c>
    </row>
    <row r="539" spans="1:10" s="116" customFormat="1" ht="15" customHeight="1">
      <c r="A539" s="130"/>
      <c r="B539" s="130">
        <v>32</v>
      </c>
      <c r="C539" s="111"/>
      <c r="D539" s="131" t="s">
        <v>1330</v>
      </c>
      <c r="E539" s="132">
        <f>SUM(E540:E550)</f>
        <v>6004</v>
      </c>
      <c r="F539" s="132">
        <f>SUM(F540:F550)</f>
        <v>3500</v>
      </c>
      <c r="G539" s="132">
        <f>SUM(G540:G550)</f>
        <v>0</v>
      </c>
      <c r="H539" s="132">
        <f>SUM(H540:H550)</f>
        <v>0</v>
      </c>
      <c r="I539" s="188">
        <f t="shared" si="34"/>
        <v>0</v>
      </c>
      <c r="J539" s="188">
        <f t="shared" si="33"/>
        <v>0</v>
      </c>
    </row>
    <row r="540" spans="1:10" s="116" customFormat="1" ht="18" customHeight="1">
      <c r="A540" s="130"/>
      <c r="B540" s="130"/>
      <c r="C540" s="111">
        <v>3211</v>
      </c>
      <c r="D540" s="86" t="s">
        <v>1264</v>
      </c>
      <c r="E540" s="134">
        <f>'Rashodi po aktiv. i izv.fin.'!E752+'Rashodi po aktiv. i izv.fin.'!E565</f>
        <v>664</v>
      </c>
      <c r="F540" s="257">
        <f>'Rashodi po aktiv. i izv.fin.'!F752+'Rashodi po aktiv. i izv.fin.'!F565</f>
        <v>0</v>
      </c>
      <c r="G540" s="257">
        <f>'Rashodi po aktiv. i izv.fin.'!G752+'Rashodi po aktiv. i izv.fin.'!G565</f>
        <v>0</v>
      </c>
      <c r="H540" s="134">
        <f>'Rashodi po aktiv. i izv.fin.'!H752+'Rashodi po aktiv. i izv.fin.'!H565</f>
        <v>0</v>
      </c>
      <c r="I540" s="187">
        <f t="shared" si="34"/>
        <v>0</v>
      </c>
      <c r="J540" s="187">
        <f t="shared" si="33"/>
        <v>0</v>
      </c>
    </row>
    <row r="541" spans="1:10" s="116" customFormat="1" ht="18" customHeight="1">
      <c r="A541" s="130"/>
      <c r="B541" s="130"/>
      <c r="C541" s="111">
        <v>3224</v>
      </c>
      <c r="D541" s="86" t="s">
        <v>1280</v>
      </c>
      <c r="E541" s="134">
        <f>'Rashodi po aktiv. i izv.fin.'!E753</f>
        <v>0</v>
      </c>
      <c r="F541" s="257">
        <f>'Rashodi po aktiv. i izv.fin.'!F753</f>
        <v>0</v>
      </c>
      <c r="G541" s="257">
        <f>'Rashodi po aktiv. i izv.fin.'!G753</f>
        <v>0</v>
      </c>
      <c r="H541" s="134">
        <f>'Rashodi po aktiv. i izv.fin.'!H753</f>
        <v>0</v>
      </c>
      <c r="I541" s="187" t="e">
        <f t="shared" si="34"/>
        <v>#DIV/0!</v>
      </c>
      <c r="J541" s="187" t="e">
        <f t="shared" si="33"/>
        <v>#DIV/0!</v>
      </c>
    </row>
    <row r="542" spans="1:10" s="116" customFormat="1" ht="18" customHeight="1">
      <c r="A542" s="130"/>
      <c r="B542" s="130"/>
      <c r="C542" s="111">
        <v>3231</v>
      </c>
      <c r="D542" s="86" t="s">
        <v>1272</v>
      </c>
      <c r="E542" s="134">
        <f>'Rashodi po aktiv. i izv.fin.'!E754</f>
        <v>0</v>
      </c>
      <c r="F542" s="257">
        <f>'Rashodi po aktiv. i izv.fin.'!F754</f>
        <v>0</v>
      </c>
      <c r="G542" s="257">
        <f>'Rashodi po aktiv. i izv.fin.'!G754</f>
        <v>0</v>
      </c>
      <c r="H542" s="134">
        <f>'Rashodi po aktiv. i izv.fin.'!H754</f>
        <v>0</v>
      </c>
      <c r="I542" s="187" t="e">
        <f t="shared" si="34"/>
        <v>#DIV/0!</v>
      </c>
      <c r="J542" s="187" t="e">
        <f t="shared" si="33"/>
        <v>#DIV/0!</v>
      </c>
    </row>
    <row r="543" spans="1:10" s="116" customFormat="1" ht="18" customHeight="1">
      <c r="A543" s="130"/>
      <c r="B543" s="130"/>
      <c r="C543" s="111">
        <v>3235</v>
      </c>
      <c r="D543" s="86" t="s">
        <v>1276</v>
      </c>
      <c r="E543" s="134">
        <f>'Rashodi po aktiv. i izv.fin.'!E755</f>
        <v>0</v>
      </c>
      <c r="F543" s="257">
        <f>'Rashodi po aktiv. i izv.fin.'!F755</f>
        <v>0</v>
      </c>
      <c r="G543" s="257">
        <f>'Rashodi po aktiv. i izv.fin.'!G755</f>
        <v>0</v>
      </c>
      <c r="H543" s="134">
        <f>'Rashodi po aktiv. i izv.fin.'!H755</f>
        <v>0</v>
      </c>
      <c r="I543" s="187" t="e">
        <f t="shared" si="34"/>
        <v>#DIV/0!</v>
      </c>
      <c r="J543" s="187" t="e">
        <f t="shared" si="33"/>
        <v>#DIV/0!</v>
      </c>
    </row>
    <row r="544" spans="1:10" s="116" customFormat="1" ht="15" customHeight="1">
      <c r="A544" s="130"/>
      <c r="B544" s="130"/>
      <c r="C544" s="111">
        <v>3237</v>
      </c>
      <c r="D544" s="86" t="s">
        <v>1278</v>
      </c>
      <c r="E544" s="134">
        <f>'Rashodi po aktiv. i izv.fin.'!E756</f>
        <v>0</v>
      </c>
      <c r="F544" s="257">
        <f>'Rashodi po aktiv. i izv.fin.'!F756</f>
        <v>0</v>
      </c>
      <c r="G544" s="257">
        <f>'Rashodi po aktiv. i izv.fin.'!G756</f>
        <v>0</v>
      </c>
      <c r="H544" s="134">
        <f>'Rashodi po aktiv. i izv.fin.'!H756</f>
        <v>0</v>
      </c>
      <c r="I544" s="187" t="e">
        <f t="shared" si="34"/>
        <v>#DIV/0!</v>
      </c>
      <c r="J544" s="187" t="e">
        <f t="shared" si="33"/>
        <v>#DIV/0!</v>
      </c>
    </row>
    <row r="545" spans="1:10" s="116" customFormat="1" ht="15" customHeight="1">
      <c r="A545" s="130"/>
      <c r="B545" s="130"/>
      <c r="C545" s="111">
        <v>3235</v>
      </c>
      <c r="D545" s="86" t="s">
        <v>1276</v>
      </c>
      <c r="E545" s="134">
        <f>'Rashodi po aktiv. i izv.fin.'!E566</f>
        <v>2311</v>
      </c>
      <c r="F545" s="257">
        <f>'Rashodi po aktiv. i izv.fin.'!F566</f>
        <v>1000</v>
      </c>
      <c r="G545" s="257">
        <f>'Rashodi po aktiv. i izv.fin.'!G566</f>
        <v>0</v>
      </c>
      <c r="H545" s="134">
        <f>'Rashodi po aktiv. i izv.fin.'!H566</f>
        <v>0</v>
      </c>
      <c r="I545" s="187">
        <f t="shared" si="34"/>
        <v>0</v>
      </c>
      <c r="J545" s="187">
        <f t="shared" si="33"/>
        <v>0</v>
      </c>
    </row>
    <row r="546" spans="1:10" s="116" customFormat="1" ht="15" customHeight="1">
      <c r="A546" s="130"/>
      <c r="B546" s="130"/>
      <c r="C546" s="111">
        <v>3239</v>
      </c>
      <c r="D546" s="86" t="s">
        <v>1280</v>
      </c>
      <c r="E546" s="134">
        <f>'Rashodi po aktiv. i izv.fin.'!E757+'Rashodi po aktiv. i izv.fin.'!E888+'Rashodi po aktiv. i izv.fin.'!E567</f>
        <v>166</v>
      </c>
      <c r="F546" s="257">
        <f>'Rashodi po aktiv. i izv.fin.'!F757+'Rashodi po aktiv. i izv.fin.'!F888+'Rashodi po aktiv. i izv.fin.'!F567</f>
        <v>200</v>
      </c>
      <c r="G546" s="257">
        <f>'Rashodi po aktiv. i izv.fin.'!G757+'Rashodi po aktiv. i izv.fin.'!G888+'Rashodi po aktiv. i izv.fin.'!G567</f>
        <v>0</v>
      </c>
      <c r="H546" s="134">
        <f>'Rashodi po aktiv. i izv.fin.'!H757+'Rashodi po aktiv. i izv.fin.'!H888+'Rashodi po aktiv. i izv.fin.'!H567</f>
        <v>0</v>
      </c>
      <c r="I546" s="187">
        <f t="shared" si="34"/>
        <v>0</v>
      </c>
      <c r="J546" s="187">
        <f t="shared" si="33"/>
        <v>0</v>
      </c>
    </row>
    <row r="547" spans="1:10" s="116" customFormat="1" ht="15" customHeight="1">
      <c r="A547" s="130"/>
      <c r="B547" s="130"/>
      <c r="C547" s="111">
        <v>3241</v>
      </c>
      <c r="D547" s="86" t="s">
        <v>1357</v>
      </c>
      <c r="E547" s="134">
        <f>'Rashodi po aktiv. i izv.fin.'!E568</f>
        <v>315</v>
      </c>
      <c r="F547" s="257">
        <f>'Rashodi po aktiv. i izv.fin.'!F568</f>
        <v>300</v>
      </c>
      <c r="G547" s="257">
        <f>'Rashodi po aktiv. i izv.fin.'!G568</f>
        <v>0</v>
      </c>
      <c r="H547" s="134">
        <f>'Rashodi po aktiv. i izv.fin.'!H568</f>
        <v>0</v>
      </c>
      <c r="I547" s="187">
        <f t="shared" si="34"/>
        <v>0</v>
      </c>
      <c r="J547" s="187">
        <f t="shared" si="33"/>
        <v>0</v>
      </c>
    </row>
    <row r="548" spans="1:10" s="116" customFormat="1" ht="15" customHeight="1">
      <c r="A548" s="130"/>
      <c r="B548" s="130"/>
      <c r="C548" s="111">
        <v>3293</v>
      </c>
      <c r="D548" s="86" t="s">
        <v>1305</v>
      </c>
      <c r="E548" s="134">
        <f>'Rashodi po aktiv. i izv.fin.'!E758+'Rashodi po aktiv. i izv.fin.'!E889+'Rashodi po aktiv. i izv.fin.'!E569</f>
        <v>2548</v>
      </c>
      <c r="F548" s="257">
        <f>'Rashodi po aktiv. i izv.fin.'!F758+'Rashodi po aktiv. i izv.fin.'!F889+'Rashodi po aktiv. i izv.fin.'!F569</f>
        <v>2000</v>
      </c>
      <c r="G548" s="257">
        <f>'Rashodi po aktiv. i izv.fin.'!G758+'Rashodi po aktiv. i izv.fin.'!G889+'Rashodi po aktiv. i izv.fin.'!G569</f>
        <v>0</v>
      </c>
      <c r="H548" s="134">
        <f>'Rashodi po aktiv. i izv.fin.'!H758+'Rashodi po aktiv. i izv.fin.'!H889+'Rashodi po aktiv. i izv.fin.'!H569</f>
        <v>0</v>
      </c>
      <c r="I548" s="187">
        <f t="shared" si="34"/>
        <v>0</v>
      </c>
      <c r="J548" s="187">
        <f t="shared" ref="J548:J563" si="37">G548/E548*100</f>
        <v>0</v>
      </c>
    </row>
    <row r="549" spans="1:10" s="116" customFormat="1" ht="15" customHeight="1">
      <c r="A549" s="130"/>
      <c r="B549" s="130"/>
      <c r="C549" s="111">
        <v>3295</v>
      </c>
      <c r="D549" s="86" t="s">
        <v>1284</v>
      </c>
      <c r="E549" s="134">
        <f>'Rashodi po aktiv. i izv.fin.'!E570</f>
        <v>0</v>
      </c>
      <c r="F549" s="257">
        <f>'Rashodi po aktiv. i izv.fin.'!F570</f>
        <v>0</v>
      </c>
      <c r="G549" s="257">
        <f>'Rashodi po aktiv. i izv.fin.'!G570</f>
        <v>0</v>
      </c>
      <c r="H549" s="134">
        <f>'Rashodi po aktiv. i izv.fin.'!H570</f>
        <v>0</v>
      </c>
      <c r="I549" s="187" t="e">
        <f t="shared" si="34"/>
        <v>#DIV/0!</v>
      </c>
      <c r="J549" s="187"/>
    </row>
    <row r="550" spans="1:10" s="116" customFormat="1" ht="15" customHeight="1">
      <c r="A550" s="130"/>
      <c r="B550" s="130"/>
      <c r="C550" s="111">
        <v>3299</v>
      </c>
      <c r="D550" s="86" t="s">
        <v>1285</v>
      </c>
      <c r="E550" s="134">
        <f>'Rashodi po aktiv. i izv.fin.'!E759</f>
        <v>0</v>
      </c>
      <c r="F550" s="257">
        <f>'Rashodi po aktiv. i izv.fin.'!F759</f>
        <v>0</v>
      </c>
      <c r="G550" s="257">
        <f>'Rashodi po aktiv. i izv.fin.'!G759</f>
        <v>0</v>
      </c>
      <c r="H550" s="134">
        <f>'Rashodi po aktiv. i izv.fin.'!H759</f>
        <v>0</v>
      </c>
      <c r="I550" s="187" t="e">
        <f t="shared" si="34"/>
        <v>#DIV/0!</v>
      </c>
      <c r="J550" s="187" t="e">
        <f t="shared" si="37"/>
        <v>#DIV/0!</v>
      </c>
    </row>
    <row r="551" spans="1:10" s="116" customFormat="1" ht="15" customHeight="1">
      <c r="A551" s="130"/>
      <c r="B551" s="130">
        <v>38</v>
      </c>
      <c r="C551" s="111"/>
      <c r="D551" s="131" t="s">
        <v>1359</v>
      </c>
      <c r="E551" s="132">
        <f>E552</f>
        <v>0</v>
      </c>
      <c r="F551" s="132">
        <f>F552</f>
        <v>0</v>
      </c>
      <c r="G551" s="132">
        <f>G552</f>
        <v>0</v>
      </c>
      <c r="H551" s="132">
        <f>H552</f>
        <v>0</v>
      </c>
      <c r="I551" s="188" t="e">
        <f t="shared" si="34"/>
        <v>#DIV/0!</v>
      </c>
      <c r="J551" s="188" t="e">
        <f t="shared" si="37"/>
        <v>#DIV/0!</v>
      </c>
    </row>
    <row r="552" spans="1:10" s="116" customFormat="1" ht="15" customHeight="1">
      <c r="A552" s="130"/>
      <c r="B552" s="130"/>
      <c r="C552" s="111">
        <v>3812</v>
      </c>
      <c r="D552" s="86" t="s">
        <v>1412</v>
      </c>
      <c r="E552" s="134">
        <f>'Rashodi po aktiv. i izv.fin.'!E761</f>
        <v>0</v>
      </c>
      <c r="F552" s="257">
        <f>'Rashodi po aktiv. i izv.fin.'!F761</f>
        <v>0</v>
      </c>
      <c r="G552" s="257">
        <f>'Rashodi po aktiv. i izv.fin.'!G761</f>
        <v>0</v>
      </c>
      <c r="H552" s="134">
        <f>'Rashodi po aktiv. i izv.fin.'!H761</f>
        <v>0</v>
      </c>
      <c r="I552" s="187" t="e">
        <f t="shared" si="34"/>
        <v>#DIV/0!</v>
      </c>
      <c r="J552" s="187" t="e">
        <f t="shared" si="37"/>
        <v>#DIV/0!</v>
      </c>
    </row>
    <row r="553" spans="1:10" s="116" customFormat="1" ht="15" customHeight="1">
      <c r="A553" s="130">
        <v>4</v>
      </c>
      <c r="B553" s="130"/>
      <c r="C553" s="111"/>
      <c r="D553" s="131" t="s">
        <v>1352</v>
      </c>
      <c r="E553" s="132">
        <f>E554</f>
        <v>0</v>
      </c>
      <c r="F553" s="132">
        <f>F554</f>
        <v>20000</v>
      </c>
      <c r="G553" s="132">
        <f>G554</f>
        <v>0</v>
      </c>
      <c r="H553" s="132">
        <f>H554</f>
        <v>0</v>
      </c>
      <c r="I553" s="188" t="e">
        <f t="shared" si="34"/>
        <v>#DIV/0!</v>
      </c>
      <c r="J553" s="188" t="e">
        <f t="shared" si="37"/>
        <v>#DIV/0!</v>
      </c>
    </row>
    <row r="554" spans="1:10" s="116" customFormat="1" ht="15" customHeight="1">
      <c r="A554" s="130"/>
      <c r="B554" s="130">
        <v>42</v>
      </c>
      <c r="C554" s="111"/>
      <c r="D554" s="131" t="s">
        <v>1353</v>
      </c>
      <c r="E554" s="132">
        <f>SUM(E555:E557)</f>
        <v>0</v>
      </c>
      <c r="F554" s="132">
        <f>SUM(F555:F557)</f>
        <v>20000</v>
      </c>
      <c r="G554" s="132">
        <f>SUM(G555:G557)</f>
        <v>0</v>
      </c>
      <c r="H554" s="132">
        <f>SUM(H555:H557)</f>
        <v>0</v>
      </c>
      <c r="I554" s="188" t="e">
        <f t="shared" si="34"/>
        <v>#DIV/0!</v>
      </c>
      <c r="J554" s="188" t="e">
        <f t="shared" si="37"/>
        <v>#DIV/0!</v>
      </c>
    </row>
    <row r="555" spans="1:10" s="116" customFormat="1" ht="15" customHeight="1">
      <c r="A555" s="130"/>
      <c r="B555" s="130"/>
      <c r="C555" s="111">
        <v>4221</v>
      </c>
      <c r="D555" s="86" t="s">
        <v>1570</v>
      </c>
      <c r="E555" s="134">
        <f>'Rashodi po aktiv. i izv.fin.'!E764</f>
        <v>0</v>
      </c>
      <c r="F555" s="257">
        <f>'Rashodi po aktiv. i izv.fin.'!F764</f>
        <v>20000</v>
      </c>
      <c r="G555" s="257">
        <f>'Rashodi po aktiv. i izv.fin.'!G764</f>
        <v>0</v>
      </c>
      <c r="H555" s="134">
        <f>'Rashodi po aktiv. i izv.fin.'!H764</f>
        <v>0</v>
      </c>
      <c r="I555" s="187" t="e">
        <f t="shared" si="34"/>
        <v>#DIV/0!</v>
      </c>
      <c r="J555" s="187" t="e">
        <f t="shared" si="37"/>
        <v>#DIV/0!</v>
      </c>
    </row>
    <row r="556" spans="1:10" s="116" customFormat="1" ht="15" customHeight="1">
      <c r="A556" s="130"/>
      <c r="B556" s="130"/>
      <c r="C556" s="111">
        <v>4241</v>
      </c>
      <c r="D556" s="86" t="s">
        <v>1311</v>
      </c>
      <c r="E556" s="134">
        <f>'Rashodi po aktiv. i izv.fin.'!E765</f>
        <v>0</v>
      </c>
      <c r="F556" s="257">
        <f>'Rashodi po aktiv. i izv.fin.'!F765</f>
        <v>0</v>
      </c>
      <c r="G556" s="257">
        <f>'Rashodi po aktiv. i izv.fin.'!G765</f>
        <v>0</v>
      </c>
      <c r="H556" s="134">
        <f>'Rashodi po aktiv. i izv.fin.'!H765</f>
        <v>0</v>
      </c>
      <c r="I556" s="187" t="e">
        <f t="shared" si="34"/>
        <v>#DIV/0!</v>
      </c>
      <c r="J556" s="187" t="e">
        <f t="shared" si="37"/>
        <v>#DIV/0!</v>
      </c>
    </row>
    <row r="557" spans="1:10" s="116" customFormat="1" ht="15" customHeight="1">
      <c r="A557" s="130"/>
      <c r="B557" s="130"/>
      <c r="C557" s="111">
        <v>4244</v>
      </c>
      <c r="D557" s="86" t="s">
        <v>1598</v>
      </c>
      <c r="E557" s="134">
        <f>'Rashodi po aktiv. i izv.fin.'!E766</f>
        <v>0</v>
      </c>
      <c r="F557" s="257">
        <f>'Rashodi po aktiv. i izv.fin.'!F766</f>
        <v>0</v>
      </c>
      <c r="G557" s="257">
        <f>'Rashodi po aktiv. i izv.fin.'!G766</f>
        <v>0</v>
      </c>
      <c r="H557" s="134">
        <f>'Rashodi po aktiv. i izv.fin.'!H766</f>
        <v>0</v>
      </c>
      <c r="I557" s="187" t="e">
        <f t="shared" si="34"/>
        <v>#DIV/0!</v>
      </c>
      <c r="J557" s="187" t="e">
        <f t="shared" si="37"/>
        <v>#DIV/0!</v>
      </c>
    </row>
    <row r="558" spans="1:10" s="116" customFormat="1" ht="15" customHeight="1">
      <c r="A558" s="292" t="s">
        <v>738</v>
      </c>
      <c r="B558" s="293"/>
      <c r="C558" s="293"/>
      <c r="D558" s="294"/>
      <c r="E558" s="205">
        <f>E559</f>
        <v>0</v>
      </c>
      <c r="F558" s="205">
        <f t="shared" ref="F558:H559" si="38">F559</f>
        <v>700</v>
      </c>
      <c r="G558" s="205">
        <f t="shared" si="38"/>
        <v>0</v>
      </c>
      <c r="H558" s="205">
        <f t="shared" si="38"/>
        <v>0</v>
      </c>
      <c r="I558" s="175" t="e">
        <f t="shared" si="34"/>
        <v>#DIV/0!</v>
      </c>
      <c r="J558" s="175" t="e">
        <f t="shared" si="37"/>
        <v>#DIV/0!</v>
      </c>
    </row>
    <row r="559" spans="1:10" s="116" customFormat="1" ht="15" customHeight="1">
      <c r="A559" s="130">
        <v>4</v>
      </c>
      <c r="B559" s="130"/>
      <c r="C559" s="111"/>
      <c r="D559" s="131" t="s">
        <v>1352</v>
      </c>
      <c r="E559" s="132">
        <f>E560</f>
        <v>0</v>
      </c>
      <c r="F559" s="132">
        <f t="shared" si="38"/>
        <v>700</v>
      </c>
      <c r="G559" s="132">
        <f t="shared" si="38"/>
        <v>0</v>
      </c>
      <c r="H559" s="132">
        <f t="shared" si="38"/>
        <v>0</v>
      </c>
      <c r="I559" s="188" t="e">
        <f t="shared" si="34"/>
        <v>#DIV/0!</v>
      </c>
      <c r="J559" s="188" t="e">
        <f t="shared" si="37"/>
        <v>#DIV/0!</v>
      </c>
    </row>
    <row r="560" spans="1:10" s="116" customFormat="1" ht="15" customHeight="1">
      <c r="A560" s="130"/>
      <c r="B560" s="130">
        <v>42</v>
      </c>
      <c r="C560" s="111"/>
      <c r="D560" s="131" t="s">
        <v>1353</v>
      </c>
      <c r="E560" s="132">
        <f>SUM(E561:E563)</f>
        <v>0</v>
      </c>
      <c r="F560" s="132">
        <f>SUM(F561:F563)</f>
        <v>700</v>
      </c>
      <c r="G560" s="132">
        <f>SUM(G561:G563)</f>
        <v>0</v>
      </c>
      <c r="H560" s="132">
        <f>SUM(H561:H563)</f>
        <v>0</v>
      </c>
      <c r="I560" s="188" t="e">
        <f t="shared" si="34"/>
        <v>#DIV/0!</v>
      </c>
      <c r="J560" s="188" t="e">
        <f t="shared" si="37"/>
        <v>#DIV/0!</v>
      </c>
    </row>
    <row r="561" spans="1:10" s="116" customFormat="1" ht="15" customHeight="1">
      <c r="A561" s="130"/>
      <c r="B561" s="130"/>
      <c r="C561" s="111">
        <v>4221</v>
      </c>
      <c r="D561" s="86" t="s">
        <v>1287</v>
      </c>
      <c r="E561" s="134">
        <f>'Rashodi po aktiv. i izv.fin.'!E770</f>
        <v>0</v>
      </c>
      <c r="F561" s="257">
        <f>'Rashodi po aktiv. i izv.fin.'!F770</f>
        <v>700</v>
      </c>
      <c r="G561" s="257">
        <f>'Rashodi po aktiv. i izv.fin.'!G770</f>
        <v>0</v>
      </c>
      <c r="H561" s="134">
        <f>'Rashodi po aktiv. i izv.fin.'!H770</f>
        <v>0</v>
      </c>
      <c r="I561" s="187" t="e">
        <f t="shared" si="34"/>
        <v>#DIV/0!</v>
      </c>
      <c r="J561" s="187" t="e">
        <f t="shared" si="37"/>
        <v>#DIV/0!</v>
      </c>
    </row>
    <row r="562" spans="1:10" s="116" customFormat="1" ht="18" customHeight="1">
      <c r="A562" s="130"/>
      <c r="B562" s="130"/>
      <c r="C562" s="111">
        <v>4227</v>
      </c>
      <c r="D562" s="86" t="s">
        <v>1288</v>
      </c>
      <c r="E562" s="134">
        <f>'Rashodi po aktiv. i izv.fin.'!E771</f>
        <v>0</v>
      </c>
      <c r="F562" s="257">
        <f>'Rashodi po aktiv. i izv.fin.'!F771</f>
        <v>0</v>
      </c>
      <c r="G562" s="257">
        <f>'Rashodi po aktiv. i izv.fin.'!G771</f>
        <v>0</v>
      </c>
      <c r="H562" s="134">
        <f>'Rashodi po aktiv. i izv.fin.'!H771</f>
        <v>0</v>
      </c>
      <c r="I562" s="187" t="e">
        <f t="shared" si="34"/>
        <v>#DIV/0!</v>
      </c>
      <c r="J562" s="187" t="e">
        <f t="shared" si="37"/>
        <v>#DIV/0!</v>
      </c>
    </row>
    <row r="563" spans="1:10" s="116" customFormat="1" ht="15" customHeight="1">
      <c r="A563" s="130"/>
      <c r="B563" s="130"/>
      <c r="C563" s="111">
        <v>4263</v>
      </c>
      <c r="D563" s="86" t="s">
        <v>1524</v>
      </c>
      <c r="E563" s="134">
        <f>'Rashodi po aktiv. i izv.fin.'!E772</f>
        <v>0</v>
      </c>
      <c r="F563" s="257">
        <f>'Rashodi po aktiv. i izv.fin.'!F772</f>
        <v>0</v>
      </c>
      <c r="G563" s="257">
        <f>'Rashodi po aktiv. i izv.fin.'!G772</f>
        <v>0</v>
      </c>
      <c r="H563" s="134">
        <f>'Rashodi po aktiv. i izv.fin.'!H772</f>
        <v>0</v>
      </c>
      <c r="I563" s="175" t="e">
        <f t="shared" si="34"/>
        <v>#DIV/0!</v>
      </c>
      <c r="J563" s="187" t="e">
        <f t="shared" si="37"/>
        <v>#DIV/0!</v>
      </c>
    </row>
    <row r="564" spans="1:10" s="116" customFormat="1">
      <c r="H564" s="208"/>
      <c r="I564" s="200"/>
      <c r="J564" s="200"/>
    </row>
    <row r="565" spans="1:10" s="116" customFormat="1">
      <c r="H565" s="208"/>
      <c r="I565" s="200"/>
      <c r="J565" s="200"/>
    </row>
    <row r="566" spans="1:10" s="116" customFormat="1">
      <c r="H566" s="208"/>
      <c r="I566" s="200"/>
      <c r="J566" s="200"/>
    </row>
    <row r="567" spans="1:10" s="116" customFormat="1">
      <c r="H567" s="208"/>
      <c r="I567" s="200"/>
      <c r="J567" s="200"/>
    </row>
    <row r="568" spans="1:10" s="116" customFormat="1">
      <c r="H568" s="208"/>
      <c r="I568" s="200"/>
      <c r="J568" s="200"/>
    </row>
    <row r="569" spans="1:10" s="116" customFormat="1">
      <c r="H569" s="208"/>
      <c r="I569" s="200"/>
      <c r="J569" s="200"/>
    </row>
    <row r="570" spans="1:10" s="116" customFormat="1">
      <c r="H570" s="208"/>
      <c r="I570" s="200"/>
      <c r="J570" s="200"/>
    </row>
    <row r="571" spans="1:10" s="116" customFormat="1">
      <c r="H571" s="208"/>
      <c r="I571" s="200"/>
      <c r="J571" s="200"/>
    </row>
    <row r="572" spans="1:10" s="116" customFormat="1">
      <c r="H572" s="208"/>
      <c r="I572" s="200"/>
      <c r="J572" s="200"/>
    </row>
    <row r="573" spans="1:10" s="116" customFormat="1">
      <c r="H573" s="208"/>
      <c r="I573" s="200"/>
      <c r="J573" s="200"/>
    </row>
    <row r="574" spans="1:10" s="116" customFormat="1">
      <c r="H574" s="208"/>
      <c r="I574" s="200"/>
      <c r="J574" s="200"/>
    </row>
    <row r="575" spans="1:10" s="116" customFormat="1">
      <c r="H575" s="208"/>
      <c r="I575" s="200"/>
      <c r="J575" s="200"/>
    </row>
    <row r="576" spans="1:10" s="116" customFormat="1">
      <c r="H576" s="208"/>
      <c r="I576" s="200"/>
      <c r="J576" s="200"/>
    </row>
    <row r="577" spans="8:10" s="116" customFormat="1">
      <c r="H577" s="208"/>
      <c r="I577" s="200"/>
      <c r="J577" s="200"/>
    </row>
    <row r="578" spans="8:10" s="116" customFormat="1">
      <c r="H578" s="208"/>
      <c r="I578" s="200"/>
      <c r="J578" s="200"/>
    </row>
    <row r="579" spans="8:10" s="116" customFormat="1">
      <c r="H579" s="208"/>
      <c r="I579" s="200"/>
      <c r="J579" s="200"/>
    </row>
    <row r="580" spans="8:10" s="116" customFormat="1">
      <c r="H580" s="208"/>
      <c r="I580" s="200"/>
      <c r="J580" s="200"/>
    </row>
    <row r="581" spans="8:10" s="116" customFormat="1">
      <c r="H581" s="208"/>
      <c r="I581" s="200"/>
      <c r="J581" s="200"/>
    </row>
    <row r="582" spans="8:10" s="116" customFormat="1">
      <c r="H582" s="208"/>
      <c r="I582" s="200"/>
      <c r="J582" s="200"/>
    </row>
    <row r="583" spans="8:10" s="116" customFormat="1">
      <c r="H583" s="208"/>
      <c r="I583" s="200"/>
      <c r="J583" s="200"/>
    </row>
    <row r="584" spans="8:10" s="116" customFormat="1">
      <c r="H584" s="208"/>
      <c r="I584" s="200"/>
      <c r="J584" s="200"/>
    </row>
    <row r="585" spans="8:10" s="116" customFormat="1">
      <c r="H585" s="208"/>
      <c r="I585" s="200"/>
      <c r="J585" s="200"/>
    </row>
    <row r="586" spans="8:10" s="116" customFormat="1">
      <c r="H586" s="208"/>
      <c r="I586" s="200"/>
      <c r="J586" s="200"/>
    </row>
    <row r="587" spans="8:10" s="116" customFormat="1">
      <c r="H587" s="208"/>
      <c r="I587" s="200"/>
      <c r="J587" s="200"/>
    </row>
    <row r="588" spans="8:10" s="116" customFormat="1">
      <c r="H588" s="208"/>
      <c r="I588" s="200"/>
      <c r="J588" s="200"/>
    </row>
    <row r="589" spans="8:10" s="116" customFormat="1">
      <c r="H589" s="208"/>
      <c r="I589" s="200"/>
      <c r="J589" s="200"/>
    </row>
  </sheetData>
  <mergeCells count="27">
    <mergeCell ref="A237:D237"/>
    <mergeCell ref="A537:D537"/>
    <mergeCell ref="A558:D558"/>
    <mergeCell ref="A273:D273"/>
    <mergeCell ref="A307:D307"/>
    <mergeCell ref="A313:D313"/>
    <mergeCell ref="A366:D366"/>
    <mergeCell ref="A433:D433"/>
    <mergeCell ref="A485:D485"/>
    <mergeCell ref="A308:D308"/>
    <mergeCell ref="A532:D532"/>
    <mergeCell ref="A238:D238"/>
    <mergeCell ref="A2:C2"/>
    <mergeCell ref="A4:D4"/>
    <mergeCell ref="A5:D5"/>
    <mergeCell ref="A239:D239"/>
    <mergeCell ref="A6:D6"/>
    <mergeCell ref="A18:D18"/>
    <mergeCell ref="A19:D19"/>
    <mergeCell ref="A72:D72"/>
    <mergeCell ref="A73:D73"/>
    <mergeCell ref="A84:D84"/>
    <mergeCell ref="A85:D85"/>
    <mergeCell ref="A100:D100"/>
    <mergeCell ref="A134:D134"/>
    <mergeCell ref="A178:D178"/>
    <mergeCell ref="A208:D208"/>
  </mergeCells>
  <pageMargins left="0.7" right="0.7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7447-C5A8-47E7-9B5F-325B92363573}">
  <sheetPr>
    <pageSetUpPr fitToPage="1"/>
  </sheetPr>
  <dimension ref="A1:P22"/>
  <sheetViews>
    <sheetView zoomScale="90" zoomScaleNormal="90" workbookViewId="0">
      <selection activeCell="Q37" sqref="Q37"/>
    </sheetView>
  </sheetViews>
  <sheetFormatPr defaultRowHeight="14.4"/>
  <cols>
    <col min="1" max="1" width="3.33203125" customWidth="1"/>
    <col min="2" max="2" width="6.109375" customWidth="1"/>
    <col min="3" max="3" width="3.33203125" customWidth="1"/>
    <col min="4" max="4" width="25" customWidth="1"/>
    <col min="5" max="5" width="19.5546875" customWidth="1"/>
    <col min="6" max="6" width="28" customWidth="1"/>
    <col min="7" max="7" width="17.109375" customWidth="1"/>
    <col min="8" max="8" width="18.44140625" customWidth="1"/>
    <col min="9" max="9" width="25.77734375" customWidth="1"/>
    <col min="10" max="10" width="11.33203125" customWidth="1"/>
    <col min="11" max="11" width="12.21875" customWidth="1"/>
    <col min="12" max="13" width="21.33203125" customWidth="1"/>
    <col min="242" max="242" width="3.33203125" customWidth="1"/>
    <col min="243" max="243" width="6.109375" customWidth="1"/>
    <col min="244" max="244" width="3.33203125" customWidth="1"/>
    <col min="245" max="245" width="22" customWidth="1"/>
    <col min="246" max="246" width="5.109375" customWidth="1"/>
    <col min="247" max="247" width="4" customWidth="1"/>
    <col min="249" max="249" width="10" customWidth="1"/>
    <col min="250" max="250" width="2.44140625" customWidth="1"/>
    <col min="251" max="251" width="8" customWidth="1"/>
    <col min="252" max="252" width="12.33203125" customWidth="1"/>
    <col min="253" max="253" width="0.109375" customWidth="1"/>
    <col min="254" max="254" width="7.6640625" customWidth="1"/>
    <col min="255" max="255" width="11.33203125" customWidth="1"/>
    <col min="256" max="256" width="3.88671875" customWidth="1"/>
    <col min="257" max="257" width="6" customWidth="1"/>
    <col min="258" max="258" width="2.44140625" customWidth="1"/>
    <col min="259" max="259" width="3" customWidth="1"/>
    <col min="260" max="260" width="0.33203125" customWidth="1"/>
    <col min="262" max="262" width="0.33203125" customWidth="1"/>
    <col min="263" max="263" width="3.33203125" customWidth="1"/>
    <col min="498" max="498" width="3.33203125" customWidth="1"/>
    <col min="499" max="499" width="6.109375" customWidth="1"/>
    <col min="500" max="500" width="3.33203125" customWidth="1"/>
    <col min="501" max="501" width="22" customWidth="1"/>
    <col min="502" max="502" width="5.109375" customWidth="1"/>
    <col min="503" max="503" width="4" customWidth="1"/>
    <col min="505" max="505" width="10" customWidth="1"/>
    <col min="506" max="506" width="2.44140625" customWidth="1"/>
    <col min="507" max="507" width="8" customWidth="1"/>
    <col min="508" max="508" width="12.33203125" customWidth="1"/>
    <col min="509" max="509" width="0.109375" customWidth="1"/>
    <col min="510" max="510" width="7.6640625" customWidth="1"/>
    <col min="511" max="511" width="11.33203125" customWidth="1"/>
    <col min="512" max="512" width="3.88671875" customWidth="1"/>
    <col min="513" max="513" width="6" customWidth="1"/>
    <col min="514" max="514" width="2.44140625" customWidth="1"/>
    <col min="515" max="515" width="3" customWidth="1"/>
    <col min="516" max="516" width="0.33203125" customWidth="1"/>
    <col min="518" max="518" width="0.33203125" customWidth="1"/>
    <col min="519" max="519" width="3.33203125" customWidth="1"/>
    <col min="754" max="754" width="3.33203125" customWidth="1"/>
    <col min="755" max="755" width="6.109375" customWidth="1"/>
    <col min="756" max="756" width="3.33203125" customWidth="1"/>
    <col min="757" max="757" width="22" customWidth="1"/>
    <col min="758" max="758" width="5.109375" customWidth="1"/>
    <col min="759" max="759" width="4" customWidth="1"/>
    <col min="761" max="761" width="10" customWidth="1"/>
    <col min="762" max="762" width="2.44140625" customWidth="1"/>
    <col min="763" max="763" width="8" customWidth="1"/>
    <col min="764" max="764" width="12.33203125" customWidth="1"/>
    <col min="765" max="765" width="0.109375" customWidth="1"/>
    <col min="766" max="766" width="7.6640625" customWidth="1"/>
    <col min="767" max="767" width="11.33203125" customWidth="1"/>
    <col min="768" max="768" width="3.88671875" customWidth="1"/>
    <col min="769" max="769" width="6" customWidth="1"/>
    <col min="770" max="770" width="2.44140625" customWidth="1"/>
    <col min="771" max="771" width="3" customWidth="1"/>
    <col min="772" max="772" width="0.33203125" customWidth="1"/>
    <col min="774" max="774" width="0.33203125" customWidth="1"/>
    <col min="775" max="775" width="3.33203125" customWidth="1"/>
    <col min="1010" max="1010" width="3.33203125" customWidth="1"/>
    <col min="1011" max="1011" width="6.109375" customWidth="1"/>
    <col min="1012" max="1012" width="3.33203125" customWidth="1"/>
    <col min="1013" max="1013" width="22" customWidth="1"/>
    <col min="1014" max="1014" width="5.109375" customWidth="1"/>
    <col min="1015" max="1015" width="4" customWidth="1"/>
    <col min="1017" max="1017" width="10" customWidth="1"/>
    <col min="1018" max="1018" width="2.44140625" customWidth="1"/>
    <col min="1019" max="1019" width="8" customWidth="1"/>
    <col min="1020" max="1020" width="12.33203125" customWidth="1"/>
    <col min="1021" max="1021" width="0.109375" customWidth="1"/>
    <col min="1022" max="1022" width="7.6640625" customWidth="1"/>
    <col min="1023" max="1023" width="11.33203125" customWidth="1"/>
    <col min="1024" max="1024" width="3.88671875" customWidth="1"/>
    <col min="1025" max="1025" width="6" customWidth="1"/>
    <col min="1026" max="1026" width="2.44140625" customWidth="1"/>
    <col min="1027" max="1027" width="3" customWidth="1"/>
    <col min="1028" max="1028" width="0.33203125" customWidth="1"/>
    <col min="1030" max="1030" width="0.33203125" customWidth="1"/>
    <col min="1031" max="1031" width="3.33203125" customWidth="1"/>
    <col min="1266" max="1266" width="3.33203125" customWidth="1"/>
    <col min="1267" max="1267" width="6.109375" customWidth="1"/>
    <col min="1268" max="1268" width="3.33203125" customWidth="1"/>
    <col min="1269" max="1269" width="22" customWidth="1"/>
    <col min="1270" max="1270" width="5.109375" customWidth="1"/>
    <col min="1271" max="1271" width="4" customWidth="1"/>
    <col min="1273" max="1273" width="10" customWidth="1"/>
    <col min="1274" max="1274" width="2.44140625" customWidth="1"/>
    <col min="1275" max="1275" width="8" customWidth="1"/>
    <col min="1276" max="1276" width="12.33203125" customWidth="1"/>
    <col min="1277" max="1277" width="0.109375" customWidth="1"/>
    <col min="1278" max="1278" width="7.6640625" customWidth="1"/>
    <col min="1279" max="1279" width="11.33203125" customWidth="1"/>
    <col min="1280" max="1280" width="3.88671875" customWidth="1"/>
    <col min="1281" max="1281" width="6" customWidth="1"/>
    <col min="1282" max="1282" width="2.44140625" customWidth="1"/>
    <col min="1283" max="1283" width="3" customWidth="1"/>
    <col min="1284" max="1284" width="0.33203125" customWidth="1"/>
    <col min="1286" max="1286" width="0.33203125" customWidth="1"/>
    <col min="1287" max="1287" width="3.33203125" customWidth="1"/>
    <col min="1522" max="1522" width="3.33203125" customWidth="1"/>
    <col min="1523" max="1523" width="6.109375" customWidth="1"/>
    <col min="1524" max="1524" width="3.33203125" customWidth="1"/>
    <col min="1525" max="1525" width="22" customWidth="1"/>
    <col min="1526" max="1526" width="5.109375" customWidth="1"/>
    <col min="1527" max="1527" width="4" customWidth="1"/>
    <col min="1529" max="1529" width="10" customWidth="1"/>
    <col min="1530" max="1530" width="2.44140625" customWidth="1"/>
    <col min="1531" max="1531" width="8" customWidth="1"/>
    <col min="1532" max="1532" width="12.33203125" customWidth="1"/>
    <col min="1533" max="1533" width="0.109375" customWidth="1"/>
    <col min="1534" max="1534" width="7.6640625" customWidth="1"/>
    <col min="1535" max="1535" width="11.33203125" customWidth="1"/>
    <col min="1536" max="1536" width="3.88671875" customWidth="1"/>
    <col min="1537" max="1537" width="6" customWidth="1"/>
    <col min="1538" max="1538" width="2.44140625" customWidth="1"/>
    <col min="1539" max="1539" width="3" customWidth="1"/>
    <col min="1540" max="1540" width="0.33203125" customWidth="1"/>
    <col min="1542" max="1542" width="0.33203125" customWidth="1"/>
    <col min="1543" max="1543" width="3.33203125" customWidth="1"/>
    <col min="1778" max="1778" width="3.33203125" customWidth="1"/>
    <col min="1779" max="1779" width="6.109375" customWidth="1"/>
    <col min="1780" max="1780" width="3.33203125" customWidth="1"/>
    <col min="1781" max="1781" width="22" customWidth="1"/>
    <col min="1782" max="1782" width="5.109375" customWidth="1"/>
    <col min="1783" max="1783" width="4" customWidth="1"/>
    <col min="1785" max="1785" width="10" customWidth="1"/>
    <col min="1786" max="1786" width="2.44140625" customWidth="1"/>
    <col min="1787" max="1787" width="8" customWidth="1"/>
    <col min="1788" max="1788" width="12.33203125" customWidth="1"/>
    <col min="1789" max="1789" width="0.109375" customWidth="1"/>
    <col min="1790" max="1790" width="7.6640625" customWidth="1"/>
    <col min="1791" max="1791" width="11.33203125" customWidth="1"/>
    <col min="1792" max="1792" width="3.88671875" customWidth="1"/>
    <col min="1793" max="1793" width="6" customWidth="1"/>
    <col min="1794" max="1794" width="2.44140625" customWidth="1"/>
    <col min="1795" max="1795" width="3" customWidth="1"/>
    <col min="1796" max="1796" width="0.33203125" customWidth="1"/>
    <col min="1798" max="1798" width="0.33203125" customWidth="1"/>
    <col min="1799" max="1799" width="3.33203125" customWidth="1"/>
    <col min="2034" max="2034" width="3.33203125" customWidth="1"/>
    <col min="2035" max="2035" width="6.109375" customWidth="1"/>
    <col min="2036" max="2036" width="3.33203125" customWidth="1"/>
    <col min="2037" max="2037" width="22" customWidth="1"/>
    <col min="2038" max="2038" width="5.109375" customWidth="1"/>
    <col min="2039" max="2039" width="4" customWidth="1"/>
    <col min="2041" max="2041" width="10" customWidth="1"/>
    <col min="2042" max="2042" width="2.44140625" customWidth="1"/>
    <col min="2043" max="2043" width="8" customWidth="1"/>
    <col min="2044" max="2044" width="12.33203125" customWidth="1"/>
    <col min="2045" max="2045" width="0.109375" customWidth="1"/>
    <col min="2046" max="2046" width="7.6640625" customWidth="1"/>
    <col min="2047" max="2047" width="11.33203125" customWidth="1"/>
    <col min="2048" max="2048" width="3.88671875" customWidth="1"/>
    <col min="2049" max="2049" width="6" customWidth="1"/>
    <col min="2050" max="2050" width="2.44140625" customWidth="1"/>
    <col min="2051" max="2051" width="3" customWidth="1"/>
    <col min="2052" max="2052" width="0.33203125" customWidth="1"/>
    <col min="2054" max="2054" width="0.33203125" customWidth="1"/>
    <col min="2055" max="2055" width="3.33203125" customWidth="1"/>
    <col min="2290" max="2290" width="3.33203125" customWidth="1"/>
    <col min="2291" max="2291" width="6.109375" customWidth="1"/>
    <col min="2292" max="2292" width="3.33203125" customWidth="1"/>
    <col min="2293" max="2293" width="22" customWidth="1"/>
    <col min="2294" max="2294" width="5.109375" customWidth="1"/>
    <col min="2295" max="2295" width="4" customWidth="1"/>
    <col min="2297" max="2297" width="10" customWidth="1"/>
    <col min="2298" max="2298" width="2.44140625" customWidth="1"/>
    <col min="2299" max="2299" width="8" customWidth="1"/>
    <col min="2300" max="2300" width="12.33203125" customWidth="1"/>
    <col min="2301" max="2301" width="0.109375" customWidth="1"/>
    <col min="2302" max="2302" width="7.6640625" customWidth="1"/>
    <col min="2303" max="2303" width="11.33203125" customWidth="1"/>
    <col min="2304" max="2304" width="3.88671875" customWidth="1"/>
    <col min="2305" max="2305" width="6" customWidth="1"/>
    <col min="2306" max="2306" width="2.44140625" customWidth="1"/>
    <col min="2307" max="2307" width="3" customWidth="1"/>
    <col min="2308" max="2308" width="0.33203125" customWidth="1"/>
    <col min="2310" max="2310" width="0.33203125" customWidth="1"/>
    <col min="2311" max="2311" width="3.33203125" customWidth="1"/>
    <col min="2546" max="2546" width="3.33203125" customWidth="1"/>
    <col min="2547" max="2547" width="6.109375" customWidth="1"/>
    <col min="2548" max="2548" width="3.33203125" customWidth="1"/>
    <col min="2549" max="2549" width="22" customWidth="1"/>
    <col min="2550" max="2550" width="5.109375" customWidth="1"/>
    <col min="2551" max="2551" width="4" customWidth="1"/>
    <col min="2553" max="2553" width="10" customWidth="1"/>
    <col min="2554" max="2554" width="2.44140625" customWidth="1"/>
    <col min="2555" max="2555" width="8" customWidth="1"/>
    <col min="2556" max="2556" width="12.33203125" customWidth="1"/>
    <col min="2557" max="2557" width="0.109375" customWidth="1"/>
    <col min="2558" max="2558" width="7.6640625" customWidth="1"/>
    <col min="2559" max="2559" width="11.33203125" customWidth="1"/>
    <col min="2560" max="2560" width="3.88671875" customWidth="1"/>
    <col min="2561" max="2561" width="6" customWidth="1"/>
    <col min="2562" max="2562" width="2.44140625" customWidth="1"/>
    <col min="2563" max="2563" width="3" customWidth="1"/>
    <col min="2564" max="2564" width="0.33203125" customWidth="1"/>
    <col min="2566" max="2566" width="0.33203125" customWidth="1"/>
    <col min="2567" max="2567" width="3.33203125" customWidth="1"/>
    <col min="2802" max="2802" width="3.33203125" customWidth="1"/>
    <col min="2803" max="2803" width="6.109375" customWidth="1"/>
    <col min="2804" max="2804" width="3.33203125" customWidth="1"/>
    <col min="2805" max="2805" width="22" customWidth="1"/>
    <col min="2806" max="2806" width="5.109375" customWidth="1"/>
    <col min="2807" max="2807" width="4" customWidth="1"/>
    <col min="2809" max="2809" width="10" customWidth="1"/>
    <col min="2810" max="2810" width="2.44140625" customWidth="1"/>
    <col min="2811" max="2811" width="8" customWidth="1"/>
    <col min="2812" max="2812" width="12.33203125" customWidth="1"/>
    <col min="2813" max="2813" width="0.109375" customWidth="1"/>
    <col min="2814" max="2814" width="7.6640625" customWidth="1"/>
    <col min="2815" max="2815" width="11.33203125" customWidth="1"/>
    <col min="2816" max="2816" width="3.88671875" customWidth="1"/>
    <col min="2817" max="2817" width="6" customWidth="1"/>
    <col min="2818" max="2818" width="2.44140625" customWidth="1"/>
    <col min="2819" max="2819" width="3" customWidth="1"/>
    <col min="2820" max="2820" width="0.33203125" customWidth="1"/>
    <col min="2822" max="2822" width="0.33203125" customWidth="1"/>
    <col min="2823" max="2823" width="3.33203125" customWidth="1"/>
    <col min="3058" max="3058" width="3.33203125" customWidth="1"/>
    <col min="3059" max="3059" width="6.109375" customWidth="1"/>
    <col min="3060" max="3060" width="3.33203125" customWidth="1"/>
    <col min="3061" max="3061" width="22" customWidth="1"/>
    <col min="3062" max="3062" width="5.109375" customWidth="1"/>
    <col min="3063" max="3063" width="4" customWidth="1"/>
    <col min="3065" max="3065" width="10" customWidth="1"/>
    <col min="3066" max="3066" width="2.44140625" customWidth="1"/>
    <col min="3067" max="3067" width="8" customWidth="1"/>
    <col min="3068" max="3068" width="12.33203125" customWidth="1"/>
    <col min="3069" max="3069" width="0.109375" customWidth="1"/>
    <col min="3070" max="3070" width="7.6640625" customWidth="1"/>
    <col min="3071" max="3071" width="11.33203125" customWidth="1"/>
    <col min="3072" max="3072" width="3.88671875" customWidth="1"/>
    <col min="3073" max="3073" width="6" customWidth="1"/>
    <col min="3074" max="3074" width="2.44140625" customWidth="1"/>
    <col min="3075" max="3075" width="3" customWidth="1"/>
    <col min="3076" max="3076" width="0.33203125" customWidth="1"/>
    <col min="3078" max="3078" width="0.33203125" customWidth="1"/>
    <col min="3079" max="3079" width="3.33203125" customWidth="1"/>
    <col min="3314" max="3314" width="3.33203125" customWidth="1"/>
    <col min="3315" max="3315" width="6.109375" customWidth="1"/>
    <col min="3316" max="3316" width="3.33203125" customWidth="1"/>
    <col min="3317" max="3317" width="22" customWidth="1"/>
    <col min="3318" max="3318" width="5.109375" customWidth="1"/>
    <col min="3319" max="3319" width="4" customWidth="1"/>
    <col min="3321" max="3321" width="10" customWidth="1"/>
    <col min="3322" max="3322" width="2.44140625" customWidth="1"/>
    <col min="3323" max="3323" width="8" customWidth="1"/>
    <col min="3324" max="3324" width="12.33203125" customWidth="1"/>
    <col min="3325" max="3325" width="0.109375" customWidth="1"/>
    <col min="3326" max="3326" width="7.6640625" customWidth="1"/>
    <col min="3327" max="3327" width="11.33203125" customWidth="1"/>
    <col min="3328" max="3328" width="3.88671875" customWidth="1"/>
    <col min="3329" max="3329" width="6" customWidth="1"/>
    <col min="3330" max="3330" width="2.44140625" customWidth="1"/>
    <col min="3331" max="3331" width="3" customWidth="1"/>
    <col min="3332" max="3332" width="0.33203125" customWidth="1"/>
    <col min="3334" max="3334" width="0.33203125" customWidth="1"/>
    <col min="3335" max="3335" width="3.33203125" customWidth="1"/>
    <col min="3570" max="3570" width="3.33203125" customWidth="1"/>
    <col min="3571" max="3571" width="6.109375" customWidth="1"/>
    <col min="3572" max="3572" width="3.33203125" customWidth="1"/>
    <col min="3573" max="3573" width="22" customWidth="1"/>
    <col min="3574" max="3574" width="5.109375" customWidth="1"/>
    <col min="3575" max="3575" width="4" customWidth="1"/>
    <col min="3577" max="3577" width="10" customWidth="1"/>
    <col min="3578" max="3578" width="2.44140625" customWidth="1"/>
    <col min="3579" max="3579" width="8" customWidth="1"/>
    <col min="3580" max="3580" width="12.33203125" customWidth="1"/>
    <col min="3581" max="3581" width="0.109375" customWidth="1"/>
    <col min="3582" max="3582" width="7.6640625" customWidth="1"/>
    <col min="3583" max="3583" width="11.33203125" customWidth="1"/>
    <col min="3584" max="3584" width="3.88671875" customWidth="1"/>
    <col min="3585" max="3585" width="6" customWidth="1"/>
    <col min="3586" max="3586" width="2.44140625" customWidth="1"/>
    <col min="3587" max="3587" width="3" customWidth="1"/>
    <col min="3588" max="3588" width="0.33203125" customWidth="1"/>
    <col min="3590" max="3590" width="0.33203125" customWidth="1"/>
    <col min="3591" max="3591" width="3.33203125" customWidth="1"/>
    <col min="3826" max="3826" width="3.33203125" customWidth="1"/>
    <col min="3827" max="3827" width="6.109375" customWidth="1"/>
    <col min="3828" max="3828" width="3.33203125" customWidth="1"/>
    <col min="3829" max="3829" width="22" customWidth="1"/>
    <col min="3830" max="3830" width="5.109375" customWidth="1"/>
    <col min="3831" max="3831" width="4" customWidth="1"/>
    <col min="3833" max="3833" width="10" customWidth="1"/>
    <col min="3834" max="3834" width="2.44140625" customWidth="1"/>
    <col min="3835" max="3835" width="8" customWidth="1"/>
    <col min="3836" max="3836" width="12.33203125" customWidth="1"/>
    <col min="3837" max="3837" width="0.109375" customWidth="1"/>
    <col min="3838" max="3838" width="7.6640625" customWidth="1"/>
    <col min="3839" max="3839" width="11.33203125" customWidth="1"/>
    <col min="3840" max="3840" width="3.88671875" customWidth="1"/>
    <col min="3841" max="3841" width="6" customWidth="1"/>
    <col min="3842" max="3842" width="2.44140625" customWidth="1"/>
    <col min="3843" max="3843" width="3" customWidth="1"/>
    <col min="3844" max="3844" width="0.33203125" customWidth="1"/>
    <col min="3846" max="3846" width="0.33203125" customWidth="1"/>
    <col min="3847" max="3847" width="3.33203125" customWidth="1"/>
    <col min="4082" max="4082" width="3.33203125" customWidth="1"/>
    <col min="4083" max="4083" width="6.109375" customWidth="1"/>
    <col min="4084" max="4084" width="3.33203125" customWidth="1"/>
    <col min="4085" max="4085" width="22" customWidth="1"/>
    <col min="4086" max="4086" width="5.109375" customWidth="1"/>
    <col min="4087" max="4087" width="4" customWidth="1"/>
    <col min="4089" max="4089" width="10" customWidth="1"/>
    <col min="4090" max="4090" width="2.44140625" customWidth="1"/>
    <col min="4091" max="4091" width="8" customWidth="1"/>
    <col min="4092" max="4092" width="12.33203125" customWidth="1"/>
    <col min="4093" max="4093" width="0.109375" customWidth="1"/>
    <col min="4094" max="4094" width="7.6640625" customWidth="1"/>
    <col min="4095" max="4095" width="11.33203125" customWidth="1"/>
    <col min="4096" max="4096" width="3.88671875" customWidth="1"/>
    <col min="4097" max="4097" width="6" customWidth="1"/>
    <col min="4098" max="4098" width="2.44140625" customWidth="1"/>
    <col min="4099" max="4099" width="3" customWidth="1"/>
    <col min="4100" max="4100" width="0.33203125" customWidth="1"/>
    <col min="4102" max="4102" width="0.33203125" customWidth="1"/>
    <col min="4103" max="4103" width="3.33203125" customWidth="1"/>
    <col min="4338" max="4338" width="3.33203125" customWidth="1"/>
    <col min="4339" max="4339" width="6.109375" customWidth="1"/>
    <col min="4340" max="4340" width="3.33203125" customWidth="1"/>
    <col min="4341" max="4341" width="22" customWidth="1"/>
    <col min="4342" max="4342" width="5.109375" customWidth="1"/>
    <col min="4343" max="4343" width="4" customWidth="1"/>
    <col min="4345" max="4345" width="10" customWidth="1"/>
    <col min="4346" max="4346" width="2.44140625" customWidth="1"/>
    <col min="4347" max="4347" width="8" customWidth="1"/>
    <col min="4348" max="4348" width="12.33203125" customWidth="1"/>
    <col min="4349" max="4349" width="0.109375" customWidth="1"/>
    <col min="4350" max="4350" width="7.6640625" customWidth="1"/>
    <col min="4351" max="4351" width="11.33203125" customWidth="1"/>
    <col min="4352" max="4352" width="3.88671875" customWidth="1"/>
    <col min="4353" max="4353" width="6" customWidth="1"/>
    <col min="4354" max="4354" width="2.44140625" customWidth="1"/>
    <col min="4355" max="4355" width="3" customWidth="1"/>
    <col min="4356" max="4356" width="0.33203125" customWidth="1"/>
    <col min="4358" max="4358" width="0.33203125" customWidth="1"/>
    <col min="4359" max="4359" width="3.33203125" customWidth="1"/>
    <col min="4594" max="4594" width="3.33203125" customWidth="1"/>
    <col min="4595" max="4595" width="6.109375" customWidth="1"/>
    <col min="4596" max="4596" width="3.33203125" customWidth="1"/>
    <col min="4597" max="4597" width="22" customWidth="1"/>
    <col min="4598" max="4598" width="5.109375" customWidth="1"/>
    <col min="4599" max="4599" width="4" customWidth="1"/>
    <col min="4601" max="4601" width="10" customWidth="1"/>
    <col min="4602" max="4602" width="2.44140625" customWidth="1"/>
    <col min="4603" max="4603" width="8" customWidth="1"/>
    <col min="4604" max="4604" width="12.33203125" customWidth="1"/>
    <col min="4605" max="4605" width="0.109375" customWidth="1"/>
    <col min="4606" max="4606" width="7.6640625" customWidth="1"/>
    <col min="4607" max="4607" width="11.33203125" customWidth="1"/>
    <col min="4608" max="4608" width="3.88671875" customWidth="1"/>
    <col min="4609" max="4609" width="6" customWidth="1"/>
    <col min="4610" max="4610" width="2.44140625" customWidth="1"/>
    <col min="4611" max="4611" width="3" customWidth="1"/>
    <col min="4612" max="4612" width="0.33203125" customWidth="1"/>
    <col min="4614" max="4614" width="0.33203125" customWidth="1"/>
    <col min="4615" max="4615" width="3.33203125" customWidth="1"/>
    <col min="4850" max="4850" width="3.33203125" customWidth="1"/>
    <col min="4851" max="4851" width="6.109375" customWidth="1"/>
    <col min="4852" max="4852" width="3.33203125" customWidth="1"/>
    <col min="4853" max="4853" width="22" customWidth="1"/>
    <col min="4854" max="4854" width="5.109375" customWidth="1"/>
    <col min="4855" max="4855" width="4" customWidth="1"/>
    <col min="4857" max="4857" width="10" customWidth="1"/>
    <col min="4858" max="4858" width="2.44140625" customWidth="1"/>
    <col min="4859" max="4859" width="8" customWidth="1"/>
    <col min="4860" max="4860" width="12.33203125" customWidth="1"/>
    <col min="4861" max="4861" width="0.109375" customWidth="1"/>
    <col min="4862" max="4862" width="7.6640625" customWidth="1"/>
    <col min="4863" max="4863" width="11.33203125" customWidth="1"/>
    <col min="4864" max="4864" width="3.88671875" customWidth="1"/>
    <col min="4865" max="4865" width="6" customWidth="1"/>
    <col min="4866" max="4866" width="2.44140625" customWidth="1"/>
    <col min="4867" max="4867" width="3" customWidth="1"/>
    <col min="4868" max="4868" width="0.33203125" customWidth="1"/>
    <col min="4870" max="4870" width="0.33203125" customWidth="1"/>
    <col min="4871" max="4871" width="3.33203125" customWidth="1"/>
    <col min="5106" max="5106" width="3.33203125" customWidth="1"/>
    <col min="5107" max="5107" width="6.109375" customWidth="1"/>
    <col min="5108" max="5108" width="3.33203125" customWidth="1"/>
    <col min="5109" max="5109" width="22" customWidth="1"/>
    <col min="5110" max="5110" width="5.109375" customWidth="1"/>
    <col min="5111" max="5111" width="4" customWidth="1"/>
    <col min="5113" max="5113" width="10" customWidth="1"/>
    <col min="5114" max="5114" width="2.44140625" customWidth="1"/>
    <col min="5115" max="5115" width="8" customWidth="1"/>
    <col min="5116" max="5116" width="12.33203125" customWidth="1"/>
    <col min="5117" max="5117" width="0.109375" customWidth="1"/>
    <col min="5118" max="5118" width="7.6640625" customWidth="1"/>
    <col min="5119" max="5119" width="11.33203125" customWidth="1"/>
    <col min="5120" max="5120" width="3.88671875" customWidth="1"/>
    <col min="5121" max="5121" width="6" customWidth="1"/>
    <col min="5122" max="5122" width="2.44140625" customWidth="1"/>
    <col min="5123" max="5123" width="3" customWidth="1"/>
    <col min="5124" max="5124" width="0.33203125" customWidth="1"/>
    <col min="5126" max="5126" width="0.33203125" customWidth="1"/>
    <col min="5127" max="5127" width="3.33203125" customWidth="1"/>
    <col min="5362" max="5362" width="3.33203125" customWidth="1"/>
    <col min="5363" max="5363" width="6.109375" customWidth="1"/>
    <col min="5364" max="5364" width="3.33203125" customWidth="1"/>
    <col min="5365" max="5365" width="22" customWidth="1"/>
    <col min="5366" max="5366" width="5.109375" customWidth="1"/>
    <col min="5367" max="5367" width="4" customWidth="1"/>
    <col min="5369" max="5369" width="10" customWidth="1"/>
    <col min="5370" max="5370" width="2.44140625" customWidth="1"/>
    <col min="5371" max="5371" width="8" customWidth="1"/>
    <col min="5372" max="5372" width="12.33203125" customWidth="1"/>
    <col min="5373" max="5373" width="0.109375" customWidth="1"/>
    <col min="5374" max="5374" width="7.6640625" customWidth="1"/>
    <col min="5375" max="5375" width="11.33203125" customWidth="1"/>
    <col min="5376" max="5376" width="3.88671875" customWidth="1"/>
    <col min="5377" max="5377" width="6" customWidth="1"/>
    <col min="5378" max="5378" width="2.44140625" customWidth="1"/>
    <col min="5379" max="5379" width="3" customWidth="1"/>
    <col min="5380" max="5380" width="0.33203125" customWidth="1"/>
    <col min="5382" max="5382" width="0.33203125" customWidth="1"/>
    <col min="5383" max="5383" width="3.33203125" customWidth="1"/>
    <col min="5618" max="5618" width="3.33203125" customWidth="1"/>
    <col min="5619" max="5619" width="6.109375" customWidth="1"/>
    <col min="5620" max="5620" width="3.33203125" customWidth="1"/>
    <col min="5621" max="5621" width="22" customWidth="1"/>
    <col min="5622" max="5622" width="5.109375" customWidth="1"/>
    <col min="5623" max="5623" width="4" customWidth="1"/>
    <col min="5625" max="5625" width="10" customWidth="1"/>
    <col min="5626" max="5626" width="2.44140625" customWidth="1"/>
    <col min="5627" max="5627" width="8" customWidth="1"/>
    <col min="5628" max="5628" width="12.33203125" customWidth="1"/>
    <col min="5629" max="5629" width="0.109375" customWidth="1"/>
    <col min="5630" max="5630" width="7.6640625" customWidth="1"/>
    <col min="5631" max="5631" width="11.33203125" customWidth="1"/>
    <col min="5632" max="5632" width="3.88671875" customWidth="1"/>
    <col min="5633" max="5633" width="6" customWidth="1"/>
    <col min="5634" max="5634" width="2.44140625" customWidth="1"/>
    <col min="5635" max="5635" width="3" customWidth="1"/>
    <col min="5636" max="5636" width="0.33203125" customWidth="1"/>
    <col min="5638" max="5638" width="0.33203125" customWidth="1"/>
    <col min="5639" max="5639" width="3.33203125" customWidth="1"/>
    <col min="5874" max="5874" width="3.33203125" customWidth="1"/>
    <col min="5875" max="5875" width="6.109375" customWidth="1"/>
    <col min="5876" max="5876" width="3.33203125" customWidth="1"/>
    <col min="5877" max="5877" width="22" customWidth="1"/>
    <col min="5878" max="5878" width="5.109375" customWidth="1"/>
    <col min="5879" max="5879" width="4" customWidth="1"/>
    <col min="5881" max="5881" width="10" customWidth="1"/>
    <col min="5882" max="5882" width="2.44140625" customWidth="1"/>
    <col min="5883" max="5883" width="8" customWidth="1"/>
    <col min="5884" max="5884" width="12.33203125" customWidth="1"/>
    <col min="5885" max="5885" width="0.109375" customWidth="1"/>
    <col min="5886" max="5886" width="7.6640625" customWidth="1"/>
    <col min="5887" max="5887" width="11.33203125" customWidth="1"/>
    <col min="5888" max="5888" width="3.88671875" customWidth="1"/>
    <col min="5889" max="5889" width="6" customWidth="1"/>
    <col min="5890" max="5890" width="2.44140625" customWidth="1"/>
    <col min="5891" max="5891" width="3" customWidth="1"/>
    <col min="5892" max="5892" width="0.33203125" customWidth="1"/>
    <col min="5894" max="5894" width="0.33203125" customWidth="1"/>
    <col min="5895" max="5895" width="3.33203125" customWidth="1"/>
    <col min="6130" max="6130" width="3.33203125" customWidth="1"/>
    <col min="6131" max="6131" width="6.109375" customWidth="1"/>
    <col min="6132" max="6132" width="3.33203125" customWidth="1"/>
    <col min="6133" max="6133" width="22" customWidth="1"/>
    <col min="6134" max="6134" width="5.109375" customWidth="1"/>
    <col min="6135" max="6135" width="4" customWidth="1"/>
    <col min="6137" max="6137" width="10" customWidth="1"/>
    <col min="6138" max="6138" width="2.44140625" customWidth="1"/>
    <col min="6139" max="6139" width="8" customWidth="1"/>
    <col min="6140" max="6140" width="12.33203125" customWidth="1"/>
    <col min="6141" max="6141" width="0.109375" customWidth="1"/>
    <col min="6142" max="6142" width="7.6640625" customWidth="1"/>
    <col min="6143" max="6143" width="11.33203125" customWidth="1"/>
    <col min="6144" max="6144" width="3.88671875" customWidth="1"/>
    <col min="6145" max="6145" width="6" customWidth="1"/>
    <col min="6146" max="6146" width="2.44140625" customWidth="1"/>
    <col min="6147" max="6147" width="3" customWidth="1"/>
    <col min="6148" max="6148" width="0.33203125" customWidth="1"/>
    <col min="6150" max="6150" width="0.33203125" customWidth="1"/>
    <col min="6151" max="6151" width="3.33203125" customWidth="1"/>
    <col min="6386" max="6386" width="3.33203125" customWidth="1"/>
    <col min="6387" max="6387" width="6.109375" customWidth="1"/>
    <col min="6388" max="6388" width="3.33203125" customWidth="1"/>
    <col min="6389" max="6389" width="22" customWidth="1"/>
    <col min="6390" max="6390" width="5.109375" customWidth="1"/>
    <col min="6391" max="6391" width="4" customWidth="1"/>
    <col min="6393" max="6393" width="10" customWidth="1"/>
    <col min="6394" max="6394" width="2.44140625" customWidth="1"/>
    <col min="6395" max="6395" width="8" customWidth="1"/>
    <col min="6396" max="6396" width="12.33203125" customWidth="1"/>
    <col min="6397" max="6397" width="0.109375" customWidth="1"/>
    <col min="6398" max="6398" width="7.6640625" customWidth="1"/>
    <col min="6399" max="6399" width="11.33203125" customWidth="1"/>
    <col min="6400" max="6400" width="3.88671875" customWidth="1"/>
    <col min="6401" max="6401" width="6" customWidth="1"/>
    <col min="6402" max="6402" width="2.44140625" customWidth="1"/>
    <col min="6403" max="6403" width="3" customWidth="1"/>
    <col min="6404" max="6404" width="0.33203125" customWidth="1"/>
    <col min="6406" max="6406" width="0.33203125" customWidth="1"/>
    <col min="6407" max="6407" width="3.33203125" customWidth="1"/>
    <col min="6642" max="6642" width="3.33203125" customWidth="1"/>
    <col min="6643" max="6643" width="6.109375" customWidth="1"/>
    <col min="6644" max="6644" width="3.33203125" customWidth="1"/>
    <col min="6645" max="6645" width="22" customWidth="1"/>
    <col min="6646" max="6646" width="5.109375" customWidth="1"/>
    <col min="6647" max="6647" width="4" customWidth="1"/>
    <col min="6649" max="6649" width="10" customWidth="1"/>
    <col min="6650" max="6650" width="2.44140625" customWidth="1"/>
    <col min="6651" max="6651" width="8" customWidth="1"/>
    <col min="6652" max="6652" width="12.33203125" customWidth="1"/>
    <col min="6653" max="6653" width="0.109375" customWidth="1"/>
    <col min="6654" max="6654" width="7.6640625" customWidth="1"/>
    <col min="6655" max="6655" width="11.33203125" customWidth="1"/>
    <col min="6656" max="6656" width="3.88671875" customWidth="1"/>
    <col min="6657" max="6657" width="6" customWidth="1"/>
    <col min="6658" max="6658" width="2.44140625" customWidth="1"/>
    <col min="6659" max="6659" width="3" customWidth="1"/>
    <col min="6660" max="6660" width="0.33203125" customWidth="1"/>
    <col min="6662" max="6662" width="0.33203125" customWidth="1"/>
    <col min="6663" max="6663" width="3.33203125" customWidth="1"/>
    <col min="6898" max="6898" width="3.33203125" customWidth="1"/>
    <col min="6899" max="6899" width="6.109375" customWidth="1"/>
    <col min="6900" max="6900" width="3.33203125" customWidth="1"/>
    <col min="6901" max="6901" width="22" customWidth="1"/>
    <col min="6902" max="6902" width="5.109375" customWidth="1"/>
    <col min="6903" max="6903" width="4" customWidth="1"/>
    <col min="6905" max="6905" width="10" customWidth="1"/>
    <col min="6906" max="6906" width="2.44140625" customWidth="1"/>
    <col min="6907" max="6907" width="8" customWidth="1"/>
    <col min="6908" max="6908" width="12.33203125" customWidth="1"/>
    <col min="6909" max="6909" width="0.109375" customWidth="1"/>
    <col min="6910" max="6910" width="7.6640625" customWidth="1"/>
    <col min="6911" max="6911" width="11.33203125" customWidth="1"/>
    <col min="6912" max="6912" width="3.88671875" customWidth="1"/>
    <col min="6913" max="6913" width="6" customWidth="1"/>
    <col min="6914" max="6914" width="2.44140625" customWidth="1"/>
    <col min="6915" max="6915" width="3" customWidth="1"/>
    <col min="6916" max="6916" width="0.33203125" customWidth="1"/>
    <col min="6918" max="6918" width="0.33203125" customWidth="1"/>
    <col min="6919" max="6919" width="3.33203125" customWidth="1"/>
    <col min="7154" max="7154" width="3.33203125" customWidth="1"/>
    <col min="7155" max="7155" width="6.109375" customWidth="1"/>
    <col min="7156" max="7156" width="3.33203125" customWidth="1"/>
    <col min="7157" max="7157" width="22" customWidth="1"/>
    <col min="7158" max="7158" width="5.109375" customWidth="1"/>
    <col min="7159" max="7159" width="4" customWidth="1"/>
    <col min="7161" max="7161" width="10" customWidth="1"/>
    <col min="7162" max="7162" width="2.44140625" customWidth="1"/>
    <col min="7163" max="7163" width="8" customWidth="1"/>
    <col min="7164" max="7164" width="12.33203125" customWidth="1"/>
    <col min="7165" max="7165" width="0.109375" customWidth="1"/>
    <col min="7166" max="7166" width="7.6640625" customWidth="1"/>
    <col min="7167" max="7167" width="11.33203125" customWidth="1"/>
    <col min="7168" max="7168" width="3.88671875" customWidth="1"/>
    <col min="7169" max="7169" width="6" customWidth="1"/>
    <col min="7170" max="7170" width="2.44140625" customWidth="1"/>
    <col min="7171" max="7171" width="3" customWidth="1"/>
    <col min="7172" max="7172" width="0.33203125" customWidth="1"/>
    <col min="7174" max="7174" width="0.33203125" customWidth="1"/>
    <col min="7175" max="7175" width="3.33203125" customWidth="1"/>
    <col min="7410" max="7410" width="3.33203125" customWidth="1"/>
    <col min="7411" max="7411" width="6.109375" customWidth="1"/>
    <col min="7412" max="7412" width="3.33203125" customWidth="1"/>
    <col min="7413" max="7413" width="22" customWidth="1"/>
    <col min="7414" max="7414" width="5.109375" customWidth="1"/>
    <col min="7415" max="7415" width="4" customWidth="1"/>
    <col min="7417" max="7417" width="10" customWidth="1"/>
    <col min="7418" max="7418" width="2.44140625" customWidth="1"/>
    <col min="7419" max="7419" width="8" customWidth="1"/>
    <col min="7420" max="7420" width="12.33203125" customWidth="1"/>
    <col min="7421" max="7421" width="0.109375" customWidth="1"/>
    <col min="7422" max="7422" width="7.6640625" customWidth="1"/>
    <col min="7423" max="7423" width="11.33203125" customWidth="1"/>
    <col min="7424" max="7424" width="3.88671875" customWidth="1"/>
    <col min="7425" max="7425" width="6" customWidth="1"/>
    <col min="7426" max="7426" width="2.44140625" customWidth="1"/>
    <col min="7427" max="7427" width="3" customWidth="1"/>
    <col min="7428" max="7428" width="0.33203125" customWidth="1"/>
    <col min="7430" max="7430" width="0.33203125" customWidth="1"/>
    <col min="7431" max="7431" width="3.33203125" customWidth="1"/>
    <col min="7666" max="7666" width="3.33203125" customWidth="1"/>
    <col min="7667" max="7667" width="6.109375" customWidth="1"/>
    <col min="7668" max="7668" width="3.33203125" customWidth="1"/>
    <col min="7669" max="7669" width="22" customWidth="1"/>
    <col min="7670" max="7670" width="5.109375" customWidth="1"/>
    <col min="7671" max="7671" width="4" customWidth="1"/>
    <col min="7673" max="7673" width="10" customWidth="1"/>
    <col min="7674" max="7674" width="2.44140625" customWidth="1"/>
    <col min="7675" max="7675" width="8" customWidth="1"/>
    <col min="7676" max="7676" width="12.33203125" customWidth="1"/>
    <col min="7677" max="7677" width="0.109375" customWidth="1"/>
    <col min="7678" max="7678" width="7.6640625" customWidth="1"/>
    <col min="7679" max="7679" width="11.33203125" customWidth="1"/>
    <col min="7680" max="7680" width="3.88671875" customWidth="1"/>
    <col min="7681" max="7681" width="6" customWidth="1"/>
    <col min="7682" max="7682" width="2.44140625" customWidth="1"/>
    <col min="7683" max="7683" width="3" customWidth="1"/>
    <col min="7684" max="7684" width="0.33203125" customWidth="1"/>
    <col min="7686" max="7686" width="0.33203125" customWidth="1"/>
    <col min="7687" max="7687" width="3.33203125" customWidth="1"/>
    <col min="7922" max="7922" width="3.33203125" customWidth="1"/>
    <col min="7923" max="7923" width="6.109375" customWidth="1"/>
    <col min="7924" max="7924" width="3.33203125" customWidth="1"/>
    <col min="7925" max="7925" width="22" customWidth="1"/>
    <col min="7926" max="7926" width="5.109375" customWidth="1"/>
    <col min="7927" max="7927" width="4" customWidth="1"/>
    <col min="7929" max="7929" width="10" customWidth="1"/>
    <col min="7930" max="7930" width="2.44140625" customWidth="1"/>
    <col min="7931" max="7931" width="8" customWidth="1"/>
    <col min="7932" max="7932" width="12.33203125" customWidth="1"/>
    <col min="7933" max="7933" width="0.109375" customWidth="1"/>
    <col min="7934" max="7934" width="7.6640625" customWidth="1"/>
    <col min="7935" max="7935" width="11.33203125" customWidth="1"/>
    <col min="7936" max="7936" width="3.88671875" customWidth="1"/>
    <col min="7937" max="7937" width="6" customWidth="1"/>
    <col min="7938" max="7938" width="2.44140625" customWidth="1"/>
    <col min="7939" max="7939" width="3" customWidth="1"/>
    <col min="7940" max="7940" width="0.33203125" customWidth="1"/>
    <col min="7942" max="7942" width="0.33203125" customWidth="1"/>
    <col min="7943" max="7943" width="3.33203125" customWidth="1"/>
    <col min="8178" max="8178" width="3.33203125" customWidth="1"/>
    <col min="8179" max="8179" width="6.109375" customWidth="1"/>
    <col min="8180" max="8180" width="3.33203125" customWidth="1"/>
    <col min="8181" max="8181" width="22" customWidth="1"/>
    <col min="8182" max="8182" width="5.109375" customWidth="1"/>
    <col min="8183" max="8183" width="4" customWidth="1"/>
    <col min="8185" max="8185" width="10" customWidth="1"/>
    <col min="8186" max="8186" width="2.44140625" customWidth="1"/>
    <col min="8187" max="8187" width="8" customWidth="1"/>
    <col min="8188" max="8188" width="12.33203125" customWidth="1"/>
    <col min="8189" max="8189" width="0.109375" customWidth="1"/>
    <col min="8190" max="8190" width="7.6640625" customWidth="1"/>
    <col min="8191" max="8191" width="11.33203125" customWidth="1"/>
    <col min="8192" max="8192" width="3.88671875" customWidth="1"/>
    <col min="8193" max="8193" width="6" customWidth="1"/>
    <col min="8194" max="8194" width="2.44140625" customWidth="1"/>
    <col min="8195" max="8195" width="3" customWidth="1"/>
    <col min="8196" max="8196" width="0.33203125" customWidth="1"/>
    <col min="8198" max="8198" width="0.33203125" customWidth="1"/>
    <col min="8199" max="8199" width="3.33203125" customWidth="1"/>
    <col min="8434" max="8434" width="3.33203125" customWidth="1"/>
    <col min="8435" max="8435" width="6.109375" customWidth="1"/>
    <col min="8436" max="8436" width="3.33203125" customWidth="1"/>
    <col min="8437" max="8437" width="22" customWidth="1"/>
    <col min="8438" max="8438" width="5.109375" customWidth="1"/>
    <col min="8439" max="8439" width="4" customWidth="1"/>
    <col min="8441" max="8441" width="10" customWidth="1"/>
    <col min="8442" max="8442" width="2.44140625" customWidth="1"/>
    <col min="8443" max="8443" width="8" customWidth="1"/>
    <col min="8444" max="8444" width="12.33203125" customWidth="1"/>
    <col min="8445" max="8445" width="0.109375" customWidth="1"/>
    <col min="8446" max="8446" width="7.6640625" customWidth="1"/>
    <col min="8447" max="8447" width="11.33203125" customWidth="1"/>
    <col min="8448" max="8448" width="3.88671875" customWidth="1"/>
    <col min="8449" max="8449" width="6" customWidth="1"/>
    <col min="8450" max="8450" width="2.44140625" customWidth="1"/>
    <col min="8451" max="8451" width="3" customWidth="1"/>
    <col min="8452" max="8452" width="0.33203125" customWidth="1"/>
    <col min="8454" max="8454" width="0.33203125" customWidth="1"/>
    <col min="8455" max="8455" width="3.33203125" customWidth="1"/>
    <col min="8690" max="8690" width="3.33203125" customWidth="1"/>
    <col min="8691" max="8691" width="6.109375" customWidth="1"/>
    <col min="8692" max="8692" width="3.33203125" customWidth="1"/>
    <col min="8693" max="8693" width="22" customWidth="1"/>
    <col min="8694" max="8694" width="5.109375" customWidth="1"/>
    <col min="8695" max="8695" width="4" customWidth="1"/>
    <col min="8697" max="8697" width="10" customWidth="1"/>
    <col min="8698" max="8698" width="2.44140625" customWidth="1"/>
    <col min="8699" max="8699" width="8" customWidth="1"/>
    <col min="8700" max="8700" width="12.33203125" customWidth="1"/>
    <col min="8701" max="8701" width="0.109375" customWidth="1"/>
    <col min="8702" max="8702" width="7.6640625" customWidth="1"/>
    <col min="8703" max="8703" width="11.33203125" customWidth="1"/>
    <col min="8704" max="8704" width="3.88671875" customWidth="1"/>
    <col min="8705" max="8705" width="6" customWidth="1"/>
    <col min="8706" max="8706" width="2.44140625" customWidth="1"/>
    <col min="8707" max="8707" width="3" customWidth="1"/>
    <col min="8708" max="8708" width="0.33203125" customWidth="1"/>
    <col min="8710" max="8710" width="0.33203125" customWidth="1"/>
    <col min="8711" max="8711" width="3.33203125" customWidth="1"/>
    <col min="8946" max="8946" width="3.33203125" customWidth="1"/>
    <col min="8947" max="8947" width="6.109375" customWidth="1"/>
    <col min="8948" max="8948" width="3.33203125" customWidth="1"/>
    <col min="8949" max="8949" width="22" customWidth="1"/>
    <col min="8950" max="8950" width="5.109375" customWidth="1"/>
    <col min="8951" max="8951" width="4" customWidth="1"/>
    <col min="8953" max="8953" width="10" customWidth="1"/>
    <col min="8954" max="8954" width="2.44140625" customWidth="1"/>
    <col min="8955" max="8955" width="8" customWidth="1"/>
    <col min="8956" max="8956" width="12.33203125" customWidth="1"/>
    <col min="8957" max="8957" width="0.109375" customWidth="1"/>
    <col min="8958" max="8958" width="7.6640625" customWidth="1"/>
    <col min="8959" max="8959" width="11.33203125" customWidth="1"/>
    <col min="8960" max="8960" width="3.88671875" customWidth="1"/>
    <col min="8961" max="8961" width="6" customWidth="1"/>
    <col min="8962" max="8962" width="2.44140625" customWidth="1"/>
    <col min="8963" max="8963" width="3" customWidth="1"/>
    <col min="8964" max="8964" width="0.33203125" customWidth="1"/>
    <col min="8966" max="8966" width="0.33203125" customWidth="1"/>
    <col min="8967" max="8967" width="3.33203125" customWidth="1"/>
    <col min="9202" max="9202" width="3.33203125" customWidth="1"/>
    <col min="9203" max="9203" width="6.109375" customWidth="1"/>
    <col min="9204" max="9204" width="3.33203125" customWidth="1"/>
    <col min="9205" max="9205" width="22" customWidth="1"/>
    <col min="9206" max="9206" width="5.109375" customWidth="1"/>
    <col min="9207" max="9207" width="4" customWidth="1"/>
    <col min="9209" max="9209" width="10" customWidth="1"/>
    <col min="9210" max="9210" width="2.44140625" customWidth="1"/>
    <col min="9211" max="9211" width="8" customWidth="1"/>
    <col min="9212" max="9212" width="12.33203125" customWidth="1"/>
    <col min="9213" max="9213" width="0.109375" customWidth="1"/>
    <col min="9214" max="9214" width="7.6640625" customWidth="1"/>
    <col min="9215" max="9215" width="11.33203125" customWidth="1"/>
    <col min="9216" max="9216" width="3.88671875" customWidth="1"/>
    <col min="9217" max="9217" width="6" customWidth="1"/>
    <col min="9218" max="9218" width="2.44140625" customWidth="1"/>
    <col min="9219" max="9219" width="3" customWidth="1"/>
    <col min="9220" max="9220" width="0.33203125" customWidth="1"/>
    <col min="9222" max="9222" width="0.33203125" customWidth="1"/>
    <col min="9223" max="9223" width="3.33203125" customWidth="1"/>
    <col min="9458" max="9458" width="3.33203125" customWidth="1"/>
    <col min="9459" max="9459" width="6.109375" customWidth="1"/>
    <col min="9460" max="9460" width="3.33203125" customWidth="1"/>
    <col min="9461" max="9461" width="22" customWidth="1"/>
    <col min="9462" max="9462" width="5.109375" customWidth="1"/>
    <col min="9463" max="9463" width="4" customWidth="1"/>
    <col min="9465" max="9465" width="10" customWidth="1"/>
    <col min="9466" max="9466" width="2.44140625" customWidth="1"/>
    <col min="9467" max="9467" width="8" customWidth="1"/>
    <col min="9468" max="9468" width="12.33203125" customWidth="1"/>
    <col min="9469" max="9469" width="0.109375" customWidth="1"/>
    <col min="9470" max="9470" width="7.6640625" customWidth="1"/>
    <col min="9471" max="9471" width="11.33203125" customWidth="1"/>
    <col min="9472" max="9472" width="3.88671875" customWidth="1"/>
    <col min="9473" max="9473" width="6" customWidth="1"/>
    <col min="9474" max="9474" width="2.44140625" customWidth="1"/>
    <col min="9475" max="9475" width="3" customWidth="1"/>
    <col min="9476" max="9476" width="0.33203125" customWidth="1"/>
    <col min="9478" max="9478" width="0.33203125" customWidth="1"/>
    <col min="9479" max="9479" width="3.33203125" customWidth="1"/>
    <col min="9714" max="9714" width="3.33203125" customWidth="1"/>
    <col min="9715" max="9715" width="6.109375" customWidth="1"/>
    <col min="9716" max="9716" width="3.33203125" customWidth="1"/>
    <col min="9717" max="9717" width="22" customWidth="1"/>
    <col min="9718" max="9718" width="5.109375" customWidth="1"/>
    <col min="9719" max="9719" width="4" customWidth="1"/>
    <col min="9721" max="9721" width="10" customWidth="1"/>
    <col min="9722" max="9722" width="2.44140625" customWidth="1"/>
    <col min="9723" max="9723" width="8" customWidth="1"/>
    <col min="9724" max="9724" width="12.33203125" customWidth="1"/>
    <col min="9725" max="9725" width="0.109375" customWidth="1"/>
    <col min="9726" max="9726" width="7.6640625" customWidth="1"/>
    <col min="9727" max="9727" width="11.33203125" customWidth="1"/>
    <col min="9728" max="9728" width="3.88671875" customWidth="1"/>
    <col min="9729" max="9729" width="6" customWidth="1"/>
    <col min="9730" max="9730" width="2.44140625" customWidth="1"/>
    <col min="9731" max="9731" width="3" customWidth="1"/>
    <col min="9732" max="9732" width="0.33203125" customWidth="1"/>
    <col min="9734" max="9734" width="0.33203125" customWidth="1"/>
    <col min="9735" max="9735" width="3.33203125" customWidth="1"/>
    <col min="9970" max="9970" width="3.33203125" customWidth="1"/>
    <col min="9971" max="9971" width="6.109375" customWidth="1"/>
    <col min="9972" max="9972" width="3.33203125" customWidth="1"/>
    <col min="9973" max="9973" width="22" customWidth="1"/>
    <col min="9974" max="9974" width="5.109375" customWidth="1"/>
    <col min="9975" max="9975" width="4" customWidth="1"/>
    <col min="9977" max="9977" width="10" customWidth="1"/>
    <col min="9978" max="9978" width="2.44140625" customWidth="1"/>
    <col min="9979" max="9979" width="8" customWidth="1"/>
    <col min="9980" max="9980" width="12.33203125" customWidth="1"/>
    <col min="9981" max="9981" width="0.109375" customWidth="1"/>
    <col min="9982" max="9982" width="7.6640625" customWidth="1"/>
    <col min="9983" max="9983" width="11.33203125" customWidth="1"/>
    <col min="9984" max="9984" width="3.88671875" customWidth="1"/>
    <col min="9985" max="9985" width="6" customWidth="1"/>
    <col min="9986" max="9986" width="2.44140625" customWidth="1"/>
    <col min="9987" max="9987" width="3" customWidth="1"/>
    <col min="9988" max="9988" width="0.33203125" customWidth="1"/>
    <col min="9990" max="9990" width="0.33203125" customWidth="1"/>
    <col min="9991" max="9991" width="3.33203125" customWidth="1"/>
    <col min="10226" max="10226" width="3.33203125" customWidth="1"/>
    <col min="10227" max="10227" width="6.109375" customWidth="1"/>
    <col min="10228" max="10228" width="3.33203125" customWidth="1"/>
    <col min="10229" max="10229" width="22" customWidth="1"/>
    <col min="10230" max="10230" width="5.109375" customWidth="1"/>
    <col min="10231" max="10231" width="4" customWidth="1"/>
    <col min="10233" max="10233" width="10" customWidth="1"/>
    <col min="10234" max="10234" width="2.44140625" customWidth="1"/>
    <col min="10235" max="10235" width="8" customWidth="1"/>
    <col min="10236" max="10236" width="12.33203125" customWidth="1"/>
    <col min="10237" max="10237" width="0.109375" customWidth="1"/>
    <col min="10238" max="10238" width="7.6640625" customWidth="1"/>
    <col min="10239" max="10239" width="11.33203125" customWidth="1"/>
    <col min="10240" max="10240" width="3.88671875" customWidth="1"/>
    <col min="10241" max="10241" width="6" customWidth="1"/>
    <col min="10242" max="10242" width="2.44140625" customWidth="1"/>
    <col min="10243" max="10243" width="3" customWidth="1"/>
    <col min="10244" max="10244" width="0.33203125" customWidth="1"/>
    <col min="10246" max="10246" width="0.33203125" customWidth="1"/>
    <col min="10247" max="10247" width="3.33203125" customWidth="1"/>
    <col min="10482" max="10482" width="3.33203125" customWidth="1"/>
    <col min="10483" max="10483" width="6.109375" customWidth="1"/>
    <col min="10484" max="10484" width="3.33203125" customWidth="1"/>
    <col min="10485" max="10485" width="22" customWidth="1"/>
    <col min="10486" max="10486" width="5.109375" customWidth="1"/>
    <col min="10487" max="10487" width="4" customWidth="1"/>
    <col min="10489" max="10489" width="10" customWidth="1"/>
    <col min="10490" max="10490" width="2.44140625" customWidth="1"/>
    <col min="10491" max="10491" width="8" customWidth="1"/>
    <col min="10492" max="10492" width="12.33203125" customWidth="1"/>
    <col min="10493" max="10493" width="0.109375" customWidth="1"/>
    <col min="10494" max="10494" width="7.6640625" customWidth="1"/>
    <col min="10495" max="10495" width="11.33203125" customWidth="1"/>
    <col min="10496" max="10496" width="3.88671875" customWidth="1"/>
    <col min="10497" max="10497" width="6" customWidth="1"/>
    <col min="10498" max="10498" width="2.44140625" customWidth="1"/>
    <col min="10499" max="10499" width="3" customWidth="1"/>
    <col min="10500" max="10500" width="0.33203125" customWidth="1"/>
    <col min="10502" max="10502" width="0.33203125" customWidth="1"/>
    <col min="10503" max="10503" width="3.33203125" customWidth="1"/>
    <col min="10738" max="10738" width="3.33203125" customWidth="1"/>
    <col min="10739" max="10739" width="6.109375" customWidth="1"/>
    <col min="10740" max="10740" width="3.33203125" customWidth="1"/>
    <col min="10741" max="10741" width="22" customWidth="1"/>
    <col min="10742" max="10742" width="5.109375" customWidth="1"/>
    <col min="10743" max="10743" width="4" customWidth="1"/>
    <col min="10745" max="10745" width="10" customWidth="1"/>
    <col min="10746" max="10746" width="2.44140625" customWidth="1"/>
    <col min="10747" max="10747" width="8" customWidth="1"/>
    <col min="10748" max="10748" width="12.33203125" customWidth="1"/>
    <col min="10749" max="10749" width="0.109375" customWidth="1"/>
    <col min="10750" max="10750" width="7.6640625" customWidth="1"/>
    <col min="10751" max="10751" width="11.33203125" customWidth="1"/>
    <col min="10752" max="10752" width="3.88671875" customWidth="1"/>
    <col min="10753" max="10753" width="6" customWidth="1"/>
    <col min="10754" max="10754" width="2.44140625" customWidth="1"/>
    <col min="10755" max="10755" width="3" customWidth="1"/>
    <col min="10756" max="10756" width="0.33203125" customWidth="1"/>
    <col min="10758" max="10758" width="0.33203125" customWidth="1"/>
    <col min="10759" max="10759" width="3.33203125" customWidth="1"/>
    <col min="10994" max="10994" width="3.33203125" customWidth="1"/>
    <col min="10995" max="10995" width="6.109375" customWidth="1"/>
    <col min="10996" max="10996" width="3.33203125" customWidth="1"/>
    <col min="10997" max="10997" width="22" customWidth="1"/>
    <col min="10998" max="10998" width="5.109375" customWidth="1"/>
    <col min="10999" max="10999" width="4" customWidth="1"/>
    <col min="11001" max="11001" width="10" customWidth="1"/>
    <col min="11002" max="11002" width="2.44140625" customWidth="1"/>
    <col min="11003" max="11003" width="8" customWidth="1"/>
    <col min="11004" max="11004" width="12.33203125" customWidth="1"/>
    <col min="11005" max="11005" width="0.109375" customWidth="1"/>
    <col min="11006" max="11006" width="7.6640625" customWidth="1"/>
    <col min="11007" max="11007" width="11.33203125" customWidth="1"/>
    <col min="11008" max="11008" width="3.88671875" customWidth="1"/>
    <col min="11009" max="11009" width="6" customWidth="1"/>
    <col min="11010" max="11010" width="2.44140625" customWidth="1"/>
    <col min="11011" max="11011" width="3" customWidth="1"/>
    <col min="11012" max="11012" width="0.33203125" customWidth="1"/>
    <col min="11014" max="11014" width="0.33203125" customWidth="1"/>
    <col min="11015" max="11015" width="3.33203125" customWidth="1"/>
    <col min="11250" max="11250" width="3.33203125" customWidth="1"/>
    <col min="11251" max="11251" width="6.109375" customWidth="1"/>
    <col min="11252" max="11252" width="3.33203125" customWidth="1"/>
    <col min="11253" max="11253" width="22" customWidth="1"/>
    <col min="11254" max="11254" width="5.109375" customWidth="1"/>
    <col min="11255" max="11255" width="4" customWidth="1"/>
    <col min="11257" max="11257" width="10" customWidth="1"/>
    <col min="11258" max="11258" width="2.44140625" customWidth="1"/>
    <col min="11259" max="11259" width="8" customWidth="1"/>
    <col min="11260" max="11260" width="12.33203125" customWidth="1"/>
    <col min="11261" max="11261" width="0.109375" customWidth="1"/>
    <col min="11262" max="11262" width="7.6640625" customWidth="1"/>
    <col min="11263" max="11263" width="11.33203125" customWidth="1"/>
    <col min="11264" max="11264" width="3.88671875" customWidth="1"/>
    <col min="11265" max="11265" width="6" customWidth="1"/>
    <col min="11266" max="11266" width="2.44140625" customWidth="1"/>
    <col min="11267" max="11267" width="3" customWidth="1"/>
    <col min="11268" max="11268" width="0.33203125" customWidth="1"/>
    <col min="11270" max="11270" width="0.33203125" customWidth="1"/>
    <col min="11271" max="11271" width="3.33203125" customWidth="1"/>
    <col min="11506" max="11506" width="3.33203125" customWidth="1"/>
    <col min="11507" max="11507" width="6.109375" customWidth="1"/>
    <col min="11508" max="11508" width="3.33203125" customWidth="1"/>
    <col min="11509" max="11509" width="22" customWidth="1"/>
    <col min="11510" max="11510" width="5.109375" customWidth="1"/>
    <col min="11511" max="11511" width="4" customWidth="1"/>
    <col min="11513" max="11513" width="10" customWidth="1"/>
    <col min="11514" max="11514" width="2.44140625" customWidth="1"/>
    <col min="11515" max="11515" width="8" customWidth="1"/>
    <col min="11516" max="11516" width="12.33203125" customWidth="1"/>
    <col min="11517" max="11517" width="0.109375" customWidth="1"/>
    <col min="11518" max="11518" width="7.6640625" customWidth="1"/>
    <col min="11519" max="11519" width="11.33203125" customWidth="1"/>
    <col min="11520" max="11520" width="3.88671875" customWidth="1"/>
    <col min="11521" max="11521" width="6" customWidth="1"/>
    <col min="11522" max="11522" width="2.44140625" customWidth="1"/>
    <col min="11523" max="11523" width="3" customWidth="1"/>
    <col min="11524" max="11524" width="0.33203125" customWidth="1"/>
    <col min="11526" max="11526" width="0.33203125" customWidth="1"/>
    <col min="11527" max="11527" width="3.33203125" customWidth="1"/>
    <col min="11762" max="11762" width="3.33203125" customWidth="1"/>
    <col min="11763" max="11763" width="6.109375" customWidth="1"/>
    <col min="11764" max="11764" width="3.33203125" customWidth="1"/>
    <col min="11765" max="11765" width="22" customWidth="1"/>
    <col min="11766" max="11766" width="5.109375" customWidth="1"/>
    <col min="11767" max="11767" width="4" customWidth="1"/>
    <col min="11769" max="11769" width="10" customWidth="1"/>
    <col min="11770" max="11770" width="2.44140625" customWidth="1"/>
    <col min="11771" max="11771" width="8" customWidth="1"/>
    <col min="11772" max="11772" width="12.33203125" customWidth="1"/>
    <col min="11773" max="11773" width="0.109375" customWidth="1"/>
    <col min="11774" max="11774" width="7.6640625" customWidth="1"/>
    <col min="11775" max="11775" width="11.33203125" customWidth="1"/>
    <col min="11776" max="11776" width="3.88671875" customWidth="1"/>
    <col min="11777" max="11777" width="6" customWidth="1"/>
    <col min="11778" max="11778" width="2.44140625" customWidth="1"/>
    <col min="11779" max="11779" width="3" customWidth="1"/>
    <col min="11780" max="11780" width="0.33203125" customWidth="1"/>
    <col min="11782" max="11782" width="0.33203125" customWidth="1"/>
    <col min="11783" max="11783" width="3.33203125" customWidth="1"/>
    <col min="12018" max="12018" width="3.33203125" customWidth="1"/>
    <col min="12019" max="12019" width="6.109375" customWidth="1"/>
    <col min="12020" max="12020" width="3.33203125" customWidth="1"/>
    <col min="12021" max="12021" width="22" customWidth="1"/>
    <col min="12022" max="12022" width="5.109375" customWidth="1"/>
    <col min="12023" max="12023" width="4" customWidth="1"/>
    <col min="12025" max="12025" width="10" customWidth="1"/>
    <col min="12026" max="12026" width="2.44140625" customWidth="1"/>
    <col min="12027" max="12027" width="8" customWidth="1"/>
    <col min="12028" max="12028" width="12.33203125" customWidth="1"/>
    <col min="12029" max="12029" width="0.109375" customWidth="1"/>
    <col min="12030" max="12030" width="7.6640625" customWidth="1"/>
    <col min="12031" max="12031" width="11.33203125" customWidth="1"/>
    <col min="12032" max="12032" width="3.88671875" customWidth="1"/>
    <col min="12033" max="12033" width="6" customWidth="1"/>
    <col min="12034" max="12034" width="2.44140625" customWidth="1"/>
    <col min="12035" max="12035" width="3" customWidth="1"/>
    <col min="12036" max="12036" width="0.33203125" customWidth="1"/>
    <col min="12038" max="12038" width="0.33203125" customWidth="1"/>
    <col min="12039" max="12039" width="3.33203125" customWidth="1"/>
    <col min="12274" max="12274" width="3.33203125" customWidth="1"/>
    <col min="12275" max="12275" width="6.109375" customWidth="1"/>
    <col min="12276" max="12276" width="3.33203125" customWidth="1"/>
    <col min="12277" max="12277" width="22" customWidth="1"/>
    <col min="12278" max="12278" width="5.109375" customWidth="1"/>
    <col min="12279" max="12279" width="4" customWidth="1"/>
    <col min="12281" max="12281" width="10" customWidth="1"/>
    <col min="12282" max="12282" width="2.44140625" customWidth="1"/>
    <col min="12283" max="12283" width="8" customWidth="1"/>
    <col min="12284" max="12284" width="12.33203125" customWidth="1"/>
    <col min="12285" max="12285" width="0.109375" customWidth="1"/>
    <col min="12286" max="12286" width="7.6640625" customWidth="1"/>
    <col min="12287" max="12287" width="11.33203125" customWidth="1"/>
    <col min="12288" max="12288" width="3.88671875" customWidth="1"/>
    <col min="12289" max="12289" width="6" customWidth="1"/>
    <col min="12290" max="12290" width="2.44140625" customWidth="1"/>
    <col min="12291" max="12291" width="3" customWidth="1"/>
    <col min="12292" max="12292" width="0.33203125" customWidth="1"/>
    <col min="12294" max="12294" width="0.33203125" customWidth="1"/>
    <col min="12295" max="12295" width="3.33203125" customWidth="1"/>
    <col min="12530" max="12530" width="3.33203125" customWidth="1"/>
    <col min="12531" max="12531" width="6.109375" customWidth="1"/>
    <col min="12532" max="12532" width="3.33203125" customWidth="1"/>
    <col min="12533" max="12533" width="22" customWidth="1"/>
    <col min="12534" max="12534" width="5.109375" customWidth="1"/>
    <col min="12535" max="12535" width="4" customWidth="1"/>
    <col min="12537" max="12537" width="10" customWidth="1"/>
    <col min="12538" max="12538" width="2.44140625" customWidth="1"/>
    <col min="12539" max="12539" width="8" customWidth="1"/>
    <col min="12540" max="12540" width="12.33203125" customWidth="1"/>
    <col min="12541" max="12541" width="0.109375" customWidth="1"/>
    <col min="12542" max="12542" width="7.6640625" customWidth="1"/>
    <col min="12543" max="12543" width="11.33203125" customWidth="1"/>
    <col min="12544" max="12544" width="3.88671875" customWidth="1"/>
    <col min="12545" max="12545" width="6" customWidth="1"/>
    <col min="12546" max="12546" width="2.44140625" customWidth="1"/>
    <col min="12547" max="12547" width="3" customWidth="1"/>
    <col min="12548" max="12548" width="0.33203125" customWidth="1"/>
    <col min="12550" max="12550" width="0.33203125" customWidth="1"/>
    <col min="12551" max="12551" width="3.33203125" customWidth="1"/>
    <col min="12786" max="12786" width="3.33203125" customWidth="1"/>
    <col min="12787" max="12787" width="6.109375" customWidth="1"/>
    <col min="12788" max="12788" width="3.33203125" customWidth="1"/>
    <col min="12789" max="12789" width="22" customWidth="1"/>
    <col min="12790" max="12790" width="5.109375" customWidth="1"/>
    <col min="12791" max="12791" width="4" customWidth="1"/>
    <col min="12793" max="12793" width="10" customWidth="1"/>
    <col min="12794" max="12794" width="2.44140625" customWidth="1"/>
    <col min="12795" max="12795" width="8" customWidth="1"/>
    <col min="12796" max="12796" width="12.33203125" customWidth="1"/>
    <col min="12797" max="12797" width="0.109375" customWidth="1"/>
    <col min="12798" max="12798" width="7.6640625" customWidth="1"/>
    <col min="12799" max="12799" width="11.33203125" customWidth="1"/>
    <col min="12800" max="12800" width="3.88671875" customWidth="1"/>
    <col min="12801" max="12801" width="6" customWidth="1"/>
    <col min="12802" max="12802" width="2.44140625" customWidth="1"/>
    <col min="12803" max="12803" width="3" customWidth="1"/>
    <col min="12804" max="12804" width="0.33203125" customWidth="1"/>
    <col min="12806" max="12806" width="0.33203125" customWidth="1"/>
    <col min="12807" max="12807" width="3.33203125" customWidth="1"/>
    <col min="13042" max="13042" width="3.33203125" customWidth="1"/>
    <col min="13043" max="13043" width="6.109375" customWidth="1"/>
    <col min="13044" max="13044" width="3.33203125" customWidth="1"/>
    <col min="13045" max="13045" width="22" customWidth="1"/>
    <col min="13046" max="13046" width="5.109375" customWidth="1"/>
    <col min="13047" max="13047" width="4" customWidth="1"/>
    <col min="13049" max="13049" width="10" customWidth="1"/>
    <col min="13050" max="13050" width="2.44140625" customWidth="1"/>
    <col min="13051" max="13051" width="8" customWidth="1"/>
    <col min="13052" max="13052" width="12.33203125" customWidth="1"/>
    <col min="13053" max="13053" width="0.109375" customWidth="1"/>
    <col min="13054" max="13054" width="7.6640625" customWidth="1"/>
    <col min="13055" max="13055" width="11.33203125" customWidth="1"/>
    <col min="13056" max="13056" width="3.88671875" customWidth="1"/>
    <col min="13057" max="13057" width="6" customWidth="1"/>
    <col min="13058" max="13058" width="2.44140625" customWidth="1"/>
    <col min="13059" max="13059" width="3" customWidth="1"/>
    <col min="13060" max="13060" width="0.33203125" customWidth="1"/>
    <col min="13062" max="13062" width="0.33203125" customWidth="1"/>
    <col min="13063" max="13063" width="3.33203125" customWidth="1"/>
    <col min="13298" max="13298" width="3.33203125" customWidth="1"/>
    <col min="13299" max="13299" width="6.109375" customWidth="1"/>
    <col min="13300" max="13300" width="3.33203125" customWidth="1"/>
    <col min="13301" max="13301" width="22" customWidth="1"/>
    <col min="13302" max="13302" width="5.109375" customWidth="1"/>
    <col min="13303" max="13303" width="4" customWidth="1"/>
    <col min="13305" max="13305" width="10" customWidth="1"/>
    <col min="13306" max="13306" width="2.44140625" customWidth="1"/>
    <col min="13307" max="13307" width="8" customWidth="1"/>
    <col min="13308" max="13308" width="12.33203125" customWidth="1"/>
    <col min="13309" max="13309" width="0.109375" customWidth="1"/>
    <col min="13310" max="13310" width="7.6640625" customWidth="1"/>
    <col min="13311" max="13311" width="11.33203125" customWidth="1"/>
    <col min="13312" max="13312" width="3.88671875" customWidth="1"/>
    <col min="13313" max="13313" width="6" customWidth="1"/>
    <col min="13314" max="13314" width="2.44140625" customWidth="1"/>
    <col min="13315" max="13315" width="3" customWidth="1"/>
    <col min="13316" max="13316" width="0.33203125" customWidth="1"/>
    <col min="13318" max="13318" width="0.33203125" customWidth="1"/>
    <col min="13319" max="13319" width="3.33203125" customWidth="1"/>
    <col min="13554" max="13554" width="3.33203125" customWidth="1"/>
    <col min="13555" max="13555" width="6.109375" customWidth="1"/>
    <col min="13556" max="13556" width="3.33203125" customWidth="1"/>
    <col min="13557" max="13557" width="22" customWidth="1"/>
    <col min="13558" max="13558" width="5.109375" customWidth="1"/>
    <col min="13559" max="13559" width="4" customWidth="1"/>
    <col min="13561" max="13561" width="10" customWidth="1"/>
    <col min="13562" max="13562" width="2.44140625" customWidth="1"/>
    <col min="13563" max="13563" width="8" customWidth="1"/>
    <col min="13564" max="13564" width="12.33203125" customWidth="1"/>
    <col min="13565" max="13565" width="0.109375" customWidth="1"/>
    <col min="13566" max="13566" width="7.6640625" customWidth="1"/>
    <col min="13567" max="13567" width="11.33203125" customWidth="1"/>
    <col min="13568" max="13568" width="3.88671875" customWidth="1"/>
    <col min="13569" max="13569" width="6" customWidth="1"/>
    <col min="13570" max="13570" width="2.44140625" customWidth="1"/>
    <col min="13571" max="13571" width="3" customWidth="1"/>
    <col min="13572" max="13572" width="0.33203125" customWidth="1"/>
    <col min="13574" max="13574" width="0.33203125" customWidth="1"/>
    <col min="13575" max="13575" width="3.33203125" customWidth="1"/>
    <col min="13810" max="13810" width="3.33203125" customWidth="1"/>
    <col min="13811" max="13811" width="6.109375" customWidth="1"/>
    <col min="13812" max="13812" width="3.33203125" customWidth="1"/>
    <col min="13813" max="13813" width="22" customWidth="1"/>
    <col min="13814" max="13814" width="5.109375" customWidth="1"/>
    <col min="13815" max="13815" width="4" customWidth="1"/>
    <col min="13817" max="13817" width="10" customWidth="1"/>
    <col min="13818" max="13818" width="2.44140625" customWidth="1"/>
    <col min="13819" max="13819" width="8" customWidth="1"/>
    <col min="13820" max="13820" width="12.33203125" customWidth="1"/>
    <col min="13821" max="13821" width="0.109375" customWidth="1"/>
    <col min="13822" max="13822" width="7.6640625" customWidth="1"/>
    <col min="13823" max="13823" width="11.33203125" customWidth="1"/>
    <col min="13824" max="13824" width="3.88671875" customWidth="1"/>
    <col min="13825" max="13825" width="6" customWidth="1"/>
    <col min="13826" max="13826" width="2.44140625" customWidth="1"/>
    <col min="13827" max="13827" width="3" customWidth="1"/>
    <col min="13828" max="13828" width="0.33203125" customWidth="1"/>
    <col min="13830" max="13830" width="0.33203125" customWidth="1"/>
    <col min="13831" max="13831" width="3.33203125" customWidth="1"/>
    <col min="14066" max="14066" width="3.33203125" customWidth="1"/>
    <col min="14067" max="14067" width="6.109375" customWidth="1"/>
    <col min="14068" max="14068" width="3.33203125" customWidth="1"/>
    <col min="14069" max="14069" width="22" customWidth="1"/>
    <col min="14070" max="14070" width="5.109375" customWidth="1"/>
    <col min="14071" max="14071" width="4" customWidth="1"/>
    <col min="14073" max="14073" width="10" customWidth="1"/>
    <col min="14074" max="14074" width="2.44140625" customWidth="1"/>
    <col min="14075" max="14075" width="8" customWidth="1"/>
    <col min="14076" max="14076" width="12.33203125" customWidth="1"/>
    <col min="14077" max="14077" width="0.109375" customWidth="1"/>
    <col min="14078" max="14078" width="7.6640625" customWidth="1"/>
    <col min="14079" max="14079" width="11.33203125" customWidth="1"/>
    <col min="14080" max="14080" width="3.88671875" customWidth="1"/>
    <col min="14081" max="14081" width="6" customWidth="1"/>
    <col min="14082" max="14082" width="2.44140625" customWidth="1"/>
    <col min="14083" max="14083" width="3" customWidth="1"/>
    <col min="14084" max="14084" width="0.33203125" customWidth="1"/>
    <col min="14086" max="14086" width="0.33203125" customWidth="1"/>
    <col min="14087" max="14087" width="3.33203125" customWidth="1"/>
    <col min="14322" max="14322" width="3.33203125" customWidth="1"/>
    <col min="14323" max="14323" width="6.109375" customWidth="1"/>
    <col min="14324" max="14324" width="3.33203125" customWidth="1"/>
    <col min="14325" max="14325" width="22" customWidth="1"/>
    <col min="14326" max="14326" width="5.109375" customWidth="1"/>
    <col min="14327" max="14327" width="4" customWidth="1"/>
    <col min="14329" max="14329" width="10" customWidth="1"/>
    <col min="14330" max="14330" width="2.44140625" customWidth="1"/>
    <col min="14331" max="14331" width="8" customWidth="1"/>
    <col min="14332" max="14332" width="12.33203125" customWidth="1"/>
    <col min="14333" max="14333" width="0.109375" customWidth="1"/>
    <col min="14334" max="14334" width="7.6640625" customWidth="1"/>
    <col min="14335" max="14335" width="11.33203125" customWidth="1"/>
    <col min="14336" max="14336" width="3.88671875" customWidth="1"/>
    <col min="14337" max="14337" width="6" customWidth="1"/>
    <col min="14338" max="14338" width="2.44140625" customWidth="1"/>
    <col min="14339" max="14339" width="3" customWidth="1"/>
    <col min="14340" max="14340" width="0.33203125" customWidth="1"/>
    <col min="14342" max="14342" width="0.33203125" customWidth="1"/>
    <col min="14343" max="14343" width="3.33203125" customWidth="1"/>
    <col min="14578" max="14578" width="3.33203125" customWidth="1"/>
    <col min="14579" max="14579" width="6.109375" customWidth="1"/>
    <col min="14580" max="14580" width="3.33203125" customWidth="1"/>
    <col min="14581" max="14581" width="22" customWidth="1"/>
    <col min="14582" max="14582" width="5.109375" customWidth="1"/>
    <col min="14583" max="14583" width="4" customWidth="1"/>
    <col min="14585" max="14585" width="10" customWidth="1"/>
    <col min="14586" max="14586" width="2.44140625" customWidth="1"/>
    <col min="14587" max="14587" width="8" customWidth="1"/>
    <col min="14588" max="14588" width="12.33203125" customWidth="1"/>
    <col min="14589" max="14589" width="0.109375" customWidth="1"/>
    <col min="14590" max="14590" width="7.6640625" customWidth="1"/>
    <col min="14591" max="14591" width="11.33203125" customWidth="1"/>
    <col min="14592" max="14592" width="3.88671875" customWidth="1"/>
    <col min="14593" max="14593" width="6" customWidth="1"/>
    <col min="14594" max="14594" width="2.44140625" customWidth="1"/>
    <col min="14595" max="14595" width="3" customWidth="1"/>
    <col min="14596" max="14596" width="0.33203125" customWidth="1"/>
    <col min="14598" max="14598" width="0.33203125" customWidth="1"/>
    <col min="14599" max="14599" width="3.33203125" customWidth="1"/>
    <col min="14834" max="14834" width="3.33203125" customWidth="1"/>
    <col min="14835" max="14835" width="6.109375" customWidth="1"/>
    <col min="14836" max="14836" width="3.33203125" customWidth="1"/>
    <col min="14837" max="14837" width="22" customWidth="1"/>
    <col min="14838" max="14838" width="5.109375" customWidth="1"/>
    <col min="14839" max="14839" width="4" customWidth="1"/>
    <col min="14841" max="14841" width="10" customWidth="1"/>
    <col min="14842" max="14842" width="2.44140625" customWidth="1"/>
    <col min="14843" max="14843" width="8" customWidth="1"/>
    <col min="14844" max="14844" width="12.33203125" customWidth="1"/>
    <col min="14845" max="14845" width="0.109375" customWidth="1"/>
    <col min="14846" max="14846" width="7.6640625" customWidth="1"/>
    <col min="14847" max="14847" width="11.33203125" customWidth="1"/>
    <col min="14848" max="14848" width="3.88671875" customWidth="1"/>
    <col min="14849" max="14849" width="6" customWidth="1"/>
    <col min="14850" max="14850" width="2.44140625" customWidth="1"/>
    <col min="14851" max="14851" width="3" customWidth="1"/>
    <col min="14852" max="14852" width="0.33203125" customWidth="1"/>
    <col min="14854" max="14854" width="0.33203125" customWidth="1"/>
    <col min="14855" max="14855" width="3.33203125" customWidth="1"/>
    <col min="15090" max="15090" width="3.33203125" customWidth="1"/>
    <col min="15091" max="15091" width="6.109375" customWidth="1"/>
    <col min="15092" max="15092" width="3.33203125" customWidth="1"/>
    <col min="15093" max="15093" width="22" customWidth="1"/>
    <col min="15094" max="15094" width="5.109375" customWidth="1"/>
    <col min="15095" max="15095" width="4" customWidth="1"/>
    <col min="15097" max="15097" width="10" customWidth="1"/>
    <col min="15098" max="15098" width="2.44140625" customWidth="1"/>
    <col min="15099" max="15099" width="8" customWidth="1"/>
    <col min="15100" max="15100" width="12.33203125" customWidth="1"/>
    <col min="15101" max="15101" width="0.109375" customWidth="1"/>
    <col min="15102" max="15102" width="7.6640625" customWidth="1"/>
    <col min="15103" max="15103" width="11.33203125" customWidth="1"/>
    <col min="15104" max="15104" width="3.88671875" customWidth="1"/>
    <col min="15105" max="15105" width="6" customWidth="1"/>
    <col min="15106" max="15106" width="2.44140625" customWidth="1"/>
    <col min="15107" max="15107" width="3" customWidth="1"/>
    <col min="15108" max="15108" width="0.33203125" customWidth="1"/>
    <col min="15110" max="15110" width="0.33203125" customWidth="1"/>
    <col min="15111" max="15111" width="3.33203125" customWidth="1"/>
    <col min="15346" max="15346" width="3.33203125" customWidth="1"/>
    <col min="15347" max="15347" width="6.109375" customWidth="1"/>
    <col min="15348" max="15348" width="3.33203125" customWidth="1"/>
    <col min="15349" max="15349" width="22" customWidth="1"/>
    <col min="15350" max="15350" width="5.109375" customWidth="1"/>
    <col min="15351" max="15351" width="4" customWidth="1"/>
    <col min="15353" max="15353" width="10" customWidth="1"/>
    <col min="15354" max="15354" width="2.44140625" customWidth="1"/>
    <col min="15355" max="15355" width="8" customWidth="1"/>
    <col min="15356" max="15356" width="12.33203125" customWidth="1"/>
    <col min="15357" max="15357" width="0.109375" customWidth="1"/>
    <col min="15358" max="15358" width="7.6640625" customWidth="1"/>
    <col min="15359" max="15359" width="11.33203125" customWidth="1"/>
    <col min="15360" max="15360" width="3.88671875" customWidth="1"/>
    <col min="15361" max="15361" width="6" customWidth="1"/>
    <col min="15362" max="15362" width="2.44140625" customWidth="1"/>
    <col min="15363" max="15363" width="3" customWidth="1"/>
    <col min="15364" max="15364" width="0.33203125" customWidth="1"/>
    <col min="15366" max="15366" width="0.33203125" customWidth="1"/>
    <col min="15367" max="15367" width="3.33203125" customWidth="1"/>
    <col min="15602" max="15602" width="3.33203125" customWidth="1"/>
    <col min="15603" max="15603" width="6.109375" customWidth="1"/>
    <col min="15604" max="15604" width="3.33203125" customWidth="1"/>
    <col min="15605" max="15605" width="22" customWidth="1"/>
    <col min="15606" max="15606" width="5.109375" customWidth="1"/>
    <col min="15607" max="15607" width="4" customWidth="1"/>
    <col min="15609" max="15609" width="10" customWidth="1"/>
    <col min="15610" max="15610" width="2.44140625" customWidth="1"/>
    <col min="15611" max="15611" width="8" customWidth="1"/>
    <col min="15612" max="15612" width="12.33203125" customWidth="1"/>
    <col min="15613" max="15613" width="0.109375" customWidth="1"/>
    <col min="15614" max="15614" width="7.6640625" customWidth="1"/>
    <col min="15615" max="15615" width="11.33203125" customWidth="1"/>
    <col min="15616" max="15616" width="3.88671875" customWidth="1"/>
    <col min="15617" max="15617" width="6" customWidth="1"/>
    <col min="15618" max="15618" width="2.44140625" customWidth="1"/>
    <col min="15619" max="15619" width="3" customWidth="1"/>
    <col min="15620" max="15620" width="0.33203125" customWidth="1"/>
    <col min="15622" max="15622" width="0.33203125" customWidth="1"/>
    <col min="15623" max="15623" width="3.33203125" customWidth="1"/>
    <col min="15858" max="15858" width="3.33203125" customWidth="1"/>
    <col min="15859" max="15859" width="6.109375" customWidth="1"/>
    <col min="15860" max="15860" width="3.33203125" customWidth="1"/>
    <col min="15861" max="15861" width="22" customWidth="1"/>
    <col min="15862" max="15862" width="5.109375" customWidth="1"/>
    <col min="15863" max="15863" width="4" customWidth="1"/>
    <col min="15865" max="15865" width="10" customWidth="1"/>
    <col min="15866" max="15866" width="2.44140625" customWidth="1"/>
    <col min="15867" max="15867" width="8" customWidth="1"/>
    <col min="15868" max="15868" width="12.33203125" customWidth="1"/>
    <col min="15869" max="15869" width="0.109375" customWidth="1"/>
    <col min="15870" max="15870" width="7.6640625" customWidth="1"/>
    <col min="15871" max="15871" width="11.33203125" customWidth="1"/>
    <col min="15872" max="15872" width="3.88671875" customWidth="1"/>
    <col min="15873" max="15873" width="6" customWidth="1"/>
    <col min="15874" max="15874" width="2.44140625" customWidth="1"/>
    <col min="15875" max="15875" width="3" customWidth="1"/>
    <col min="15876" max="15876" width="0.33203125" customWidth="1"/>
    <col min="15878" max="15878" width="0.33203125" customWidth="1"/>
    <col min="15879" max="15879" width="3.33203125" customWidth="1"/>
    <col min="16114" max="16114" width="3.33203125" customWidth="1"/>
    <col min="16115" max="16115" width="6.109375" customWidth="1"/>
    <col min="16116" max="16116" width="3.33203125" customWidth="1"/>
    <col min="16117" max="16117" width="22" customWidth="1"/>
    <col min="16118" max="16118" width="5.109375" customWidth="1"/>
    <col min="16119" max="16119" width="4" customWidth="1"/>
    <col min="16121" max="16121" width="10" customWidth="1"/>
    <col min="16122" max="16122" width="2.44140625" customWidth="1"/>
    <col min="16123" max="16123" width="8" customWidth="1"/>
    <col min="16124" max="16124" width="12.33203125" customWidth="1"/>
    <col min="16125" max="16125" width="0.109375" customWidth="1"/>
    <col min="16126" max="16126" width="7.6640625" customWidth="1"/>
    <col min="16127" max="16127" width="11.33203125" customWidth="1"/>
    <col min="16128" max="16128" width="3.88671875" customWidth="1"/>
    <col min="16129" max="16129" width="6" customWidth="1"/>
    <col min="16130" max="16130" width="2.44140625" customWidth="1"/>
    <col min="16131" max="16131" width="3" customWidth="1"/>
    <col min="16132" max="16132" width="0.33203125" customWidth="1"/>
    <col min="16134" max="16134" width="0.33203125" customWidth="1"/>
    <col min="16135" max="16135" width="3.33203125" customWidth="1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ht="16.5" customHeight="1">
      <c r="A2" s="17"/>
      <c r="B2" s="323" t="s">
        <v>1415</v>
      </c>
      <c r="C2" s="324"/>
      <c r="D2" s="324"/>
      <c r="E2" s="325"/>
      <c r="F2" s="17"/>
      <c r="G2" s="17"/>
      <c r="H2" s="17"/>
      <c r="I2" s="17"/>
      <c r="J2" s="17"/>
      <c r="K2" s="17"/>
      <c r="L2" s="17"/>
    </row>
    <row r="3" spans="1:13">
      <c r="A3" s="17"/>
      <c r="B3" s="303" t="s">
        <v>1298</v>
      </c>
      <c r="C3" s="304"/>
      <c r="D3" s="304"/>
      <c r="E3" s="17"/>
      <c r="F3" s="17"/>
      <c r="G3" s="17"/>
      <c r="H3" s="17"/>
      <c r="I3" s="17"/>
      <c r="J3" s="17"/>
      <c r="K3" s="17"/>
      <c r="L3" s="17"/>
    </row>
    <row r="4" spans="1:13">
      <c r="A4" s="17"/>
      <c r="B4" s="303" t="s">
        <v>1289</v>
      </c>
      <c r="C4" s="304"/>
      <c r="D4" s="304"/>
      <c r="E4" s="17"/>
      <c r="F4" s="17"/>
      <c r="G4" s="17"/>
      <c r="H4" s="17"/>
      <c r="I4" s="17"/>
      <c r="J4" s="17"/>
      <c r="K4" s="17"/>
      <c r="L4" s="17"/>
    </row>
    <row r="5" spans="1:13">
      <c r="A5" s="17"/>
      <c r="B5" s="303" t="s">
        <v>1299</v>
      </c>
      <c r="C5" s="304"/>
      <c r="D5" s="304"/>
      <c r="E5" s="17"/>
      <c r="F5" s="17"/>
      <c r="G5" s="17"/>
      <c r="H5" s="17"/>
      <c r="I5" s="17"/>
      <c r="J5" s="17"/>
      <c r="K5" s="17"/>
      <c r="L5" s="17"/>
    </row>
    <row r="6" spans="1:1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ht="15.6">
      <c r="A7" s="17"/>
      <c r="B7" s="326" t="s">
        <v>1615</v>
      </c>
      <c r="C7" s="327"/>
      <c r="D7" s="327"/>
      <c r="E7" s="327"/>
      <c r="F7" s="327"/>
      <c r="G7" s="327"/>
      <c r="H7" s="327"/>
      <c r="I7" s="327"/>
      <c r="J7" s="328"/>
      <c r="K7" s="328"/>
      <c r="L7" s="17"/>
    </row>
    <row r="8" spans="1:1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ht="15" customHeight="1">
      <c r="A9" s="17"/>
      <c r="B9" s="321"/>
      <c r="C9" s="322"/>
      <c r="D9" s="322"/>
      <c r="E9" s="322"/>
      <c r="F9" s="322"/>
      <c r="G9" s="267"/>
      <c r="H9" s="267"/>
      <c r="I9" s="267"/>
      <c r="J9" s="267"/>
      <c r="K9" s="267"/>
      <c r="L9" s="17"/>
    </row>
    <row r="10" spans="1:13" ht="15" customHeight="1">
      <c r="A10" s="17"/>
      <c r="B10" s="17"/>
      <c r="C10" s="17"/>
      <c r="D10" s="17"/>
      <c r="E10" s="17"/>
      <c r="F10" s="17"/>
      <c r="G10" s="17"/>
      <c r="H10" s="17"/>
      <c r="K10" s="17"/>
      <c r="L10" s="17"/>
    </row>
    <row r="11" spans="1:13" ht="15" customHeight="1">
      <c r="A11" s="17"/>
      <c r="B11" s="316" t="s">
        <v>1616</v>
      </c>
      <c r="C11" s="317"/>
      <c r="D11" s="317"/>
      <c r="E11" s="318"/>
      <c r="F11" s="305" t="str">
        <f>'Posebni dio izvršenja'!E2</f>
        <v xml:space="preserve">OSTVARENJE/IZVRŠENJE 
I - VI 2023. </v>
      </c>
      <c r="G11" s="305" t="str">
        <f>'Posebni dio izvršenja'!F2</f>
        <v>IZVORNI PLAN  2024.</v>
      </c>
      <c r="H11" s="305" t="str">
        <f>'Posebni dio izvršenja'!G2</f>
        <v>REBALANS 2024.</v>
      </c>
      <c r="I11" s="305" t="str">
        <f>'Posebni dio izvršenja'!H2</f>
        <v xml:space="preserve">OSTVARENJE/IZVRŠENJE 
I - VI 2024. </v>
      </c>
      <c r="J11" s="308" t="str">
        <f>'Posebni dio izvršenja'!I2</f>
        <v>INDEKS</v>
      </c>
      <c r="K11" s="308" t="str">
        <f>'Posebni dio izvršenja'!J2</f>
        <v>INDEKS</v>
      </c>
      <c r="L11" s="17"/>
    </row>
    <row r="12" spans="1:13" ht="30" customHeight="1">
      <c r="A12" s="17"/>
      <c r="B12" s="319"/>
      <c r="C12" s="274"/>
      <c r="D12" s="274"/>
      <c r="E12" s="320"/>
      <c r="F12" s="306"/>
      <c r="G12" s="306"/>
      <c r="H12" s="306"/>
      <c r="I12" s="306"/>
      <c r="J12" s="309"/>
      <c r="K12" s="309"/>
      <c r="L12" s="17"/>
    </row>
    <row r="13" spans="1:13" ht="15" customHeight="1">
      <c r="A13" s="17"/>
      <c r="B13" s="153"/>
      <c r="C13" s="154"/>
      <c r="D13" s="154"/>
      <c r="E13" s="154"/>
      <c r="F13" s="307"/>
      <c r="G13" s="307"/>
      <c r="H13" s="307"/>
      <c r="I13" s="307"/>
      <c r="J13" s="310"/>
      <c r="K13" s="310"/>
      <c r="L13" s="17"/>
    </row>
    <row r="14" spans="1:13" ht="15" customHeight="1">
      <c r="A14" s="17"/>
      <c r="B14" s="313">
        <v>1</v>
      </c>
      <c r="C14" s="314"/>
      <c r="D14" s="314"/>
      <c r="E14" s="315"/>
      <c r="F14" s="101">
        <v>2</v>
      </c>
      <c r="G14" s="101">
        <v>3</v>
      </c>
      <c r="H14" s="101">
        <v>4</v>
      </c>
      <c r="I14" s="101">
        <v>5</v>
      </c>
      <c r="J14" s="101" t="s">
        <v>1630</v>
      </c>
      <c r="K14" s="102" t="s">
        <v>1724</v>
      </c>
      <c r="L14" s="17"/>
    </row>
    <row r="15" spans="1:13" ht="15" customHeight="1">
      <c r="A15" s="17"/>
      <c r="B15" s="155" t="s">
        <v>1619</v>
      </c>
      <c r="C15" s="312" t="s">
        <v>1617</v>
      </c>
      <c r="D15" s="312"/>
      <c r="E15" s="312"/>
      <c r="F15" s="260"/>
      <c r="G15" s="260"/>
      <c r="H15" s="260"/>
      <c r="I15" s="260"/>
      <c r="J15" s="156"/>
      <c r="K15" s="157"/>
      <c r="L15" s="17"/>
    </row>
    <row r="16" spans="1:13" ht="15" customHeight="1">
      <c r="A16" s="17"/>
      <c r="B16" s="158" t="s">
        <v>1620</v>
      </c>
      <c r="C16" s="311" t="s">
        <v>1618</v>
      </c>
      <c r="D16" s="311"/>
      <c r="E16" s="311"/>
      <c r="F16" s="251">
        <f>'Rashodi po ekonom. klas.'!F5</f>
        <v>3178483.9200000004</v>
      </c>
      <c r="G16" s="251">
        <f>'Rashodi po ekonom. klas.'!G5</f>
        <v>6363971</v>
      </c>
      <c r="H16" s="251">
        <f>'Rashodi po ekonom. klas.'!H5</f>
        <v>0</v>
      </c>
      <c r="I16" s="251">
        <f>'Rashodi po ekonom. klas.'!I5</f>
        <v>3477124.8200000003</v>
      </c>
      <c r="J16" s="251">
        <f>I16/F16*100</f>
        <v>109.39570271602948</v>
      </c>
      <c r="K16" s="251">
        <f>I16/G16*100</f>
        <v>54.63765972535073</v>
      </c>
      <c r="L16" s="17"/>
      <c r="M16" s="38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6">
      <c r="A19" s="17"/>
      <c r="B19" s="303"/>
      <c r="C19" s="304"/>
      <c r="D19" s="17"/>
      <c r="E19" s="17"/>
      <c r="F19" s="17"/>
      <c r="G19" s="17"/>
      <c r="H19" s="17"/>
      <c r="I19" s="17"/>
      <c r="J19" s="17"/>
      <c r="K19" s="17"/>
      <c r="L19" s="17"/>
    </row>
    <row r="20" spans="1:16">
      <c r="A20" s="17"/>
      <c r="B20" s="304"/>
      <c r="C20" s="304"/>
      <c r="D20" s="17"/>
      <c r="E20" s="17"/>
      <c r="F20" s="17"/>
      <c r="G20" s="17"/>
      <c r="H20" s="17"/>
      <c r="I20" s="17"/>
      <c r="J20" s="17"/>
      <c r="K20" s="17"/>
      <c r="L20" s="17"/>
    </row>
    <row r="21" spans="1:16">
      <c r="A21" s="17"/>
      <c r="B21" s="17"/>
      <c r="C21" s="17"/>
      <c r="F21" s="17"/>
      <c r="G21" s="17"/>
      <c r="H21" s="17"/>
      <c r="I21" s="17"/>
      <c r="J21" s="17"/>
      <c r="K21" s="17"/>
      <c r="L21" s="17"/>
    </row>
    <row r="22" spans="1:16">
      <c r="P22" s="32"/>
    </row>
  </sheetData>
  <mergeCells count="17">
    <mergeCell ref="B9:K9"/>
    <mergeCell ref="B2:E2"/>
    <mergeCell ref="B3:D3"/>
    <mergeCell ref="B4:D4"/>
    <mergeCell ref="B5:D5"/>
    <mergeCell ref="B7:K7"/>
    <mergeCell ref="B19:C20"/>
    <mergeCell ref="F11:F13"/>
    <mergeCell ref="K11:K13"/>
    <mergeCell ref="C16:E16"/>
    <mergeCell ref="C15:E15"/>
    <mergeCell ref="G11:G13"/>
    <mergeCell ref="H11:H13"/>
    <mergeCell ref="I11:I13"/>
    <mergeCell ref="B14:E14"/>
    <mergeCell ref="B11:E12"/>
    <mergeCell ref="J11:J13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5</vt:i4>
      </vt:variant>
    </vt:vector>
  </HeadingPairs>
  <TitlesOfParts>
    <vt:vector size="17" baseType="lpstr">
      <vt:lpstr>Sheet1</vt:lpstr>
      <vt:lpstr>Sheet 2</vt:lpstr>
      <vt:lpstr>Opći dio</vt:lpstr>
      <vt:lpstr>Prihodi po ekonom. klas.</vt:lpstr>
      <vt:lpstr>Prihodi po izvorima fin.</vt:lpstr>
      <vt:lpstr>Rashodi po ekonom. klas.</vt:lpstr>
      <vt:lpstr>Rashodi po izvorima fin.</vt:lpstr>
      <vt:lpstr>Posebni dio izvršenja</vt:lpstr>
      <vt:lpstr>Rashodi prema funkcijskoj klas.</vt:lpstr>
      <vt:lpstr>Rashodi po aktiv. i izv.fin.</vt:lpstr>
      <vt:lpstr>EU projekti</vt:lpstr>
      <vt:lpstr>Izvori financiranja</vt:lpstr>
      <vt:lpstr>'Opći dio'!Podrucje_ispisa</vt:lpstr>
      <vt:lpstr>'Posebni dio izvršenja'!Podrucje_ispisa</vt:lpstr>
      <vt:lpstr>'Prihodi po izvorima fin.'!Podrucje_ispisa</vt:lpstr>
      <vt:lpstr>'Rashodi po aktiv. i izv.fin.'!Podrucje_ispisa</vt:lpstr>
      <vt:lpstr>'Rashodi po izvorima fin.'!Podrucje_ispisa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2024-07-10T10:01:36Z</cp:lastPrinted>
  <dcterms:created xsi:type="dcterms:W3CDTF">2015-03-27T08:41:49Z</dcterms:created>
  <dcterms:modified xsi:type="dcterms:W3CDTF">2024-07-16T10:15:59Z</dcterms:modified>
</cp:coreProperties>
</file>