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S\FINANCIJSKI PLANOVI\planovi 2023\USKLAĐENI MZO II\"/>
    </mc:Choice>
  </mc:AlternateContent>
  <xr:revisionPtr revIDLastSave="0" documentId="13_ncr:1_{FA0F40B6-8C88-4C01-B0CB-55B3F2EDA59C}" xr6:coauthVersionLast="36" xr6:coauthVersionMax="36" xr10:uidLastSave="{00000000-0000-0000-0000-000000000000}"/>
  <bookViews>
    <workbookView xWindow="0" yWindow="0" windowWidth="28800" windowHeight="10425" xr2:uid="{00000000-000D-0000-FFFF-FFFF00000000}"/>
  </bookViews>
  <sheets>
    <sheet name="POMORSKI FAKULTET RIJEK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35" i="2"/>
  <c r="G35" i="2"/>
  <c r="G34" i="2" s="1"/>
  <c r="E35" i="2"/>
  <c r="C35" i="2"/>
  <c r="C34" i="2" s="1"/>
  <c r="E34" i="2"/>
  <c r="F36" i="2"/>
  <c r="G36" i="2"/>
  <c r="E36" i="2"/>
  <c r="C36" i="2"/>
  <c r="C39" i="2"/>
  <c r="D40" i="2"/>
  <c r="G39" i="2"/>
  <c r="F39" i="2"/>
  <c r="E39" i="2"/>
  <c r="D39" i="2"/>
  <c r="D38" i="2"/>
  <c r="D37" i="2"/>
  <c r="D35" i="2" l="1"/>
  <c r="D36" i="2"/>
  <c r="F103" i="2" l="1"/>
  <c r="G103" i="2"/>
  <c r="E103" i="2"/>
  <c r="D106" i="2"/>
  <c r="C103" i="2"/>
  <c r="D103" i="2" s="1"/>
  <c r="D14" i="2" l="1"/>
  <c r="G126" i="2" l="1"/>
  <c r="G125" i="2" s="1"/>
  <c r="G123" i="2"/>
  <c r="G120" i="2"/>
  <c r="G117" i="2"/>
  <c r="G111" i="2"/>
  <c r="G108" i="2"/>
  <c r="G107" i="2" s="1"/>
  <c r="G96" i="2"/>
  <c r="G91" i="2"/>
  <c r="G85" i="2"/>
  <c r="G79" i="2"/>
  <c r="G73" i="2"/>
  <c r="G69" i="2"/>
  <c r="G63" i="2"/>
  <c r="G62" i="2" s="1"/>
  <c r="G57" i="2"/>
  <c r="G56" i="2" s="1"/>
  <c r="G54" i="2"/>
  <c r="G51" i="2"/>
  <c r="G48" i="2"/>
  <c r="G42" i="2"/>
  <c r="G29" i="2"/>
  <c r="G28" i="2" s="1"/>
  <c r="G27" i="2" s="1"/>
  <c r="G26" i="2" s="1"/>
  <c r="G23" i="2"/>
  <c r="G19" i="2"/>
  <c r="G18" i="2" s="1"/>
  <c r="G17" i="2" s="1"/>
  <c r="G16" i="2" s="1"/>
  <c r="G13" i="2"/>
  <c r="G12" i="2" s="1"/>
  <c r="G11" i="2" s="1"/>
  <c r="G10" i="2" s="1"/>
  <c r="F126" i="2"/>
  <c r="F125" i="2" s="1"/>
  <c r="F123" i="2"/>
  <c r="F120" i="2"/>
  <c r="F119" i="2" s="1"/>
  <c r="F117" i="2"/>
  <c r="F111" i="2"/>
  <c r="F108" i="2"/>
  <c r="F107" i="2" s="1"/>
  <c r="F96" i="2"/>
  <c r="F91" i="2"/>
  <c r="F85" i="2"/>
  <c r="F79" i="2"/>
  <c r="F73" i="2"/>
  <c r="F72" i="2" s="1"/>
  <c r="F69" i="2"/>
  <c r="F63" i="2"/>
  <c r="F57" i="2"/>
  <c r="F56" i="2"/>
  <c r="F54" i="2"/>
  <c r="F51" i="2"/>
  <c r="F48" i="2"/>
  <c r="F42" i="2"/>
  <c r="F29" i="2"/>
  <c r="F28" i="2" s="1"/>
  <c r="F27" i="2" s="1"/>
  <c r="F26" i="2" s="1"/>
  <c r="F23" i="2"/>
  <c r="F19" i="2"/>
  <c r="F13" i="2"/>
  <c r="F12" i="2" s="1"/>
  <c r="F11" i="2" s="1"/>
  <c r="F10" i="2" s="1"/>
  <c r="E126" i="2"/>
  <c r="E125" i="2" s="1"/>
  <c r="E123" i="2"/>
  <c r="E120" i="2"/>
  <c r="E117" i="2"/>
  <c r="E111" i="2"/>
  <c r="E108" i="2"/>
  <c r="E107" i="2" s="1"/>
  <c r="E96" i="2"/>
  <c r="E91" i="2"/>
  <c r="E85" i="2"/>
  <c r="E79" i="2"/>
  <c r="E73" i="2"/>
  <c r="E72" i="2" s="1"/>
  <c r="E69" i="2"/>
  <c r="E63" i="2"/>
  <c r="E62" i="2" s="1"/>
  <c r="E57" i="2"/>
  <c r="E56" i="2" s="1"/>
  <c r="E54" i="2"/>
  <c r="E50" i="2" s="1"/>
  <c r="E51" i="2"/>
  <c r="E48" i="2"/>
  <c r="E42" i="2"/>
  <c r="E29" i="2"/>
  <c r="E28" i="2" s="1"/>
  <c r="E27" i="2" s="1"/>
  <c r="E26" i="2" s="1"/>
  <c r="E23" i="2"/>
  <c r="E19" i="2"/>
  <c r="E13" i="2"/>
  <c r="E12" i="2" s="1"/>
  <c r="E11" i="2" s="1"/>
  <c r="E10" i="2" s="1"/>
  <c r="E61" i="2" l="1"/>
  <c r="E60" i="2" s="1"/>
  <c r="E110" i="2"/>
  <c r="F110" i="2"/>
  <c r="E84" i="2"/>
  <c r="G50" i="2"/>
  <c r="F62" i="2"/>
  <c r="F61" i="2" s="1"/>
  <c r="F60" i="2" s="1"/>
  <c r="G41" i="2"/>
  <c r="G33" i="2" s="1"/>
  <c r="G72" i="2"/>
  <c r="G61" i="2" s="1"/>
  <c r="G60" i="2" s="1"/>
  <c r="E41" i="2"/>
  <c r="E33" i="2" s="1"/>
  <c r="E119" i="2"/>
  <c r="F84" i="2"/>
  <c r="G119" i="2"/>
  <c r="G110" i="2"/>
  <c r="G95" i="2"/>
  <c r="F95" i="2"/>
  <c r="F83" i="2" s="1"/>
  <c r="F82" i="2" s="1"/>
  <c r="G84" i="2"/>
  <c r="E95" i="2"/>
  <c r="E18" i="2"/>
  <c r="E17" i="2" s="1"/>
  <c r="E16" i="2" s="1"/>
  <c r="F18" i="2"/>
  <c r="F17" i="2" s="1"/>
  <c r="F16" i="2" s="1"/>
  <c r="F41" i="2"/>
  <c r="F50" i="2"/>
  <c r="D21" i="2"/>
  <c r="E83" i="2" l="1"/>
  <c r="E82" i="2" s="1"/>
  <c r="E9" i="2" s="1"/>
  <c r="E8" i="2" s="1"/>
  <c r="E7" i="2" s="1"/>
  <c r="F33" i="2"/>
  <c r="G83" i="2"/>
  <c r="G82" i="2" s="1"/>
  <c r="F9" i="2"/>
  <c r="F8" i="2" s="1"/>
  <c r="F7" i="2" s="1"/>
  <c r="D127" i="2"/>
  <c r="D124" i="2"/>
  <c r="D122" i="2"/>
  <c r="D121" i="2"/>
  <c r="D118" i="2"/>
  <c r="D116" i="2"/>
  <c r="D115" i="2"/>
  <c r="D114" i="2"/>
  <c r="D113" i="2"/>
  <c r="D112" i="2"/>
  <c r="D109" i="2"/>
  <c r="D105" i="2"/>
  <c r="D104" i="2"/>
  <c r="D102" i="2"/>
  <c r="D101" i="2"/>
  <c r="D100" i="2"/>
  <c r="D99" i="2"/>
  <c r="D98" i="2"/>
  <c r="D97" i="2"/>
  <c r="D94" i="2"/>
  <c r="D93" i="2"/>
  <c r="D92" i="2"/>
  <c r="D90" i="2"/>
  <c r="D89" i="2"/>
  <c r="D88" i="2"/>
  <c r="D87" i="2"/>
  <c r="D86" i="2"/>
  <c r="D78" i="2"/>
  <c r="D77" i="2"/>
  <c r="D76" i="2"/>
  <c r="D75" i="2"/>
  <c r="D74" i="2"/>
  <c r="D71" i="2"/>
  <c r="D70" i="2"/>
  <c r="D68" i="2"/>
  <c r="D67" i="2"/>
  <c r="D66" i="2"/>
  <c r="D65" i="2"/>
  <c r="D64" i="2"/>
  <c r="D59" i="2"/>
  <c r="D58" i="2"/>
  <c r="D55" i="2"/>
  <c r="D53" i="2"/>
  <c r="D52" i="2"/>
  <c r="D49" i="2"/>
  <c r="D47" i="2"/>
  <c r="D46" i="2"/>
  <c r="D45" i="2"/>
  <c r="D44" i="2"/>
  <c r="D43" i="2"/>
  <c r="D32" i="2"/>
  <c r="D31" i="2"/>
  <c r="D30" i="2"/>
  <c r="D25" i="2"/>
  <c r="D24" i="2"/>
  <c r="D22" i="2"/>
  <c r="D20" i="2"/>
  <c r="D15" i="2"/>
  <c r="C96" i="2"/>
  <c r="C69" i="2"/>
  <c r="C63" i="2"/>
  <c r="C73" i="2"/>
  <c r="C79" i="2"/>
  <c r="C42" i="2"/>
  <c r="G9" i="2" l="1"/>
  <c r="G8" i="2" s="1"/>
  <c r="G7" i="2" s="1"/>
  <c r="C126" i="2"/>
  <c r="D126" i="2" s="1"/>
  <c r="C125" i="2"/>
  <c r="D125" i="2" s="1"/>
  <c r="C111" i="2"/>
  <c r="C85" i="2"/>
  <c r="C51" i="2"/>
  <c r="C48" i="2"/>
  <c r="D48" i="2" s="1"/>
  <c r="C29" i="2"/>
  <c r="C28" i="2" s="1"/>
  <c r="C27" i="2" s="1"/>
  <c r="C19" i="2"/>
  <c r="C23" i="2"/>
  <c r="C13" i="2"/>
  <c r="D13" i="2" s="1"/>
  <c r="C54" i="2"/>
  <c r="D63" i="2"/>
  <c r="D69" i="2"/>
  <c r="C108" i="2"/>
  <c r="D108" i="2" s="1"/>
  <c r="C12" i="2" l="1"/>
  <c r="C11" i="2" s="1"/>
  <c r="C10" i="2" s="1"/>
  <c r="C41" i="2"/>
  <c r="C18" i="2"/>
  <c r="C17" i="2" s="1"/>
  <c r="C16" i="2" s="1"/>
  <c r="D23" i="2"/>
  <c r="C26" i="2"/>
  <c r="D26" i="2" s="1"/>
  <c r="D27" i="2"/>
  <c r="C62" i="2"/>
  <c r="D62" i="2" s="1"/>
  <c r="C107" i="2"/>
  <c r="D107" i="2" s="1"/>
  <c r="D10" i="2"/>
  <c r="D28" i="2"/>
  <c r="D29" i="2"/>
  <c r="C91" i="2"/>
  <c r="C117" i="2"/>
  <c r="C120" i="2"/>
  <c r="C123" i="2"/>
  <c r="C72" i="2"/>
  <c r="C57" i="2"/>
  <c r="C56" i="2" s="1"/>
  <c r="C50" i="2"/>
  <c r="C61" i="2" l="1"/>
  <c r="C60" i="2" s="1"/>
  <c r="C33" i="2"/>
  <c r="C84" i="2"/>
  <c r="C95" i="2"/>
  <c r="C110" i="2"/>
  <c r="C119" i="2"/>
  <c r="C83" i="2" l="1"/>
  <c r="C82" i="2" s="1"/>
  <c r="C9" i="2" s="1"/>
  <c r="D82" i="2" l="1"/>
  <c r="C8" i="2"/>
  <c r="C7" i="2" s="1"/>
  <c r="D11" i="2"/>
  <c r="D12" i="2"/>
  <c r="D16" i="2"/>
  <c r="D17" i="2"/>
  <c r="D18" i="2"/>
  <c r="D19" i="2"/>
  <c r="D33" i="2"/>
  <c r="D34" i="2"/>
  <c r="D41" i="2"/>
  <c r="D42" i="2"/>
  <c r="D50" i="2"/>
  <c r="D51" i="2"/>
  <c r="D54" i="2"/>
  <c r="D56" i="2"/>
  <c r="D57" i="2"/>
  <c r="D84" i="2"/>
  <c r="D85" i="2"/>
  <c r="D91" i="2"/>
  <c r="D95" i="2"/>
  <c r="D96" i="2"/>
  <c r="D110" i="2"/>
  <c r="D111" i="2"/>
  <c r="D117" i="2"/>
  <c r="D119" i="2"/>
  <c r="D120" i="2"/>
  <c r="D123" i="2"/>
  <c r="D60" i="2"/>
  <c r="D61" i="2"/>
  <c r="D72" i="2"/>
  <c r="D73" i="2"/>
  <c r="D79" i="2"/>
  <c r="D83" i="2" l="1"/>
  <c r="D8" i="2"/>
  <c r="D7" i="2" s="1"/>
  <c r="D9" i="2"/>
</calcChain>
</file>

<file path=xl/sharedStrings.xml><?xml version="1.0" encoding="utf-8"?>
<sst xmlns="http://schemas.openxmlformats.org/spreadsheetml/2006/main" count="224" uniqueCount="66">
  <si>
    <t/>
  </si>
  <si>
    <t>080</t>
  </si>
  <si>
    <t>MINISTARSTVO ZNANOSTI I OBRAZOVANJA</t>
  </si>
  <si>
    <t>3</t>
  </si>
  <si>
    <t>Rashodi poslovanja</t>
  </si>
  <si>
    <t>32</t>
  </si>
  <si>
    <t>Materijalni rashodi</t>
  </si>
  <si>
    <t>31</t>
  </si>
  <si>
    <t>Rashodi za zaposlene</t>
  </si>
  <si>
    <t>34</t>
  </si>
  <si>
    <t>Financijski rashodi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</si>
  <si>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</si>
  <si>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</si>
  <si>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</si>
  <si>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</si>
  <si>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</si>
  <si>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</si>
  <si>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</si>
  <si>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Pomoći dane u inozemstvo i unutar općeg proračuna</t>
  </si>
  <si>
    <t>0942</t>
  </si>
  <si>
    <t>Drugi stupanj visoke naobrazbe</t>
  </si>
  <si>
    <t>Ostali rashodi</t>
  </si>
  <si>
    <t>41</t>
  </si>
  <si>
    <t>Rashodi za nabavu neproizvedene dugotrajne imovine</t>
  </si>
  <si>
    <t>PRAVOMOĆNE SUDSKE PRESUDE</t>
  </si>
  <si>
    <t>3705</t>
  </si>
  <si>
    <t>VISOKO OBRAZOVANJE</t>
  </si>
  <si>
    <t>08006</t>
  </si>
  <si>
    <t>Sveučilišta i veleučilišta u Republici Hrvatskoj</t>
  </si>
  <si>
    <t>A621002</t>
  </si>
  <si>
    <t>REDOVNA DJELATNOST SVEUČILIŠTA U RIJECI</t>
  </si>
  <si>
    <t>A622122</t>
  </si>
  <si>
    <t>PROGRAMSKO FINANCIRANJE JAVNIH VISOKIH UČILIŠTA</t>
  </si>
  <si>
    <t>A679072</t>
  </si>
  <si>
    <t>EU PROJEKTI SVEUČILIŠTA U RIJECI (IZ EVIDENCIJSKIH PRIHODA)</t>
  </si>
  <si>
    <t>43</t>
  </si>
  <si>
    <t>A679089</t>
  </si>
  <si>
    <t>REDOVNA DJELATNOST SVEUČILIŠTA U RIJECI (IZ EVIDENCIJSKIH PRIHODA)</t>
  </si>
  <si>
    <t>51</t>
  </si>
  <si>
    <t>K679106</t>
  </si>
  <si>
    <t>OP UČINKOVITI LJUDSKI POTENCIJALI 2014.-2020., PRIORITET 3</t>
  </si>
  <si>
    <t>II. POSEBNI DIO</t>
  </si>
  <si>
    <t>Plan za 2023.</t>
  </si>
  <si>
    <t>Projekcija 
za 2024.</t>
  </si>
  <si>
    <t>Projekcija 
za 2025.</t>
  </si>
  <si>
    <t>U EUR</t>
  </si>
  <si>
    <t>U HRK</t>
  </si>
  <si>
    <t>Tekući plan 
2022.</t>
  </si>
  <si>
    <t>11</t>
  </si>
  <si>
    <t>Opći prihodi i primici</t>
  </si>
  <si>
    <t>Pomoći EU</t>
  </si>
  <si>
    <t>Ostali prihodi za posebne namjene</t>
  </si>
  <si>
    <t>52</t>
  </si>
  <si>
    <t>Ostale pomoći</t>
  </si>
  <si>
    <t>Vlastiti prihodi</t>
  </si>
  <si>
    <t>61</t>
  </si>
  <si>
    <t>Donacije</t>
  </si>
  <si>
    <t>SVEUČILIŠTE U RIJECI, POMORSKI FAKULTET</t>
  </si>
  <si>
    <t>Europski socijalni fond (ESI)</t>
  </si>
  <si>
    <t>Nacionalno financiranje</t>
  </si>
  <si>
    <t>Pravomoćne sudske presude</t>
  </si>
  <si>
    <t>Prihodi od prodaje nefinancijske imovine</t>
  </si>
  <si>
    <t>Subvencije</t>
  </si>
  <si>
    <t>A621181</t>
  </si>
  <si>
    <t>Dodatna ulaganja na imovini</t>
  </si>
  <si>
    <t>Prihodi za posebne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</si>
</sst>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47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4" fillId="2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7" fillId="2" borderId="0"/>
    <xf numFmtId="4" fontId="5" fillId="28" borderId="1" applyNumberFormat="0" applyProtection="0">
      <alignment vertical="center"/>
    </xf>
    <xf numFmtId="4" fontId="16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0" fontId="9" fillId="28" borderId="2" applyNumberFormat="0" applyProtection="0">
      <alignment horizontal="left" vertical="top" indent="1"/>
    </xf>
    <xf numFmtId="4" fontId="5" fillId="30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3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4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4" fontId="5" fillId="3" borderId="3" applyNumberFormat="0" applyProtection="0">
      <alignment horizontal="left" vertical="center" indent="1"/>
    </xf>
    <xf numFmtId="0" fontId="5" fillId="6" borderId="1" applyNumberFormat="0" applyProtection="0">
      <alignment horizontal="left" vertical="center" indent="1"/>
    </xf>
    <xf numFmtId="0" fontId="5" fillId="8" borderId="2" applyNumberFormat="0" applyProtection="0">
      <alignment horizontal="left" vertical="top" indent="1"/>
    </xf>
    <xf numFmtId="0" fontId="5" fillId="38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0" fontId="5" fillId="39" borderId="1" applyNumberFormat="0" applyProtection="0">
      <alignment horizontal="left" vertical="center" indent="1"/>
    </xf>
    <xf numFmtId="0" fontId="5" fillId="39" borderId="2" applyNumberFormat="0" applyProtection="0">
      <alignment horizontal="left" vertical="top" indent="1"/>
    </xf>
    <xf numFmtId="0" fontId="5" fillId="5" borderId="1" applyNumberFormat="0" applyProtection="0">
      <alignment horizontal="left" vertical="center" indent="1"/>
    </xf>
    <xf numFmtId="0" fontId="5" fillId="5" borderId="2" applyNumberFormat="0" applyProtection="0">
      <alignment horizontal="left" vertical="top" indent="1"/>
    </xf>
    <xf numFmtId="0" fontId="5" fillId="40" borderId="4" applyNumberFormat="0">
      <protection locked="0"/>
    </xf>
    <xf numFmtId="0" fontId="6" fillId="8" borderId="5" applyBorder="0"/>
    <xf numFmtId="4" fontId="7" fillId="41" borderId="2" applyNumberFormat="0" applyProtection="0">
      <alignment vertical="center"/>
    </xf>
    <xf numFmtId="4" fontId="16" fillId="42" borderId="6" applyNumberFormat="0" applyProtection="0">
      <alignment vertical="center"/>
    </xf>
    <xf numFmtId="4" fontId="7" fillId="6" borderId="2" applyNumberFormat="0" applyProtection="0">
      <alignment horizontal="left" vertical="center" indent="1"/>
    </xf>
    <xf numFmtId="0" fontId="7" fillId="41" borderId="2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16" fillId="43" borderId="1" applyNumberFormat="0" applyProtection="0">
      <alignment horizontal="right" vertical="center"/>
    </xf>
    <xf numFmtId="4" fontId="5" fillId="30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10" fillId="44" borderId="3" applyNumberFormat="0" applyProtection="0">
      <alignment horizontal="left" vertical="center" indent="1"/>
    </xf>
    <xf numFmtId="0" fontId="5" fillId="45" borderId="6"/>
    <xf numFmtId="4" fontId="11" fillId="40" borderId="1" applyNumberFormat="0" applyProtection="0">
      <alignment horizontal="right" vertical="center"/>
    </xf>
    <xf numFmtId="0" fontId="15" fillId="0" borderId="0" applyNumberFormat="0" applyFill="0" applyBorder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center"/>
    </xf>
    <xf numFmtId="0" fontId="1" fillId="0" borderId="0" xfId="0" applyFont="1"/>
    <xf numFmtId="0" fontId="20" fillId="30" borderId="1" xfId="28" quotePrefix="1" applyNumberFormat="1" applyFont="1">
      <alignment horizontal="left" vertical="center" indent="1"/>
    </xf>
    <xf numFmtId="0" fontId="20" fillId="30" borderId="1" xfId="60" quotePrefix="1" applyNumberFormat="1" applyFont="1" applyAlignment="1">
      <alignment horizontal="left" vertical="center" wrapText="1" indent="1"/>
    </xf>
    <xf numFmtId="0" fontId="3" fillId="0" borderId="0" xfId="0" applyFont="1"/>
    <xf numFmtId="0" fontId="19" fillId="39" borderId="1" xfId="48" quotePrefix="1" applyFont="1">
      <alignment horizontal="left" vertical="center" indent="1"/>
    </xf>
    <xf numFmtId="0" fontId="19" fillId="39" borderId="1" xfId="48" quotePrefix="1" applyFont="1" applyAlignment="1">
      <alignment horizontal="left" vertical="center" indent="4"/>
    </xf>
    <xf numFmtId="0" fontId="20" fillId="46" borderId="1" xfId="46" quotePrefix="1" applyFont="1" applyFill="1">
      <alignment horizontal="left" vertical="center" indent="1"/>
    </xf>
    <xf numFmtId="0" fontId="20" fillId="46" borderId="1" xfId="46" quotePrefix="1" applyFont="1" applyFill="1" applyAlignment="1">
      <alignment horizontal="left" vertical="center" indent="3"/>
    </xf>
    <xf numFmtId="0" fontId="2" fillId="0" borderId="0" xfId="0" applyFont="1" applyAlignment="1">
      <alignment horizontal="right"/>
    </xf>
    <xf numFmtId="3" fontId="20" fillId="28" borderId="1" xfId="24" applyNumberFormat="1" applyFont="1">
      <alignment vertical="center"/>
    </xf>
    <xf numFmtId="0" fontId="20" fillId="38" borderId="1" xfId="46" quotePrefix="1" applyFont="1">
      <alignment horizontal="left" vertical="center" indent="1"/>
    </xf>
    <xf numFmtId="0" fontId="20" fillId="38" borderId="1" xfId="46" quotePrefix="1" applyFont="1" applyAlignment="1">
      <alignment horizontal="left" vertical="center" indent="3"/>
    </xf>
    <xf numFmtId="3" fontId="19" fillId="28" borderId="1" xfId="24" applyNumberFormat="1" applyFont="1">
      <alignment vertical="center"/>
    </xf>
    <xf numFmtId="0" fontId="21" fillId="0" borderId="0" xfId="0" applyFont="1"/>
    <xf numFmtId="3" fontId="5" fillId="0" borderId="1" xfId="58" applyNumberFormat="1">
      <alignment horizontal="right" vertical="center"/>
    </xf>
    <xf numFmtId="3" fontId="5" fillId="28" borderId="1" xfId="24" applyNumberFormat="1">
      <alignment vertical="center"/>
    </xf>
    <xf numFmtId="0" fontId="5" fillId="5" borderId="1" xfId="50" quotePrefix="1">
      <alignment horizontal="left" vertical="center" indent="1"/>
    </xf>
    <xf numFmtId="0" fontId="5" fillId="5" borderId="1" xfId="50" quotePrefix="1" applyAlignment="1">
      <alignment horizontal="left" vertical="center" indent="5"/>
    </xf>
    <xf numFmtId="0" fontId="5" fillId="5" borderId="1" xfId="50" quotePrefix="1" applyAlignment="1">
      <alignment horizontal="left" vertical="center" indent="6"/>
    </xf>
    <xf numFmtId="0" fontId="5" fillId="5" borderId="1" xfId="50" quotePrefix="1" applyAlignment="1">
      <alignment horizontal="left" vertical="center" indent="7"/>
    </xf>
    <xf numFmtId="0" fontId="5" fillId="5" borderId="1" xfId="50" quotePrefix="1" applyAlignment="1">
      <alignment horizontal="left" vertical="center" indent="8"/>
    </xf>
    <xf numFmtId="0" fontId="5" fillId="5" borderId="1" xfId="50" quotePrefix="1" applyAlignment="1">
      <alignment horizontal="left" vertical="center" indent="9"/>
    </xf>
    <xf numFmtId="0" fontId="22" fillId="0" borderId="0" xfId="0" applyFont="1"/>
    <xf numFmtId="0" fontId="18" fillId="0" borderId="0" xfId="0" applyFont="1" applyAlignment="1">
      <alignment horizontal="center"/>
    </xf>
    <xf numFmtId="3" fontId="23" fillId="0" borderId="1" xfId="58" applyNumberFormat="1" applyFont="1">
      <alignment horizontal="right" vertical="center"/>
    </xf>
    <xf numFmtId="3" fontId="5" fillId="0" borderId="1" xfId="58" applyNumberFormat="1" applyFont="1">
      <alignment horizontal="right" vertical="center"/>
    </xf>
    <xf numFmtId="0" fontId="18" fillId="0" borderId="0" xfId="0" applyFont="1" applyAlignment="1">
      <alignment horizontal="center"/>
    </xf>
  </cellXfs>
  <cellStyles count="66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5" xr:uid="{00000000-0005-0000-0000-000003000000}"/>
    <cellStyle name="Accent2 - 40%" xfId="6" xr:uid="{00000000-0005-0000-0000-000004000000}"/>
    <cellStyle name="Accent2 - 60%" xfId="7" xr:uid="{00000000-0005-0000-0000-000005000000}"/>
    <cellStyle name="Accent3 - 20%" xfId="8" xr:uid="{00000000-0005-0000-0000-000006000000}"/>
    <cellStyle name="Accent3 - 40%" xfId="9" xr:uid="{00000000-0005-0000-0000-000007000000}"/>
    <cellStyle name="Accent3 - 60%" xfId="10" xr:uid="{00000000-0005-0000-0000-000008000000}"/>
    <cellStyle name="Accent4 - 20%" xfId="11" xr:uid="{00000000-0005-0000-0000-000009000000}"/>
    <cellStyle name="Accent4 - 40%" xfId="12" xr:uid="{00000000-0005-0000-0000-00000A000000}"/>
    <cellStyle name="Accent4 - 60%" xfId="13" xr:uid="{00000000-0005-0000-0000-00000B000000}"/>
    <cellStyle name="Accent5 - 20%" xfId="14" xr:uid="{00000000-0005-0000-0000-00000C000000}"/>
    <cellStyle name="Accent5 - 40%" xfId="15" xr:uid="{00000000-0005-0000-0000-00000D000000}"/>
    <cellStyle name="Accent5 - 60%" xfId="16" xr:uid="{00000000-0005-0000-0000-00000E000000}"/>
    <cellStyle name="Accent6 - 20%" xfId="17" xr:uid="{00000000-0005-0000-0000-00000F000000}"/>
    <cellStyle name="Accent6 - 40%" xfId="18" xr:uid="{00000000-0005-0000-0000-000010000000}"/>
    <cellStyle name="Accent6 - 60%" xfId="19" xr:uid="{00000000-0005-0000-0000-000011000000}"/>
    <cellStyle name="Emphasis 1" xfId="20" xr:uid="{00000000-0005-0000-0000-000012000000}"/>
    <cellStyle name="Emphasis 2" xfId="21" xr:uid="{00000000-0005-0000-0000-000013000000}"/>
    <cellStyle name="Emphasis 3" xfId="22" xr:uid="{00000000-0005-0000-0000-000014000000}"/>
    <cellStyle name="Normal" xfId="0" builtinId="0"/>
    <cellStyle name="Normal 2" xfId="23" xr:uid="{00000000-0005-0000-0000-000016000000}"/>
    <cellStyle name="Normal 3" xfId="1" xr:uid="{00000000-0005-0000-0000-000017000000}"/>
    <cellStyle name="SAPBEXaggData" xfId="24" xr:uid="{00000000-0005-0000-0000-000018000000}"/>
    <cellStyle name="SAPBEXaggDataEmph" xfId="25" xr:uid="{00000000-0005-0000-0000-000019000000}"/>
    <cellStyle name="SAPBEXaggItem" xfId="26" xr:uid="{00000000-0005-0000-0000-00001A000000}"/>
    <cellStyle name="SAPBEXaggItemX" xfId="27" xr:uid="{00000000-0005-0000-0000-00001B000000}"/>
    <cellStyle name="SAPBEXchaText" xfId="28" xr:uid="{00000000-0005-0000-0000-00001C000000}"/>
    <cellStyle name="SAPBEXexcBad7" xfId="29" xr:uid="{00000000-0005-0000-0000-00001D000000}"/>
    <cellStyle name="SAPBEXexcBad8" xfId="30" xr:uid="{00000000-0005-0000-0000-00001E000000}"/>
    <cellStyle name="SAPBEXexcBad9" xfId="31" xr:uid="{00000000-0005-0000-0000-00001F000000}"/>
    <cellStyle name="SAPBEXexcCritical4" xfId="32" xr:uid="{00000000-0005-0000-0000-000020000000}"/>
    <cellStyle name="SAPBEXexcCritical5" xfId="33" xr:uid="{00000000-0005-0000-0000-000021000000}"/>
    <cellStyle name="SAPBEXexcCritical6" xfId="34" xr:uid="{00000000-0005-0000-0000-000022000000}"/>
    <cellStyle name="SAPBEXexcGood1" xfId="35" xr:uid="{00000000-0005-0000-0000-000023000000}"/>
    <cellStyle name="SAPBEXexcGood2" xfId="36" xr:uid="{00000000-0005-0000-0000-000024000000}"/>
    <cellStyle name="SAPBEXexcGood3" xfId="37" xr:uid="{00000000-0005-0000-0000-000025000000}"/>
    <cellStyle name="SAPBEXfilterDrill" xfId="38" xr:uid="{00000000-0005-0000-0000-000026000000}"/>
    <cellStyle name="SAPBEXfilterItem" xfId="39" xr:uid="{00000000-0005-0000-0000-000027000000}"/>
    <cellStyle name="SAPBEXfilterText" xfId="40" xr:uid="{00000000-0005-0000-0000-000028000000}"/>
    <cellStyle name="SAPBEXformats" xfId="41" xr:uid="{00000000-0005-0000-0000-000029000000}"/>
    <cellStyle name="SAPBEXheaderItem" xfId="42" xr:uid="{00000000-0005-0000-0000-00002A000000}"/>
    <cellStyle name="SAPBEXheaderText" xfId="43" xr:uid="{00000000-0005-0000-0000-00002B000000}"/>
    <cellStyle name="SAPBEXHLevel0" xfId="44" xr:uid="{00000000-0005-0000-0000-00002C000000}"/>
    <cellStyle name="SAPBEXHLevel0X" xfId="45" xr:uid="{00000000-0005-0000-0000-00002D000000}"/>
    <cellStyle name="SAPBEXHLevel1" xfId="46" xr:uid="{00000000-0005-0000-0000-00002E000000}"/>
    <cellStyle name="SAPBEXHLevel1X" xfId="47" xr:uid="{00000000-0005-0000-0000-00002F000000}"/>
    <cellStyle name="SAPBEXHLevel2" xfId="48" xr:uid="{00000000-0005-0000-0000-000030000000}"/>
    <cellStyle name="SAPBEXHLevel2X" xfId="49" xr:uid="{00000000-0005-0000-0000-000031000000}"/>
    <cellStyle name="SAPBEXHLevel3" xfId="50" xr:uid="{00000000-0005-0000-0000-000032000000}"/>
    <cellStyle name="SAPBEXHLevel3X" xfId="51" xr:uid="{00000000-0005-0000-0000-000033000000}"/>
    <cellStyle name="SAPBEXinputData" xfId="52" xr:uid="{00000000-0005-0000-0000-000034000000}"/>
    <cellStyle name="SAPBEXItemHeader" xfId="53" xr:uid="{00000000-0005-0000-0000-000035000000}"/>
    <cellStyle name="SAPBEXresData" xfId="54" xr:uid="{00000000-0005-0000-0000-000036000000}"/>
    <cellStyle name="SAPBEXresDataEmph" xfId="55" xr:uid="{00000000-0005-0000-0000-000037000000}"/>
    <cellStyle name="SAPBEXresItem" xfId="56" xr:uid="{00000000-0005-0000-0000-000038000000}"/>
    <cellStyle name="SAPBEXresItemX" xfId="57" xr:uid="{00000000-0005-0000-0000-000039000000}"/>
    <cellStyle name="SAPBEXstdData" xfId="58" xr:uid="{00000000-0005-0000-0000-00003A000000}"/>
    <cellStyle name="SAPBEXstdDataEmph" xfId="59" xr:uid="{00000000-0005-0000-0000-00003B000000}"/>
    <cellStyle name="SAPBEXstdItem" xfId="60" xr:uid="{00000000-0005-0000-0000-00003C000000}"/>
    <cellStyle name="SAPBEXstdItemX" xfId="61" xr:uid="{00000000-0005-0000-0000-00003D000000}"/>
    <cellStyle name="SAPBEXtitle" xfId="62" xr:uid="{00000000-0005-0000-0000-00003E000000}"/>
    <cellStyle name="SAPBEXunassignedItem" xfId="63" xr:uid="{00000000-0005-0000-0000-00003F000000}"/>
    <cellStyle name="SAPBEXundefined" xfId="64" xr:uid="{00000000-0005-0000-0000-000040000000}"/>
    <cellStyle name="Sheet Title" xfId="65" xr:uid="{00000000-0005-0000-0000-00004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27"/>
  <sheetViews>
    <sheetView tabSelected="1" workbookViewId="0">
      <pane xSplit="2" ySplit="6" topLeftCell="C115" activePane="bottomRight" state="frozen"/>
      <selection pane="topRight" activeCell="C1" sqref="C1"/>
      <selection pane="bottomLeft" activeCell="A7" sqref="A7"/>
      <selection pane="bottomRight" activeCell="K12" sqref="K12"/>
    </sheetView>
  </sheetViews>
  <sheetFormatPr defaultRowHeight="15" x14ac:dyDescent="0.25"/>
  <cols>
    <col min="1" max="1" width="20.42578125" customWidth="1"/>
    <col min="2" max="2" width="63" customWidth="1"/>
    <col min="3" max="4" width="12.7109375" customWidth="1"/>
    <col min="5" max="5" width="14.7109375" customWidth="1"/>
    <col min="6" max="6" width="15.140625" customWidth="1"/>
    <col min="7" max="7" width="15.28515625" customWidth="1"/>
  </cols>
  <sheetData>
    <row r="1" spans="1:7" s="5" customFormat="1" ht="15.75" x14ac:dyDescent="0.25">
      <c r="A1" s="15">
        <v>22568</v>
      </c>
      <c r="B1" s="15" t="s">
        <v>57</v>
      </c>
    </row>
    <row r="2" spans="1:7" s="5" customFormat="1" ht="12" hidden="1" customHeight="1" x14ac:dyDescent="0.25">
      <c r="A2" s="24">
        <v>7.5345000000000004</v>
      </c>
      <c r="B2" s="15"/>
    </row>
    <row r="3" spans="1:7" ht="23.25" x14ac:dyDescent="0.35">
      <c r="A3" s="28" t="s">
        <v>41</v>
      </c>
      <c r="B3" s="28"/>
      <c r="C3" s="28"/>
      <c r="D3" s="28"/>
      <c r="E3" s="28"/>
      <c r="F3" s="28"/>
    </row>
    <row r="4" spans="1:7" ht="13.5" customHeight="1" x14ac:dyDescent="0.35">
      <c r="A4" s="1"/>
      <c r="B4" s="1"/>
      <c r="C4" s="1"/>
      <c r="D4" s="1"/>
      <c r="E4" s="25"/>
      <c r="F4" s="25"/>
      <c r="G4" s="25"/>
    </row>
    <row r="5" spans="1:7" x14ac:dyDescent="0.25">
      <c r="C5" s="10" t="s">
        <v>46</v>
      </c>
      <c r="D5" s="10" t="s">
        <v>45</v>
      </c>
      <c r="E5" s="10" t="s">
        <v>45</v>
      </c>
      <c r="F5" s="10" t="s">
        <v>45</v>
      </c>
      <c r="G5" s="10" t="s">
        <v>45</v>
      </c>
    </row>
    <row r="6" spans="1:7" s="5" customFormat="1" ht="45" x14ac:dyDescent="0.25">
      <c r="A6" s="3" t="s">
        <v>0</v>
      </c>
      <c r="B6" s="3" t="s">
        <v>0</v>
      </c>
      <c r="C6" s="4" t="s">
        <v>47</v>
      </c>
      <c r="D6" s="4" t="s">
        <v>47</v>
      </c>
      <c r="E6" s="4" t="s">
        <v>42</v>
      </c>
      <c r="F6" s="4" t="s">
        <v>43</v>
      </c>
      <c r="G6" s="4" t="s">
        <v>44</v>
      </c>
    </row>
    <row r="7" spans="1:7" s="5" customFormat="1" x14ac:dyDescent="0.25">
      <c r="A7" s="13" t="s">
        <v>1</v>
      </c>
      <c r="B7" s="12" t="s">
        <v>2</v>
      </c>
      <c r="C7" s="11">
        <f>C8</f>
        <v>55109053</v>
      </c>
      <c r="D7" s="11">
        <f>D8</f>
        <v>7314228.2832304724</v>
      </c>
      <c r="E7" s="11">
        <f>E8</f>
        <v>6260783</v>
      </c>
      <c r="F7" s="11">
        <f>F8</f>
        <v>5932546</v>
      </c>
      <c r="G7" s="11">
        <f>G8</f>
        <v>5908356</v>
      </c>
    </row>
    <row r="8" spans="1:7" s="5" customFormat="1" x14ac:dyDescent="0.25">
      <c r="A8" s="9" t="s">
        <v>27</v>
      </c>
      <c r="B8" s="8" t="s">
        <v>28</v>
      </c>
      <c r="C8" s="11">
        <f>C9</f>
        <v>55109053</v>
      </c>
      <c r="D8" s="11">
        <f>+C8/7.5345</f>
        <v>7314228.2832304724</v>
      </c>
      <c r="E8" s="11">
        <f>E9</f>
        <v>6260783</v>
      </c>
      <c r="F8" s="11">
        <f>F9</f>
        <v>5932546</v>
      </c>
      <c r="G8" s="11">
        <f>G9</f>
        <v>5908356</v>
      </c>
    </row>
    <row r="9" spans="1:7" s="2" customFormat="1" x14ac:dyDescent="0.25">
      <c r="A9" s="7" t="s">
        <v>25</v>
      </c>
      <c r="B9" s="6" t="s">
        <v>26</v>
      </c>
      <c r="C9" s="14">
        <f>+C10+C16+C26+C33+C82+C60</f>
        <v>55109053</v>
      </c>
      <c r="D9" s="14">
        <f>+C9/7.5345</f>
        <v>7314228.2832304724</v>
      </c>
      <c r="E9" s="14">
        <f t="shared" ref="E9:G9" si="0">+E10+E16+E26+E33+E82+E60</f>
        <v>6260783</v>
      </c>
      <c r="F9" s="14">
        <f t="shared" si="0"/>
        <v>5932546</v>
      </c>
      <c r="G9" s="14">
        <f t="shared" si="0"/>
        <v>5908356</v>
      </c>
    </row>
    <row r="10" spans="1:7" x14ac:dyDescent="0.25">
      <c r="A10" s="19" t="s">
        <v>29</v>
      </c>
      <c r="B10" s="18" t="s">
        <v>30</v>
      </c>
      <c r="C10" s="17">
        <f>C11</f>
        <v>22537649</v>
      </c>
      <c r="D10" s="17">
        <f>+C10/7.5345</f>
        <v>2991260.0703430884</v>
      </c>
      <c r="E10" s="17">
        <f>E11</f>
        <v>3518688</v>
      </c>
      <c r="F10" s="17">
        <f t="shared" ref="F10:G12" si="1">F11</f>
        <v>3535256</v>
      </c>
      <c r="G10" s="17">
        <f t="shared" si="1"/>
        <v>3551901</v>
      </c>
    </row>
    <row r="11" spans="1:7" x14ac:dyDescent="0.25">
      <c r="A11" s="20" t="s">
        <v>19</v>
      </c>
      <c r="B11" s="18" t="s">
        <v>20</v>
      </c>
      <c r="C11" s="17">
        <f>C12</f>
        <v>22537649</v>
      </c>
      <c r="D11" s="17">
        <f t="shared" ref="D11:D12" si="2">+C11/7.5345</f>
        <v>2991260.0703430884</v>
      </c>
      <c r="E11" s="17">
        <f t="shared" ref="E11:E12" si="3">E12</f>
        <v>3518688</v>
      </c>
      <c r="F11" s="17">
        <f t="shared" si="1"/>
        <v>3535256</v>
      </c>
      <c r="G11" s="17">
        <f t="shared" si="1"/>
        <v>3551901</v>
      </c>
    </row>
    <row r="12" spans="1:7" x14ac:dyDescent="0.25">
      <c r="A12" s="21" t="s">
        <v>48</v>
      </c>
      <c r="B12" s="18" t="s">
        <v>49</v>
      </c>
      <c r="C12" s="17">
        <f>C13</f>
        <v>22537649</v>
      </c>
      <c r="D12" s="17">
        <f t="shared" si="2"/>
        <v>2991260.0703430884</v>
      </c>
      <c r="E12" s="17">
        <f t="shared" si="3"/>
        <v>3518688</v>
      </c>
      <c r="F12" s="17">
        <f t="shared" si="1"/>
        <v>3535256</v>
      </c>
      <c r="G12" s="17">
        <f t="shared" si="1"/>
        <v>3551901</v>
      </c>
    </row>
    <row r="13" spans="1:7" x14ac:dyDescent="0.25">
      <c r="A13" s="22" t="s">
        <v>3</v>
      </c>
      <c r="B13" s="18" t="s">
        <v>4</v>
      </c>
      <c r="C13" s="17">
        <f>+C14+C15</f>
        <v>22537649</v>
      </c>
      <c r="D13" s="17">
        <f>+C13/7.5345</f>
        <v>2991260.0703430884</v>
      </c>
      <c r="E13" s="17">
        <f>+E14+E15</f>
        <v>3518688</v>
      </c>
      <c r="F13" s="17">
        <f>+F14+F15</f>
        <v>3535256</v>
      </c>
      <c r="G13" s="17">
        <f>+G14+G15</f>
        <v>3551901</v>
      </c>
    </row>
    <row r="14" spans="1:7" x14ac:dyDescent="0.25">
      <c r="A14" s="23" t="s">
        <v>7</v>
      </c>
      <c r="B14" s="18" t="s">
        <v>8</v>
      </c>
      <c r="C14" s="16">
        <v>22042655</v>
      </c>
      <c r="D14" s="16">
        <f>+C14/7.5345</f>
        <v>2925563.076514699</v>
      </c>
      <c r="E14" s="16">
        <v>3436404</v>
      </c>
      <c r="F14" s="16">
        <v>3452972</v>
      </c>
      <c r="G14" s="16">
        <v>3469617</v>
      </c>
    </row>
    <row r="15" spans="1:7" x14ac:dyDescent="0.25">
      <c r="A15" s="23" t="s">
        <v>5</v>
      </c>
      <c r="B15" s="18" t="s">
        <v>6</v>
      </c>
      <c r="C15" s="16">
        <v>494994</v>
      </c>
      <c r="D15" s="16">
        <f>+C15/7.5345</f>
        <v>65696.993828389401</v>
      </c>
      <c r="E15" s="16">
        <v>82284</v>
      </c>
      <c r="F15" s="16">
        <v>82284</v>
      </c>
      <c r="G15" s="16">
        <v>82284</v>
      </c>
    </row>
    <row r="16" spans="1:7" x14ac:dyDescent="0.25">
      <c r="A16" s="19" t="s">
        <v>31</v>
      </c>
      <c r="B16" s="18" t="s">
        <v>32</v>
      </c>
      <c r="C16" s="17">
        <f>C17</f>
        <v>2903990</v>
      </c>
      <c r="D16" s="17">
        <f t="shared" ref="D16:D29" si="4">+C16/7.5345</f>
        <v>385425.70840798988</v>
      </c>
      <c r="E16" s="17">
        <f t="shared" ref="E16:G17" si="5">E17</f>
        <v>390009</v>
      </c>
      <c r="F16" s="17">
        <f t="shared" si="5"/>
        <v>390009</v>
      </c>
      <c r="G16" s="17">
        <f t="shared" si="5"/>
        <v>390009</v>
      </c>
    </row>
    <row r="17" spans="1:7" x14ac:dyDescent="0.25">
      <c r="A17" s="20" t="s">
        <v>19</v>
      </c>
      <c r="B17" s="18" t="s">
        <v>20</v>
      </c>
      <c r="C17" s="17">
        <f>C18</f>
        <v>2903990</v>
      </c>
      <c r="D17" s="17">
        <f t="shared" si="4"/>
        <v>385425.70840798988</v>
      </c>
      <c r="E17" s="17">
        <f t="shared" si="5"/>
        <v>390009</v>
      </c>
      <c r="F17" s="17">
        <f t="shared" si="5"/>
        <v>390009</v>
      </c>
      <c r="G17" s="17">
        <f t="shared" si="5"/>
        <v>390009</v>
      </c>
    </row>
    <row r="18" spans="1:7" x14ac:dyDescent="0.25">
      <c r="A18" s="21" t="s">
        <v>48</v>
      </c>
      <c r="B18" s="18" t="s">
        <v>49</v>
      </c>
      <c r="C18" s="17">
        <f>C19+C23</f>
        <v>2903990</v>
      </c>
      <c r="D18" s="17">
        <f t="shared" si="4"/>
        <v>385425.70840798988</v>
      </c>
      <c r="E18" s="17">
        <f>E19+E23</f>
        <v>390009</v>
      </c>
      <c r="F18" s="17">
        <f>F19+F23</f>
        <v>390009</v>
      </c>
      <c r="G18" s="17">
        <f>G19+G23</f>
        <v>390009</v>
      </c>
    </row>
    <row r="19" spans="1:7" x14ac:dyDescent="0.25">
      <c r="A19" s="22" t="s">
        <v>3</v>
      </c>
      <c r="B19" s="18" t="s">
        <v>4</v>
      </c>
      <c r="C19" s="17">
        <f>C20+C21+C22</f>
        <v>2890239</v>
      </c>
      <c r="D19" s="17">
        <f t="shared" si="4"/>
        <v>383600.63706948038</v>
      </c>
      <c r="E19" s="17">
        <f>E20+E21+E22</f>
        <v>388913</v>
      </c>
      <c r="F19" s="17">
        <f>F20+F21+F22</f>
        <v>388913</v>
      </c>
      <c r="G19" s="17">
        <f>G20+G21+G22</f>
        <v>388913</v>
      </c>
    </row>
    <row r="20" spans="1:7" x14ac:dyDescent="0.25">
      <c r="A20" s="23" t="s">
        <v>5</v>
      </c>
      <c r="B20" s="18" t="s">
        <v>6</v>
      </c>
      <c r="C20" s="16">
        <v>2850520</v>
      </c>
      <c r="D20" s="16">
        <f>C20/$A$2</f>
        <v>378329.01984205982</v>
      </c>
      <c r="E20" s="26">
        <v>382196</v>
      </c>
      <c r="F20" s="26">
        <v>382196</v>
      </c>
      <c r="G20" s="26">
        <v>382196</v>
      </c>
    </row>
    <row r="21" spans="1:7" x14ac:dyDescent="0.25">
      <c r="A21" s="23">
        <v>34</v>
      </c>
      <c r="B21" s="18" t="s">
        <v>10</v>
      </c>
      <c r="C21" s="16">
        <v>20969</v>
      </c>
      <c r="D21" s="16">
        <f>C21/$A$2</f>
        <v>2783.0645696462934</v>
      </c>
      <c r="E21" s="26">
        <v>2334</v>
      </c>
      <c r="F21" s="26">
        <v>2334</v>
      </c>
      <c r="G21" s="26">
        <v>2334</v>
      </c>
    </row>
    <row r="22" spans="1:7" x14ac:dyDescent="0.25">
      <c r="A22" s="23">
        <v>37</v>
      </c>
      <c r="B22" s="18" t="s">
        <v>11</v>
      </c>
      <c r="C22" s="16">
        <v>18750</v>
      </c>
      <c r="D22" s="16">
        <f t="shared" ref="D22" si="6">C22/$A$2</f>
        <v>2488.5526577742385</v>
      </c>
      <c r="E22" s="26">
        <v>4383</v>
      </c>
      <c r="F22" s="26">
        <v>4383</v>
      </c>
      <c r="G22" s="26">
        <v>4383</v>
      </c>
    </row>
    <row r="23" spans="1:7" x14ac:dyDescent="0.25">
      <c r="A23" s="22" t="s">
        <v>12</v>
      </c>
      <c r="B23" s="18" t="s">
        <v>13</v>
      </c>
      <c r="C23" s="17">
        <f>C24+C25</f>
        <v>13751</v>
      </c>
      <c r="D23" s="17">
        <f t="shared" ref="D23" si="7">+C23/7.5345</f>
        <v>1825.0713385095228</v>
      </c>
      <c r="E23" s="17">
        <f>E24+E25</f>
        <v>1096</v>
      </c>
      <c r="F23" s="17">
        <f>F24+F25</f>
        <v>1096</v>
      </c>
      <c r="G23" s="17">
        <f>G24+G25</f>
        <v>1096</v>
      </c>
    </row>
    <row r="24" spans="1:7" x14ac:dyDescent="0.25">
      <c r="A24" s="23">
        <v>41</v>
      </c>
      <c r="B24" s="18" t="s">
        <v>23</v>
      </c>
      <c r="C24" s="16"/>
      <c r="D24" s="16">
        <f t="shared" ref="D24:D25" si="8">C24/$A$2</f>
        <v>0</v>
      </c>
      <c r="E24" s="16"/>
      <c r="F24" s="16"/>
      <c r="G24" s="16"/>
    </row>
    <row r="25" spans="1:7" x14ac:dyDescent="0.25">
      <c r="A25" s="23">
        <v>42</v>
      </c>
      <c r="B25" s="18" t="s">
        <v>15</v>
      </c>
      <c r="C25" s="16">
        <v>13751</v>
      </c>
      <c r="D25" s="16">
        <f t="shared" si="8"/>
        <v>1825.0713385095228</v>
      </c>
      <c r="E25" s="16">
        <v>1096</v>
      </c>
      <c r="F25" s="16">
        <v>1096</v>
      </c>
      <c r="G25" s="16">
        <v>1096</v>
      </c>
    </row>
    <row r="26" spans="1:7" x14ac:dyDescent="0.25">
      <c r="A26" s="19" t="s">
        <v>63</v>
      </c>
      <c r="B26" s="18" t="s">
        <v>24</v>
      </c>
      <c r="C26" s="17">
        <f>C27</f>
        <v>40852</v>
      </c>
      <c r="D26" s="17">
        <f t="shared" si="4"/>
        <v>5421.9921693543029</v>
      </c>
      <c r="E26" s="17">
        <f t="shared" ref="E26:G27" si="9">E27</f>
        <v>150210</v>
      </c>
      <c r="F26" s="17">
        <f t="shared" si="9"/>
        <v>150210</v>
      </c>
      <c r="G26" s="17">
        <f t="shared" si="9"/>
        <v>150210</v>
      </c>
    </row>
    <row r="27" spans="1:7" x14ac:dyDescent="0.25">
      <c r="A27" s="20" t="s">
        <v>19</v>
      </c>
      <c r="B27" s="18" t="s">
        <v>20</v>
      </c>
      <c r="C27" s="17">
        <f>C28</f>
        <v>40852</v>
      </c>
      <c r="D27" s="17">
        <f t="shared" si="4"/>
        <v>5421.9921693543029</v>
      </c>
      <c r="E27" s="17">
        <f t="shared" si="9"/>
        <v>150210</v>
      </c>
      <c r="F27" s="17">
        <f t="shared" si="9"/>
        <v>150210</v>
      </c>
      <c r="G27" s="17">
        <f t="shared" si="9"/>
        <v>150210</v>
      </c>
    </row>
    <row r="28" spans="1:7" x14ac:dyDescent="0.25">
      <c r="A28" s="21">
        <v>11</v>
      </c>
      <c r="B28" s="18" t="s">
        <v>60</v>
      </c>
      <c r="C28" s="17">
        <f>+C29</f>
        <v>40852</v>
      </c>
      <c r="D28" s="17">
        <f t="shared" si="4"/>
        <v>5421.9921693543029</v>
      </c>
      <c r="E28" s="17">
        <f>+E29</f>
        <v>150210</v>
      </c>
      <c r="F28" s="17">
        <f>+F29</f>
        <v>150210</v>
      </c>
      <c r="G28" s="17">
        <f>+G29</f>
        <v>150210</v>
      </c>
    </row>
    <row r="29" spans="1:7" x14ac:dyDescent="0.25">
      <c r="A29" s="22" t="s">
        <v>3</v>
      </c>
      <c r="B29" s="18" t="s">
        <v>4</v>
      </c>
      <c r="C29" s="17">
        <f>+C30+C32+C31</f>
        <v>40852</v>
      </c>
      <c r="D29" s="17">
        <f t="shared" si="4"/>
        <v>5421.9921693543029</v>
      </c>
      <c r="E29" s="17">
        <f>+E30+E32+E31</f>
        <v>150210</v>
      </c>
      <c r="F29" s="17">
        <f>+F30+F32+F31</f>
        <v>150210</v>
      </c>
      <c r="G29" s="17">
        <f>+G30+G32+G31</f>
        <v>150210</v>
      </c>
    </row>
    <row r="30" spans="1:7" x14ac:dyDescent="0.25">
      <c r="A30" s="23" t="s">
        <v>7</v>
      </c>
      <c r="B30" s="18" t="s">
        <v>8</v>
      </c>
      <c r="C30" s="16">
        <v>26743</v>
      </c>
      <c r="D30" s="16">
        <f t="shared" ref="D30:D32" si="10">C30/$A$2</f>
        <v>3549.4060654323443</v>
      </c>
      <c r="E30" s="26">
        <v>21459</v>
      </c>
      <c r="F30" s="26">
        <v>21459</v>
      </c>
      <c r="G30" s="26">
        <v>21459</v>
      </c>
    </row>
    <row r="31" spans="1:7" x14ac:dyDescent="0.25">
      <c r="A31" s="23" t="s">
        <v>5</v>
      </c>
      <c r="B31" s="18" t="s">
        <v>6</v>
      </c>
      <c r="C31" s="16">
        <v>5697</v>
      </c>
      <c r="D31" s="16">
        <f t="shared" si="10"/>
        <v>756.12183953812462</v>
      </c>
      <c r="E31" s="26">
        <v>126800</v>
      </c>
      <c r="F31" s="26">
        <v>126800</v>
      </c>
      <c r="G31" s="26">
        <v>126800</v>
      </c>
    </row>
    <row r="32" spans="1:7" x14ac:dyDescent="0.25">
      <c r="A32" s="23">
        <v>34</v>
      </c>
      <c r="B32" s="18" t="s">
        <v>10</v>
      </c>
      <c r="C32" s="16">
        <v>8412</v>
      </c>
      <c r="D32" s="16">
        <f t="shared" si="10"/>
        <v>1116.4642643838342</v>
      </c>
      <c r="E32" s="26">
        <v>1951</v>
      </c>
      <c r="F32" s="26">
        <v>1951</v>
      </c>
      <c r="G32" s="26">
        <v>1951</v>
      </c>
    </row>
    <row r="33" spans="1:7" x14ac:dyDescent="0.25">
      <c r="A33" s="19" t="s">
        <v>33</v>
      </c>
      <c r="B33" s="18" t="s">
        <v>34</v>
      </c>
      <c r="C33" s="17">
        <f>+C34</f>
        <v>10444544</v>
      </c>
      <c r="D33" s="17">
        <f t="shared" ref="D33:D57" si="11">+C33/7.5345</f>
        <v>1386229.212290132</v>
      </c>
      <c r="E33" s="17">
        <f>+E34</f>
        <v>204384</v>
      </c>
      <c r="F33" s="17">
        <f>+F34</f>
        <v>127980</v>
      </c>
      <c r="G33" s="17">
        <f>+G34</f>
        <v>106965</v>
      </c>
    </row>
    <row r="34" spans="1:7" x14ac:dyDescent="0.25">
      <c r="A34" s="20" t="s">
        <v>19</v>
      </c>
      <c r="B34" s="18" t="s">
        <v>20</v>
      </c>
      <c r="C34" s="17">
        <f>C35+C41+C50+C56</f>
        <v>10444544</v>
      </c>
      <c r="D34" s="17">
        <f t="shared" si="11"/>
        <v>1386229.212290132</v>
      </c>
      <c r="E34" s="17">
        <f>E35+E41+E50+E56</f>
        <v>204384</v>
      </c>
      <c r="F34" s="17">
        <f>F35+F41+F50+F56</f>
        <v>127980</v>
      </c>
      <c r="G34" s="17">
        <f t="shared" ref="G34" si="12">G35+G41+G50+G56</f>
        <v>106965</v>
      </c>
    </row>
    <row r="35" spans="1:7" x14ac:dyDescent="0.25">
      <c r="A35" s="21">
        <v>43</v>
      </c>
      <c r="B35" s="18" t="s">
        <v>65</v>
      </c>
      <c r="C35" s="17">
        <f>+C36+C39</f>
        <v>456800</v>
      </c>
      <c r="D35" s="17">
        <f t="shared" ref="D35" si="13">+C35/7.5345</f>
        <v>60627.778883801177</v>
      </c>
      <c r="E35" s="17">
        <f>+E36+E39</f>
        <v>0</v>
      </c>
      <c r="F35" s="17">
        <f t="shared" ref="F35:G35" si="14">+F36+F39</f>
        <v>0</v>
      </c>
      <c r="G35" s="17">
        <f t="shared" si="14"/>
        <v>0</v>
      </c>
    </row>
    <row r="36" spans="1:7" x14ac:dyDescent="0.25">
      <c r="A36" s="22" t="s">
        <v>3</v>
      </c>
      <c r="B36" s="18" t="s">
        <v>4</v>
      </c>
      <c r="C36" s="17">
        <f>+C37+C38</f>
        <v>447800</v>
      </c>
      <c r="D36" s="17">
        <f>+C36/7.5345</f>
        <v>59433.273608069547</v>
      </c>
      <c r="E36" s="17">
        <f>+E37+E38</f>
        <v>0</v>
      </c>
      <c r="F36" s="17">
        <f t="shared" ref="F36:G36" si="15">+F37+F38</f>
        <v>0</v>
      </c>
      <c r="G36" s="17">
        <f t="shared" si="15"/>
        <v>0</v>
      </c>
    </row>
    <row r="37" spans="1:7" x14ac:dyDescent="0.25">
      <c r="A37" s="23" t="s">
        <v>7</v>
      </c>
      <c r="B37" s="18" t="s">
        <v>8</v>
      </c>
      <c r="C37" s="16">
        <v>377800</v>
      </c>
      <c r="D37" s="16">
        <f t="shared" ref="D37:D38" si="16">C37/$A$2</f>
        <v>50142.677019045717</v>
      </c>
      <c r="E37" s="16"/>
      <c r="F37" s="16"/>
      <c r="G37" s="16"/>
    </row>
    <row r="38" spans="1:7" x14ac:dyDescent="0.25">
      <c r="A38" s="23" t="s">
        <v>5</v>
      </c>
      <c r="B38" s="18" t="s">
        <v>6</v>
      </c>
      <c r="C38" s="16">
        <v>70000</v>
      </c>
      <c r="D38" s="16">
        <f t="shared" si="16"/>
        <v>9290.596589023824</v>
      </c>
      <c r="E38" s="16"/>
      <c r="F38" s="16"/>
      <c r="G38" s="16"/>
    </row>
    <row r="39" spans="1:7" x14ac:dyDescent="0.25">
      <c r="A39" s="22" t="s">
        <v>12</v>
      </c>
      <c r="B39" s="18" t="s">
        <v>13</v>
      </c>
      <c r="C39" s="17">
        <f>C40</f>
        <v>9000</v>
      </c>
      <c r="D39" s="17">
        <f t="shared" ref="D39" si="17">+C39/7.5345</f>
        <v>1194.5052757316344</v>
      </c>
      <c r="E39" s="17">
        <f>E40</f>
        <v>0</v>
      </c>
      <c r="F39" s="17">
        <f>F40</f>
        <v>0</v>
      </c>
      <c r="G39" s="17">
        <f>G40</f>
        <v>0</v>
      </c>
    </row>
    <row r="40" spans="1:7" x14ac:dyDescent="0.25">
      <c r="A40" s="23" t="s">
        <v>14</v>
      </c>
      <c r="B40" s="18" t="s">
        <v>15</v>
      </c>
      <c r="C40" s="16">
        <v>9000</v>
      </c>
      <c r="D40" s="16">
        <f>C40/$A$2</f>
        <v>1194.5052757316344</v>
      </c>
      <c r="E40" s="16"/>
      <c r="F40" s="16"/>
      <c r="G40" s="16"/>
    </row>
    <row r="41" spans="1:7" x14ac:dyDescent="0.25">
      <c r="A41" s="21" t="s">
        <v>38</v>
      </c>
      <c r="B41" s="18" t="s">
        <v>50</v>
      </c>
      <c r="C41" s="17">
        <f>+C42+C48</f>
        <v>8820620</v>
      </c>
      <c r="D41" s="17">
        <f t="shared" si="11"/>
        <v>1170697.4583582189</v>
      </c>
      <c r="E41" s="17">
        <f>+E42+E48</f>
        <v>153428</v>
      </c>
      <c r="F41" s="17">
        <f>+F42+F48</f>
        <v>111965</v>
      </c>
      <c r="G41" s="17">
        <f>+G42+G48</f>
        <v>106965</v>
      </c>
    </row>
    <row r="42" spans="1:7" x14ac:dyDescent="0.25">
      <c r="A42" s="22" t="s">
        <v>3</v>
      </c>
      <c r="B42" s="18" t="s">
        <v>4</v>
      </c>
      <c r="C42" s="17">
        <f>+C43+C44+C45+C46+C47</f>
        <v>8820620</v>
      </c>
      <c r="D42" s="17">
        <f t="shared" si="11"/>
        <v>1170697.4583582189</v>
      </c>
      <c r="E42" s="17">
        <f>+E43+E44+E45+E46+E47</f>
        <v>139428</v>
      </c>
      <c r="F42" s="17">
        <f>+F43+F44+F45+F46+F47</f>
        <v>106965</v>
      </c>
      <c r="G42" s="17">
        <f>+G43+G44+G45+G46+G47</f>
        <v>106965</v>
      </c>
    </row>
    <row r="43" spans="1:7" x14ac:dyDescent="0.25">
      <c r="A43" s="23" t="s">
        <v>7</v>
      </c>
      <c r="B43" s="18" t="s">
        <v>8</v>
      </c>
      <c r="C43" s="16">
        <v>2036060</v>
      </c>
      <c r="D43" s="16">
        <f t="shared" ref="D43:D47" si="18">C43/$A$2</f>
        <v>270231.60130068351</v>
      </c>
      <c r="E43" s="16">
        <v>129158</v>
      </c>
      <c r="F43" s="16">
        <v>104615</v>
      </c>
      <c r="G43" s="16">
        <v>104615</v>
      </c>
    </row>
    <row r="44" spans="1:7" x14ac:dyDescent="0.25">
      <c r="A44" s="23" t="s">
        <v>5</v>
      </c>
      <c r="B44" s="18" t="s">
        <v>6</v>
      </c>
      <c r="C44" s="16">
        <v>483339</v>
      </c>
      <c r="D44" s="16">
        <f t="shared" si="18"/>
        <v>64150.109496316938</v>
      </c>
      <c r="E44" s="16">
        <v>10270</v>
      </c>
      <c r="F44" s="16">
        <v>2350</v>
      </c>
      <c r="G44" s="16">
        <v>2350</v>
      </c>
    </row>
    <row r="45" spans="1:7" x14ac:dyDescent="0.25">
      <c r="A45" s="23">
        <v>35</v>
      </c>
      <c r="B45" s="18" t="s">
        <v>62</v>
      </c>
      <c r="C45" s="16">
        <v>3396144</v>
      </c>
      <c r="D45" s="16">
        <f t="shared" si="18"/>
        <v>450745.76946048177</v>
      </c>
      <c r="E45" s="16"/>
      <c r="F45" s="16"/>
      <c r="G45" s="16"/>
    </row>
    <row r="46" spans="1:7" x14ac:dyDescent="0.25">
      <c r="A46" s="23">
        <v>36</v>
      </c>
      <c r="B46" s="18" t="s">
        <v>18</v>
      </c>
      <c r="C46" s="16">
        <v>2042307</v>
      </c>
      <c r="D46" s="16">
        <f t="shared" si="18"/>
        <v>271060.72068484966</v>
      </c>
      <c r="E46" s="16"/>
      <c r="F46" s="16"/>
      <c r="G46" s="16"/>
    </row>
    <row r="47" spans="1:7" x14ac:dyDescent="0.25">
      <c r="A47" s="23">
        <v>38</v>
      </c>
      <c r="B47" s="18" t="s">
        <v>21</v>
      </c>
      <c r="C47" s="16">
        <v>862770</v>
      </c>
      <c r="D47" s="16">
        <f t="shared" si="18"/>
        <v>114509.25741588691</v>
      </c>
      <c r="E47" s="16"/>
      <c r="F47" s="16"/>
      <c r="G47" s="16"/>
    </row>
    <row r="48" spans="1:7" x14ac:dyDescent="0.25">
      <c r="A48" s="22" t="s">
        <v>12</v>
      </c>
      <c r="B48" s="18" t="s">
        <v>13</v>
      </c>
      <c r="C48" s="17">
        <f>C49</f>
        <v>0</v>
      </c>
      <c r="D48" s="17">
        <f t="shared" ref="D48" si="19">+C48/7.5345</f>
        <v>0</v>
      </c>
      <c r="E48" s="17">
        <f>E49</f>
        <v>14000</v>
      </c>
      <c r="F48" s="17">
        <f>F49</f>
        <v>5000</v>
      </c>
      <c r="G48" s="17">
        <f>G49</f>
        <v>0</v>
      </c>
    </row>
    <row r="49" spans="1:7" x14ac:dyDescent="0.25">
      <c r="A49" s="23" t="s">
        <v>14</v>
      </c>
      <c r="B49" s="18" t="s">
        <v>15</v>
      </c>
      <c r="C49" s="16"/>
      <c r="D49" s="16">
        <f>C49/$A$2</f>
        <v>0</v>
      </c>
      <c r="E49" s="16">
        <v>14000</v>
      </c>
      <c r="F49" s="16">
        <v>5000</v>
      </c>
      <c r="G49" s="16"/>
    </row>
    <row r="50" spans="1:7" x14ac:dyDescent="0.25">
      <c r="A50" s="21" t="s">
        <v>52</v>
      </c>
      <c r="B50" s="18" t="s">
        <v>53</v>
      </c>
      <c r="C50" s="17">
        <f>+C51+C54</f>
        <v>482955</v>
      </c>
      <c r="D50" s="17">
        <f t="shared" si="11"/>
        <v>64099.143937885725</v>
      </c>
      <c r="E50" s="17">
        <f>+E51+E54</f>
        <v>44735</v>
      </c>
      <c r="F50" s="17">
        <f>+F51+F54</f>
        <v>16015</v>
      </c>
      <c r="G50" s="17">
        <f>+G51+G54</f>
        <v>0</v>
      </c>
    </row>
    <row r="51" spans="1:7" x14ac:dyDescent="0.25">
      <c r="A51" s="22" t="s">
        <v>3</v>
      </c>
      <c r="B51" s="18" t="s">
        <v>4</v>
      </c>
      <c r="C51" s="17">
        <f>+C52+C53</f>
        <v>465467</v>
      </c>
      <c r="D51" s="17">
        <f t="shared" si="11"/>
        <v>61778.08746433074</v>
      </c>
      <c r="E51" s="17">
        <f>+E52+E53</f>
        <v>44735</v>
      </c>
      <c r="F51" s="17">
        <f>+F52+F53</f>
        <v>16015</v>
      </c>
      <c r="G51" s="17">
        <f>+G52+G53</f>
        <v>0</v>
      </c>
    </row>
    <row r="52" spans="1:7" x14ac:dyDescent="0.25">
      <c r="A52" s="23" t="s">
        <v>7</v>
      </c>
      <c r="B52" s="18" t="s">
        <v>8</v>
      </c>
      <c r="C52" s="16">
        <v>388275</v>
      </c>
      <c r="D52" s="16">
        <f t="shared" ref="D52:D53" si="20">C52/$A$2</f>
        <v>51532.948437188927</v>
      </c>
      <c r="E52" s="16">
        <v>42080</v>
      </c>
      <c r="F52" s="16">
        <v>16015</v>
      </c>
      <c r="G52" s="16"/>
    </row>
    <row r="53" spans="1:7" x14ac:dyDescent="0.25">
      <c r="A53" s="23" t="s">
        <v>5</v>
      </c>
      <c r="B53" s="18" t="s">
        <v>6</v>
      </c>
      <c r="C53" s="16">
        <v>77192</v>
      </c>
      <c r="D53" s="16">
        <f t="shared" si="20"/>
        <v>10245.139027141813</v>
      </c>
      <c r="E53" s="16">
        <v>2655</v>
      </c>
      <c r="F53" s="16"/>
      <c r="G53" s="16"/>
    </row>
    <row r="54" spans="1:7" x14ac:dyDescent="0.25">
      <c r="A54" s="22" t="s">
        <v>12</v>
      </c>
      <c r="B54" s="18" t="s">
        <v>13</v>
      </c>
      <c r="C54" s="17">
        <f>C55</f>
        <v>17488</v>
      </c>
      <c r="D54" s="17">
        <f t="shared" si="11"/>
        <v>2321.0564735549801</v>
      </c>
      <c r="E54" s="17">
        <f>E55</f>
        <v>0</v>
      </c>
      <c r="F54" s="17">
        <f>F55</f>
        <v>0</v>
      </c>
      <c r="G54" s="17">
        <f>G55</f>
        <v>0</v>
      </c>
    </row>
    <row r="55" spans="1:7" x14ac:dyDescent="0.25">
      <c r="A55" s="23" t="s">
        <v>14</v>
      </c>
      <c r="B55" s="18" t="s">
        <v>15</v>
      </c>
      <c r="C55" s="16">
        <v>17488</v>
      </c>
      <c r="D55" s="16">
        <f>C55/$A$2</f>
        <v>2321.0564735549801</v>
      </c>
      <c r="E55" s="16"/>
      <c r="F55" s="16"/>
      <c r="G55" s="16"/>
    </row>
    <row r="56" spans="1:7" x14ac:dyDescent="0.25">
      <c r="A56" s="21" t="s">
        <v>55</v>
      </c>
      <c r="B56" s="18" t="s">
        <v>56</v>
      </c>
      <c r="C56" s="17">
        <f>+C57</f>
        <v>684169</v>
      </c>
      <c r="D56" s="17">
        <f t="shared" si="11"/>
        <v>90804.831110226281</v>
      </c>
      <c r="E56" s="17">
        <f>+E57</f>
        <v>6221</v>
      </c>
      <c r="F56" s="17">
        <f>+F57</f>
        <v>0</v>
      </c>
      <c r="G56" s="17">
        <f>+G57</f>
        <v>0</v>
      </c>
    </row>
    <row r="57" spans="1:7" x14ac:dyDescent="0.25">
      <c r="A57" s="22" t="s">
        <v>3</v>
      </c>
      <c r="B57" s="18" t="s">
        <v>4</v>
      </c>
      <c r="C57" s="17">
        <f>+C58+C59</f>
        <v>684169</v>
      </c>
      <c r="D57" s="17">
        <f t="shared" si="11"/>
        <v>90804.831110226281</v>
      </c>
      <c r="E57" s="17">
        <f>+E58+E59</f>
        <v>6221</v>
      </c>
      <c r="F57" s="17">
        <f>+F58+F59</f>
        <v>0</v>
      </c>
      <c r="G57" s="17">
        <f>+G58+G59</f>
        <v>0</v>
      </c>
    </row>
    <row r="58" spans="1:7" x14ac:dyDescent="0.25">
      <c r="A58" s="23" t="s">
        <v>7</v>
      </c>
      <c r="B58" s="18" t="s">
        <v>8</v>
      </c>
      <c r="C58" s="16"/>
      <c r="D58" s="16">
        <f t="shared" ref="D58:D59" si="21">C58/$A$2</f>
        <v>0</v>
      </c>
      <c r="E58" s="16">
        <v>6221</v>
      </c>
      <c r="F58" s="16"/>
      <c r="G58" s="16"/>
    </row>
    <row r="59" spans="1:7" x14ac:dyDescent="0.25">
      <c r="A59" s="23" t="s">
        <v>5</v>
      </c>
      <c r="B59" s="18" t="s">
        <v>6</v>
      </c>
      <c r="C59" s="16">
        <v>684169</v>
      </c>
      <c r="D59" s="16">
        <f t="shared" si="21"/>
        <v>90804.831110226281</v>
      </c>
      <c r="E59" s="16"/>
      <c r="F59" s="16"/>
      <c r="G59" s="16"/>
    </row>
    <row r="60" spans="1:7" x14ac:dyDescent="0.25">
      <c r="A60" s="19" t="s">
        <v>39</v>
      </c>
      <c r="B60" s="18" t="s">
        <v>40</v>
      </c>
      <c r="C60" s="17">
        <f>C61</f>
        <v>1756797</v>
      </c>
      <c r="D60" s="17">
        <f t="shared" ref="D60:D79" si="22">+C60/7.5345</f>
        <v>233167.03165438981</v>
      </c>
      <c r="E60" s="17">
        <f>E61</f>
        <v>126146</v>
      </c>
      <c r="F60" s="17">
        <f>F61</f>
        <v>0</v>
      </c>
      <c r="G60" s="17">
        <f>G61</f>
        <v>0</v>
      </c>
    </row>
    <row r="61" spans="1:7" x14ac:dyDescent="0.25">
      <c r="A61" s="20" t="s">
        <v>19</v>
      </c>
      <c r="B61" s="18" t="s">
        <v>20</v>
      </c>
      <c r="C61" s="17">
        <f>C72+C62</f>
        <v>1756797</v>
      </c>
      <c r="D61" s="17">
        <f t="shared" si="22"/>
        <v>233167.03165438981</v>
      </c>
      <c r="E61" s="17">
        <f>E72+E62</f>
        <v>126146</v>
      </c>
      <c r="F61" s="17">
        <f>F72+F62</f>
        <v>0</v>
      </c>
      <c r="G61" s="17">
        <f>G72+G62</f>
        <v>0</v>
      </c>
    </row>
    <row r="62" spans="1:7" x14ac:dyDescent="0.25">
      <c r="A62" s="21">
        <v>12</v>
      </c>
      <c r="B62" s="18" t="s">
        <v>59</v>
      </c>
      <c r="C62" s="17">
        <f>C63+C69</f>
        <v>263511</v>
      </c>
      <c r="D62" s="17">
        <f t="shared" ref="D62:D63" si="23">+C62/7.5345</f>
        <v>34973.919968146525</v>
      </c>
      <c r="E62" s="17">
        <f>E63+E69</f>
        <v>18922</v>
      </c>
      <c r="F62" s="17">
        <f>F63+F69</f>
        <v>0</v>
      </c>
      <c r="G62" s="17">
        <f>G63+G69</f>
        <v>0</v>
      </c>
    </row>
    <row r="63" spans="1:7" x14ac:dyDescent="0.25">
      <c r="A63" s="22" t="s">
        <v>3</v>
      </c>
      <c r="B63" s="18" t="s">
        <v>4</v>
      </c>
      <c r="C63" s="17">
        <f>+C64+C65+C66+C67+C68</f>
        <v>224664</v>
      </c>
      <c r="D63" s="17">
        <f t="shared" si="23"/>
        <v>29818.037029663545</v>
      </c>
      <c r="E63" s="17">
        <f>+E64+E65+E66+E67+E68</f>
        <v>18922</v>
      </c>
      <c r="F63" s="17">
        <f>+F64+F65+F66+F67+F68</f>
        <v>0</v>
      </c>
      <c r="G63" s="17">
        <f>+G64+G65+G66+G67+G68</f>
        <v>0</v>
      </c>
    </row>
    <row r="64" spans="1:7" x14ac:dyDescent="0.25">
      <c r="A64" s="23" t="s">
        <v>7</v>
      </c>
      <c r="B64" s="18" t="s">
        <v>8</v>
      </c>
      <c r="C64" s="16">
        <v>108850</v>
      </c>
      <c r="D64" s="16">
        <f t="shared" ref="D64:D68" si="24">C64/$A$2</f>
        <v>14446.877695932046</v>
      </c>
      <c r="E64" s="16">
        <v>18922</v>
      </c>
      <c r="F64" s="16"/>
      <c r="G64" s="16"/>
    </row>
    <row r="65" spans="1:7" x14ac:dyDescent="0.25">
      <c r="A65" s="23" t="s">
        <v>5</v>
      </c>
      <c r="B65" s="18" t="s">
        <v>6</v>
      </c>
      <c r="C65" s="16">
        <v>31444</v>
      </c>
      <c r="D65" s="16">
        <f t="shared" si="24"/>
        <v>4173.3359877895018</v>
      </c>
      <c r="E65" s="16"/>
      <c r="F65" s="16"/>
      <c r="G65" s="16"/>
    </row>
    <row r="66" spans="1:7" x14ac:dyDescent="0.25">
      <c r="A66" s="23">
        <v>35</v>
      </c>
      <c r="B66" s="18" t="s">
        <v>62</v>
      </c>
      <c r="C66" s="16">
        <v>60521</v>
      </c>
      <c r="D66" s="16">
        <f t="shared" si="24"/>
        <v>8032.5170880615833</v>
      </c>
      <c r="E66" s="16"/>
      <c r="F66" s="16"/>
      <c r="G66" s="16"/>
    </row>
    <row r="67" spans="1:7" x14ac:dyDescent="0.25">
      <c r="A67" s="23">
        <v>36</v>
      </c>
      <c r="B67" s="18" t="s">
        <v>18</v>
      </c>
      <c r="C67" s="16">
        <v>18068</v>
      </c>
      <c r="D67" s="16">
        <f t="shared" si="24"/>
        <v>2398.0357024354635</v>
      </c>
      <c r="E67" s="16"/>
      <c r="F67" s="16"/>
      <c r="G67" s="16"/>
    </row>
    <row r="68" spans="1:7" x14ac:dyDescent="0.25">
      <c r="A68" s="23">
        <v>38</v>
      </c>
      <c r="B68" s="18" t="s">
        <v>21</v>
      </c>
      <c r="C68" s="16">
        <v>5781</v>
      </c>
      <c r="D68" s="16">
        <f t="shared" si="24"/>
        <v>767.27055544495317</v>
      </c>
      <c r="E68" s="16"/>
      <c r="F68" s="16"/>
      <c r="G68" s="16"/>
    </row>
    <row r="69" spans="1:7" x14ac:dyDescent="0.25">
      <c r="A69" s="22" t="s">
        <v>12</v>
      </c>
      <c r="B69" s="18" t="s">
        <v>13</v>
      </c>
      <c r="C69" s="17">
        <f>+C70+C71</f>
        <v>38847</v>
      </c>
      <c r="D69" s="17">
        <f t="shared" ref="D69" si="25">+C69/7.5345</f>
        <v>5155.8829384829778</v>
      </c>
      <c r="E69" s="17">
        <f>+E70+E71</f>
        <v>0</v>
      </c>
      <c r="F69" s="17">
        <f>+F70+F71</f>
        <v>0</v>
      </c>
      <c r="G69" s="17">
        <f>+G70+G71</f>
        <v>0</v>
      </c>
    </row>
    <row r="70" spans="1:7" x14ac:dyDescent="0.25">
      <c r="A70" s="23" t="s">
        <v>22</v>
      </c>
      <c r="B70" s="18" t="s">
        <v>23</v>
      </c>
      <c r="C70" s="16"/>
      <c r="D70" s="16">
        <f t="shared" ref="D70:D71" si="26">C70/$A$2</f>
        <v>0</v>
      </c>
      <c r="E70" s="16"/>
      <c r="F70" s="16"/>
      <c r="G70" s="16"/>
    </row>
    <row r="71" spans="1:7" x14ac:dyDescent="0.25">
      <c r="A71" s="23">
        <v>42</v>
      </c>
      <c r="B71" s="18" t="s">
        <v>15</v>
      </c>
      <c r="C71" s="16">
        <v>38847</v>
      </c>
      <c r="D71" s="16">
        <f t="shared" si="26"/>
        <v>5155.8829384829778</v>
      </c>
      <c r="E71" s="16"/>
      <c r="F71" s="16"/>
      <c r="G71" s="16"/>
    </row>
    <row r="72" spans="1:7" x14ac:dyDescent="0.25">
      <c r="A72" s="21">
        <v>561</v>
      </c>
      <c r="B72" s="18" t="s">
        <v>58</v>
      </c>
      <c r="C72" s="17">
        <f>+C73+C79</f>
        <v>1493286</v>
      </c>
      <c r="D72" s="17">
        <f t="shared" si="22"/>
        <v>198193.11168624327</v>
      </c>
      <c r="E72" s="17">
        <f>+E73+E79</f>
        <v>107224</v>
      </c>
      <c r="F72" s="17">
        <f>+F73+F79</f>
        <v>0</v>
      </c>
      <c r="G72" s="17">
        <f>+G73+G79</f>
        <v>0</v>
      </c>
    </row>
    <row r="73" spans="1:7" x14ac:dyDescent="0.25">
      <c r="A73" s="22" t="s">
        <v>3</v>
      </c>
      <c r="B73" s="18" t="s">
        <v>4</v>
      </c>
      <c r="C73" s="17">
        <f>+C74+C75+C76+C77+C78</f>
        <v>1273153</v>
      </c>
      <c r="D73" s="17">
        <f t="shared" si="22"/>
        <v>168976.44170150638</v>
      </c>
      <c r="E73" s="17">
        <f>+E74+E75+E76+E77+E78</f>
        <v>107224</v>
      </c>
      <c r="F73" s="17">
        <f>+F74+F75+F76+F77+F78</f>
        <v>0</v>
      </c>
      <c r="G73" s="17">
        <f>+G74+G75+G76+G77+G78</f>
        <v>0</v>
      </c>
    </row>
    <row r="74" spans="1:7" x14ac:dyDescent="0.25">
      <c r="A74" s="23" t="s">
        <v>7</v>
      </c>
      <c r="B74" s="18" t="s">
        <v>8</v>
      </c>
      <c r="C74" s="16">
        <v>616849</v>
      </c>
      <c r="D74" s="16">
        <f t="shared" ref="D74:D78" si="27">C74/$A$2</f>
        <v>81869.931647753663</v>
      </c>
      <c r="E74" s="16">
        <v>107224</v>
      </c>
      <c r="F74" s="16"/>
      <c r="G74" s="16"/>
    </row>
    <row r="75" spans="1:7" x14ac:dyDescent="0.25">
      <c r="A75" s="23" t="s">
        <v>5</v>
      </c>
      <c r="B75" s="18" t="s">
        <v>6</v>
      </c>
      <c r="C75" s="16">
        <v>178198</v>
      </c>
      <c r="D75" s="16">
        <f t="shared" si="27"/>
        <v>23650.939013869531</v>
      </c>
      <c r="E75" s="16"/>
      <c r="F75" s="16"/>
      <c r="G75" s="16"/>
    </row>
    <row r="76" spans="1:7" x14ac:dyDescent="0.25">
      <c r="A76" s="23">
        <v>35</v>
      </c>
      <c r="B76" s="18" t="s">
        <v>62</v>
      </c>
      <c r="C76" s="16">
        <v>342956</v>
      </c>
      <c r="D76" s="16">
        <f t="shared" si="27"/>
        <v>45518.083482646492</v>
      </c>
      <c r="E76" s="16"/>
      <c r="F76" s="16"/>
      <c r="G76" s="16"/>
    </row>
    <row r="77" spans="1:7" x14ac:dyDescent="0.25">
      <c r="A77" s="23">
        <v>36</v>
      </c>
      <c r="B77" s="18" t="s">
        <v>18</v>
      </c>
      <c r="C77" s="16">
        <v>102389</v>
      </c>
      <c r="D77" s="16">
        <f t="shared" si="27"/>
        <v>13589.355630765147</v>
      </c>
      <c r="E77" s="16"/>
      <c r="F77" s="16"/>
      <c r="G77" s="16"/>
    </row>
    <row r="78" spans="1:7" x14ac:dyDescent="0.25">
      <c r="A78" s="23">
        <v>38</v>
      </c>
      <c r="B78" s="18" t="s">
        <v>21</v>
      </c>
      <c r="C78" s="16">
        <v>32761</v>
      </c>
      <c r="D78" s="16">
        <f t="shared" si="27"/>
        <v>4348.1319264715639</v>
      </c>
      <c r="E78" s="16"/>
      <c r="F78" s="16"/>
      <c r="G78" s="16"/>
    </row>
    <row r="79" spans="1:7" x14ac:dyDescent="0.25">
      <c r="A79" s="22" t="s">
        <v>12</v>
      </c>
      <c r="B79" s="18" t="s">
        <v>13</v>
      </c>
      <c r="C79" s="17">
        <f>+C80+C81</f>
        <v>220133</v>
      </c>
      <c r="D79" s="17">
        <f t="shared" si="22"/>
        <v>29216.669984736876</v>
      </c>
      <c r="E79" s="17">
        <f>+E80+E81</f>
        <v>0</v>
      </c>
      <c r="F79" s="17">
        <f>+F80+F81</f>
        <v>0</v>
      </c>
      <c r="G79" s="17">
        <f>+G80+G81</f>
        <v>0</v>
      </c>
    </row>
    <row r="80" spans="1:7" x14ac:dyDescent="0.25">
      <c r="A80" s="23" t="s">
        <v>22</v>
      </c>
      <c r="B80" s="18" t="s">
        <v>23</v>
      </c>
      <c r="C80" s="16"/>
      <c r="D80" s="16"/>
      <c r="E80" s="16"/>
      <c r="F80" s="16"/>
      <c r="G80" s="16"/>
    </row>
    <row r="81" spans="1:7" x14ac:dyDescent="0.25">
      <c r="A81" s="23">
        <v>42</v>
      </c>
      <c r="B81" s="18" t="s">
        <v>15</v>
      </c>
      <c r="C81" s="16">
        <v>220133</v>
      </c>
      <c r="D81" s="16"/>
      <c r="E81" s="16"/>
      <c r="F81" s="16"/>
      <c r="G81" s="16"/>
    </row>
    <row r="82" spans="1:7" x14ac:dyDescent="0.25">
      <c r="A82" s="19" t="s">
        <v>36</v>
      </c>
      <c r="B82" s="18" t="s">
        <v>37</v>
      </c>
      <c r="C82" s="17">
        <f>C83</f>
        <v>17425221</v>
      </c>
      <c r="D82" s="17">
        <f t="shared" ref="D82:D96" si="28">+C82/7.5345</f>
        <v>2312724.2683655187</v>
      </c>
      <c r="E82" s="17">
        <f>E83</f>
        <v>1871346</v>
      </c>
      <c r="F82" s="17">
        <f>F83</f>
        <v>1729091</v>
      </c>
      <c r="G82" s="17">
        <f>G83</f>
        <v>1709271</v>
      </c>
    </row>
    <row r="83" spans="1:7" x14ac:dyDescent="0.25">
      <c r="A83" s="20" t="s">
        <v>19</v>
      </c>
      <c r="B83" s="18" t="s">
        <v>20</v>
      </c>
      <c r="C83" s="17">
        <f>+C84+C95+C110+C107+C119+C125</f>
        <v>17425221</v>
      </c>
      <c r="D83" s="17">
        <f t="shared" ref="D83" si="29">+D84+D95+D110+D107+D119+D125</f>
        <v>2312724.2683655187</v>
      </c>
      <c r="E83" s="17">
        <f t="shared" ref="E83" si="30">+E84+E95+E110+E107+E119+E125</f>
        <v>1871346</v>
      </c>
      <c r="F83" s="17">
        <f t="shared" ref="F83:G83" si="31">+F84+F95+F110+F107+F119+F125</f>
        <v>1729091</v>
      </c>
      <c r="G83" s="17">
        <f t="shared" si="31"/>
        <v>1709271</v>
      </c>
    </row>
    <row r="84" spans="1:7" x14ac:dyDescent="0.25">
      <c r="A84" s="21" t="s">
        <v>7</v>
      </c>
      <c r="B84" s="18" t="s">
        <v>54</v>
      </c>
      <c r="C84" s="17">
        <f>+C85+C91</f>
        <v>6169938</v>
      </c>
      <c r="D84" s="17">
        <f t="shared" si="28"/>
        <v>818891.499104121</v>
      </c>
      <c r="E84" s="17">
        <f>+E85+E91</f>
        <v>841134</v>
      </c>
      <c r="F84" s="17">
        <f>+F85+F91</f>
        <v>853561</v>
      </c>
      <c r="G84" s="17">
        <f>+G85+G91</f>
        <v>854358</v>
      </c>
    </row>
    <row r="85" spans="1:7" x14ac:dyDescent="0.25">
      <c r="A85" s="22" t="s">
        <v>3</v>
      </c>
      <c r="B85" s="18" t="s">
        <v>4</v>
      </c>
      <c r="C85" s="17">
        <f>SUM(C86:C90)</f>
        <v>6133938</v>
      </c>
      <c r="D85" s="17">
        <f t="shared" si="28"/>
        <v>814113.47800119442</v>
      </c>
      <c r="E85" s="17">
        <f>SUM(E86:E90)</f>
        <v>813262</v>
      </c>
      <c r="F85" s="17">
        <f>SUM(F86:F90)</f>
        <v>812417</v>
      </c>
      <c r="G85" s="17">
        <f>SUM(G86:G90)</f>
        <v>813214</v>
      </c>
    </row>
    <row r="86" spans="1:7" x14ac:dyDescent="0.25">
      <c r="A86" s="23" t="s">
        <v>7</v>
      </c>
      <c r="B86" s="18" t="s">
        <v>8</v>
      </c>
      <c r="C86" s="16">
        <v>3262250</v>
      </c>
      <c r="D86" s="16">
        <f t="shared" ref="D86:D90" si="32">C86/$A$2</f>
        <v>432974.98175061384</v>
      </c>
      <c r="E86" s="16">
        <v>429163</v>
      </c>
      <c r="F86" s="16">
        <v>411793</v>
      </c>
      <c r="G86" s="16">
        <v>411793</v>
      </c>
    </row>
    <row r="87" spans="1:7" x14ac:dyDescent="0.25">
      <c r="A87" s="23" t="s">
        <v>5</v>
      </c>
      <c r="B87" s="18" t="s">
        <v>6</v>
      </c>
      <c r="C87" s="16">
        <v>2608260</v>
      </c>
      <c r="D87" s="16">
        <f t="shared" si="32"/>
        <v>346175.59227553254</v>
      </c>
      <c r="E87" s="16">
        <v>353839</v>
      </c>
      <c r="F87" s="16">
        <v>367576</v>
      </c>
      <c r="G87" s="16">
        <v>368373</v>
      </c>
    </row>
    <row r="88" spans="1:7" x14ac:dyDescent="0.25">
      <c r="A88" s="23" t="s">
        <v>9</v>
      </c>
      <c r="B88" s="18" t="s">
        <v>10</v>
      </c>
      <c r="C88" s="16">
        <v>12100</v>
      </c>
      <c r="D88" s="16">
        <f t="shared" si="32"/>
        <v>1605.9459818169751</v>
      </c>
      <c r="E88" s="16">
        <v>1725</v>
      </c>
      <c r="F88" s="16">
        <v>1726</v>
      </c>
      <c r="G88" s="16">
        <v>1726</v>
      </c>
    </row>
    <row r="89" spans="1:7" x14ac:dyDescent="0.25">
      <c r="A89" s="23">
        <v>36</v>
      </c>
      <c r="B89" s="18" t="s">
        <v>18</v>
      </c>
      <c r="C89" s="16">
        <v>173328</v>
      </c>
      <c r="D89" s="16">
        <f t="shared" si="32"/>
        <v>23004.578936890302</v>
      </c>
      <c r="E89" s="16">
        <v>18581</v>
      </c>
      <c r="F89" s="16">
        <v>18581</v>
      </c>
      <c r="G89" s="16">
        <v>18581</v>
      </c>
    </row>
    <row r="90" spans="1:7" x14ac:dyDescent="0.25">
      <c r="A90" s="23">
        <v>38</v>
      </c>
      <c r="B90" s="18" t="s">
        <v>21</v>
      </c>
      <c r="C90" s="16">
        <v>78000</v>
      </c>
      <c r="D90" s="16">
        <f t="shared" si="32"/>
        <v>10352.379056340831</v>
      </c>
      <c r="E90" s="16">
        <v>9954</v>
      </c>
      <c r="F90" s="16">
        <v>12741</v>
      </c>
      <c r="G90" s="16">
        <v>12741</v>
      </c>
    </row>
    <row r="91" spans="1:7" x14ac:dyDescent="0.25">
      <c r="A91" s="22" t="s">
        <v>12</v>
      </c>
      <c r="B91" s="18" t="s">
        <v>13</v>
      </c>
      <c r="C91" s="17">
        <f>+C92+C93+C94</f>
        <v>36000</v>
      </c>
      <c r="D91" s="17">
        <f t="shared" si="28"/>
        <v>4778.0211029265374</v>
      </c>
      <c r="E91" s="17">
        <f>+E92+E93+E94</f>
        <v>27872</v>
      </c>
      <c r="F91" s="17">
        <f>+F92+F93+F94</f>
        <v>41144</v>
      </c>
      <c r="G91" s="17">
        <f>+G92+G93+G94</f>
        <v>41144</v>
      </c>
    </row>
    <row r="92" spans="1:7" x14ac:dyDescent="0.25">
      <c r="A92" s="23" t="s">
        <v>22</v>
      </c>
      <c r="B92" s="18" t="s">
        <v>23</v>
      </c>
      <c r="C92" s="16"/>
      <c r="D92" s="16">
        <f t="shared" ref="D92:D94" si="33">C92/$A$2</f>
        <v>0</v>
      </c>
      <c r="E92" s="16"/>
      <c r="F92" s="16"/>
      <c r="G92" s="16"/>
    </row>
    <row r="93" spans="1:7" x14ac:dyDescent="0.25">
      <c r="A93" s="23" t="s">
        <v>14</v>
      </c>
      <c r="B93" s="18" t="s">
        <v>15</v>
      </c>
      <c r="C93" s="16">
        <v>36000</v>
      </c>
      <c r="D93" s="16">
        <f t="shared" si="33"/>
        <v>4778.0211029265374</v>
      </c>
      <c r="E93" s="16">
        <v>27872</v>
      </c>
      <c r="F93" s="16">
        <v>41144</v>
      </c>
      <c r="G93" s="16">
        <v>41144</v>
      </c>
    </row>
    <row r="94" spans="1:7" x14ac:dyDescent="0.25">
      <c r="A94" s="23" t="s">
        <v>16</v>
      </c>
      <c r="B94" s="18" t="s">
        <v>17</v>
      </c>
      <c r="C94" s="16"/>
      <c r="D94" s="16">
        <f t="shared" si="33"/>
        <v>0</v>
      </c>
      <c r="E94" s="16"/>
      <c r="F94" s="16"/>
      <c r="G94" s="16"/>
    </row>
    <row r="95" spans="1:7" x14ac:dyDescent="0.25">
      <c r="A95" s="21" t="s">
        <v>35</v>
      </c>
      <c r="B95" s="18" t="s">
        <v>51</v>
      </c>
      <c r="C95" s="17">
        <f>+C96+C103</f>
        <v>9962328</v>
      </c>
      <c r="D95" s="17">
        <f t="shared" si="28"/>
        <v>1322228.1505076648</v>
      </c>
      <c r="E95" s="17">
        <f>+E96+E103</f>
        <v>750798</v>
      </c>
      <c r="F95" s="17">
        <f>+F96+F103</f>
        <v>693901</v>
      </c>
      <c r="G95" s="17">
        <f>+G96+G103</f>
        <v>685361</v>
      </c>
    </row>
    <row r="96" spans="1:7" x14ac:dyDescent="0.25">
      <c r="A96" s="22" t="s">
        <v>3</v>
      </c>
      <c r="B96" s="18" t="s">
        <v>4</v>
      </c>
      <c r="C96" s="17">
        <f>+C97+C98+C99+C102+C100+C101</f>
        <v>5862064</v>
      </c>
      <c r="D96" s="17">
        <f t="shared" si="28"/>
        <v>778029.59718627646</v>
      </c>
      <c r="E96" s="17">
        <f>+E97+E98+E99+E102+E100+E101</f>
        <v>514816</v>
      </c>
      <c r="F96" s="17">
        <f>+F97+F98+F99+F102+F100+F101</f>
        <v>559984</v>
      </c>
      <c r="G96" s="17">
        <f>+G97+G98+G99+G102+G100+G101</f>
        <v>550117</v>
      </c>
    </row>
    <row r="97" spans="1:7" x14ac:dyDescent="0.25">
      <c r="A97" s="23" t="s">
        <v>7</v>
      </c>
      <c r="B97" s="18" t="s">
        <v>8</v>
      </c>
      <c r="C97" s="16">
        <v>2567000</v>
      </c>
      <c r="D97" s="16">
        <f t="shared" ref="D97:D102" si="34">C97/$A$2</f>
        <v>340699.44920034509</v>
      </c>
      <c r="E97" s="27">
        <v>190722</v>
      </c>
      <c r="F97" s="27">
        <v>198686</v>
      </c>
      <c r="G97" s="27">
        <v>200013</v>
      </c>
    </row>
    <row r="98" spans="1:7" x14ac:dyDescent="0.25">
      <c r="A98" s="23" t="s">
        <v>5</v>
      </c>
      <c r="B98" s="18" t="s">
        <v>6</v>
      </c>
      <c r="C98" s="16">
        <v>3099400</v>
      </c>
      <c r="D98" s="16">
        <f t="shared" si="34"/>
        <v>411361.07240029197</v>
      </c>
      <c r="E98" s="27">
        <v>299408</v>
      </c>
      <c r="F98" s="27">
        <v>336479</v>
      </c>
      <c r="G98" s="27">
        <v>325285</v>
      </c>
    </row>
    <row r="99" spans="1:7" x14ac:dyDescent="0.25">
      <c r="A99" s="23" t="s">
        <v>9</v>
      </c>
      <c r="B99" s="18" t="s">
        <v>10</v>
      </c>
      <c r="C99" s="16">
        <v>13600</v>
      </c>
      <c r="D99" s="16">
        <f t="shared" si="34"/>
        <v>1805.0301944389141</v>
      </c>
      <c r="E99" s="16">
        <v>796</v>
      </c>
      <c r="F99" s="16">
        <v>929</v>
      </c>
      <c r="G99" s="16">
        <v>929</v>
      </c>
    </row>
    <row r="100" spans="1:7" x14ac:dyDescent="0.25">
      <c r="A100" s="23">
        <v>36</v>
      </c>
      <c r="B100" s="18" t="s">
        <v>18</v>
      </c>
      <c r="C100" s="16">
        <v>182064</v>
      </c>
      <c r="D100" s="16">
        <f t="shared" si="34"/>
        <v>24164.045391200478</v>
      </c>
      <c r="E100" s="16">
        <v>23890</v>
      </c>
      <c r="F100" s="16">
        <v>23890</v>
      </c>
      <c r="G100" s="16">
        <v>23890</v>
      </c>
    </row>
    <row r="101" spans="1:7" x14ac:dyDescent="0.25">
      <c r="A101" s="23">
        <v>37</v>
      </c>
      <c r="B101" s="18" t="s">
        <v>11</v>
      </c>
      <c r="C101" s="16"/>
      <c r="D101" s="16">
        <f t="shared" si="34"/>
        <v>0</v>
      </c>
      <c r="E101" s="16"/>
      <c r="F101" s="16"/>
      <c r="G101" s="16"/>
    </row>
    <row r="102" spans="1:7" x14ac:dyDescent="0.25">
      <c r="A102" s="23">
        <v>38</v>
      </c>
      <c r="B102" s="18" t="s">
        <v>21</v>
      </c>
      <c r="C102" s="16"/>
      <c r="D102" s="16">
        <f t="shared" si="34"/>
        <v>0</v>
      </c>
      <c r="E102" s="16"/>
      <c r="F102" s="16"/>
      <c r="G102" s="16"/>
    </row>
    <row r="103" spans="1:7" x14ac:dyDescent="0.25">
      <c r="A103" s="22" t="s">
        <v>12</v>
      </c>
      <c r="B103" s="18" t="s">
        <v>13</v>
      </c>
      <c r="C103" s="17">
        <f>+C104+C105+C106</f>
        <v>4100264</v>
      </c>
      <c r="D103" s="17">
        <f>+C103/7.5345</f>
        <v>544198.5533213882</v>
      </c>
      <c r="E103" s="17">
        <f>+E104+E105+E106</f>
        <v>235982</v>
      </c>
      <c r="F103" s="17">
        <f t="shared" ref="F103:G103" si="35">+F104+F105+F106</f>
        <v>133917</v>
      </c>
      <c r="G103" s="17">
        <f t="shared" si="35"/>
        <v>135244</v>
      </c>
    </row>
    <row r="104" spans="1:7" x14ac:dyDescent="0.25">
      <c r="A104" s="23">
        <v>41</v>
      </c>
      <c r="B104" s="18" t="s">
        <v>23</v>
      </c>
      <c r="C104" s="16"/>
      <c r="D104" s="16">
        <f t="shared" ref="D104:D106" si="36">C104/$A$2</f>
        <v>0</v>
      </c>
      <c r="E104" s="16">
        <v>3982</v>
      </c>
      <c r="F104" s="16"/>
      <c r="G104" s="16"/>
    </row>
    <row r="105" spans="1:7" x14ac:dyDescent="0.25">
      <c r="A105" s="23" t="s">
        <v>14</v>
      </c>
      <c r="B105" s="18" t="s">
        <v>15</v>
      </c>
      <c r="C105" s="16">
        <v>2318500</v>
      </c>
      <c r="D105" s="16">
        <f t="shared" si="36"/>
        <v>307717.83130931051</v>
      </c>
      <c r="E105" s="16">
        <v>232000</v>
      </c>
      <c r="F105" s="16">
        <v>133917</v>
      </c>
      <c r="G105" s="16">
        <v>135244</v>
      </c>
    </row>
    <row r="106" spans="1:7" x14ac:dyDescent="0.25">
      <c r="A106" s="23">
        <v>45</v>
      </c>
      <c r="B106" s="18" t="s">
        <v>64</v>
      </c>
      <c r="C106" s="16">
        <v>1781764</v>
      </c>
      <c r="D106" s="16">
        <f t="shared" si="36"/>
        <v>236480.72201207775</v>
      </c>
      <c r="E106" s="16"/>
      <c r="F106" s="16"/>
      <c r="G106" s="16"/>
    </row>
    <row r="107" spans="1:7" x14ac:dyDescent="0.25">
      <c r="A107" s="21">
        <v>51</v>
      </c>
      <c r="B107" s="18" t="s">
        <v>53</v>
      </c>
      <c r="C107" s="17">
        <f>+C108</f>
        <v>0</v>
      </c>
      <c r="D107" s="17">
        <f>+C107/7.5345</f>
        <v>0</v>
      </c>
      <c r="E107" s="17">
        <f>+E108</f>
        <v>199084</v>
      </c>
      <c r="F107" s="17">
        <f>+F108</f>
        <v>132723</v>
      </c>
      <c r="G107" s="17">
        <f>+G108</f>
        <v>132723</v>
      </c>
    </row>
    <row r="108" spans="1:7" x14ac:dyDescent="0.25">
      <c r="A108" s="22" t="s">
        <v>3</v>
      </c>
      <c r="B108" s="18" t="s">
        <v>4</v>
      </c>
      <c r="C108" s="17">
        <f>C109</f>
        <v>0</v>
      </c>
      <c r="D108" s="17">
        <f>+C108/7.5345</f>
        <v>0</v>
      </c>
      <c r="E108" s="17">
        <f>E109</f>
        <v>199084</v>
      </c>
      <c r="F108" s="17">
        <f>F109</f>
        <v>132723</v>
      </c>
      <c r="G108" s="17">
        <f>G109</f>
        <v>132723</v>
      </c>
    </row>
    <row r="109" spans="1:7" x14ac:dyDescent="0.25">
      <c r="A109" s="23" t="s">
        <v>5</v>
      </c>
      <c r="B109" s="18" t="s">
        <v>6</v>
      </c>
      <c r="C109" s="16"/>
      <c r="D109" s="16">
        <f>C109/$A$2</f>
        <v>0</v>
      </c>
      <c r="E109" s="16">
        <v>199084</v>
      </c>
      <c r="F109" s="16">
        <v>132723</v>
      </c>
      <c r="G109" s="16">
        <v>132723</v>
      </c>
    </row>
    <row r="110" spans="1:7" x14ac:dyDescent="0.25">
      <c r="A110" s="21" t="s">
        <v>52</v>
      </c>
      <c r="B110" s="18" t="s">
        <v>53</v>
      </c>
      <c r="C110" s="17">
        <f>+C111+C117</f>
        <v>1121900</v>
      </c>
      <c r="D110" s="17">
        <f t="shared" ref="D110:D123" si="37">+C110/7.5345</f>
        <v>148901.71876036897</v>
      </c>
      <c r="E110" s="17">
        <f>+E111+E117</f>
        <v>77543</v>
      </c>
      <c r="F110" s="17">
        <f>+F111+F117</f>
        <v>46119</v>
      </c>
      <c r="G110" s="17">
        <f>+G111+G117</f>
        <v>34042</v>
      </c>
    </row>
    <row r="111" spans="1:7" x14ac:dyDescent="0.25">
      <c r="A111" s="22" t="s">
        <v>3</v>
      </c>
      <c r="B111" s="18" t="s">
        <v>4</v>
      </c>
      <c r="C111" s="17">
        <f>+C112+C113+C114+C115+C116</f>
        <v>582100</v>
      </c>
      <c r="D111" s="17">
        <f t="shared" si="37"/>
        <v>77257.946778153826</v>
      </c>
      <c r="E111" s="17">
        <f>+E112+E113+E114+E115+E116</f>
        <v>77543</v>
      </c>
      <c r="F111" s="17">
        <f>+F112+F113+F114+F115+F116</f>
        <v>43332</v>
      </c>
      <c r="G111" s="17">
        <f>+G112+G113+G114+G115+G116</f>
        <v>31255</v>
      </c>
    </row>
    <row r="112" spans="1:7" x14ac:dyDescent="0.25">
      <c r="A112" s="23" t="s">
        <v>7</v>
      </c>
      <c r="B112" s="18" t="s">
        <v>8</v>
      </c>
      <c r="C112" s="16">
        <v>263500</v>
      </c>
      <c r="D112" s="16">
        <f t="shared" ref="D112:D116" si="38">C112/$A$2</f>
        <v>34972.460017253965</v>
      </c>
      <c r="E112" s="16">
        <v>35377</v>
      </c>
      <c r="F112" s="16">
        <v>10352</v>
      </c>
      <c r="G112" s="16"/>
    </row>
    <row r="113" spans="1:7" x14ac:dyDescent="0.25">
      <c r="A113" s="23" t="s">
        <v>5</v>
      </c>
      <c r="B113" s="18" t="s">
        <v>6</v>
      </c>
      <c r="C113" s="16">
        <v>239600</v>
      </c>
      <c r="D113" s="16">
        <f t="shared" si="38"/>
        <v>31800.384896144402</v>
      </c>
      <c r="E113" s="16">
        <v>41171</v>
      </c>
      <c r="F113" s="16">
        <v>32980</v>
      </c>
      <c r="G113" s="16">
        <v>31255</v>
      </c>
    </row>
    <row r="114" spans="1:7" x14ac:dyDescent="0.25">
      <c r="A114" s="23">
        <v>34</v>
      </c>
      <c r="B114" s="18" t="s">
        <v>10</v>
      </c>
      <c r="C114" s="16"/>
      <c r="D114" s="16">
        <f t="shared" si="38"/>
        <v>0</v>
      </c>
      <c r="E114" s="16"/>
      <c r="F114" s="16"/>
      <c r="G114" s="16"/>
    </row>
    <row r="115" spans="1:7" x14ac:dyDescent="0.25">
      <c r="A115" s="23">
        <v>36</v>
      </c>
      <c r="B115" s="18" t="s">
        <v>18</v>
      </c>
      <c r="C115" s="16">
        <v>79000</v>
      </c>
      <c r="D115" s="16">
        <f t="shared" si="38"/>
        <v>10485.101864755457</v>
      </c>
      <c r="E115" s="16"/>
      <c r="F115" s="16"/>
      <c r="G115" s="16"/>
    </row>
    <row r="116" spans="1:7" x14ac:dyDescent="0.25">
      <c r="A116" s="23">
        <v>37</v>
      </c>
      <c r="B116" s="18" t="s">
        <v>11</v>
      </c>
      <c r="C116" s="16"/>
      <c r="D116" s="16">
        <f t="shared" si="38"/>
        <v>0</v>
      </c>
      <c r="E116" s="16">
        <v>995</v>
      </c>
      <c r="F116" s="16"/>
      <c r="G116" s="16"/>
    </row>
    <row r="117" spans="1:7" x14ac:dyDescent="0.25">
      <c r="A117" s="22" t="s">
        <v>12</v>
      </c>
      <c r="B117" s="18" t="s">
        <v>13</v>
      </c>
      <c r="C117" s="17">
        <f>+C118</f>
        <v>539800</v>
      </c>
      <c r="D117" s="17">
        <f t="shared" si="37"/>
        <v>71643.771982215141</v>
      </c>
      <c r="E117" s="17">
        <f>+E118</f>
        <v>0</v>
      </c>
      <c r="F117" s="17">
        <f>+F118</f>
        <v>2787</v>
      </c>
      <c r="G117" s="17">
        <f>+G118</f>
        <v>2787</v>
      </c>
    </row>
    <row r="118" spans="1:7" x14ac:dyDescent="0.25">
      <c r="A118" s="23" t="s">
        <v>14</v>
      </c>
      <c r="B118" s="18" t="s">
        <v>15</v>
      </c>
      <c r="C118" s="16">
        <v>539800</v>
      </c>
      <c r="D118" s="16">
        <f>C118/$A$2</f>
        <v>71643.771982215141</v>
      </c>
      <c r="E118" s="16"/>
      <c r="F118" s="16">
        <v>2787</v>
      </c>
      <c r="G118" s="16">
        <v>2787</v>
      </c>
    </row>
    <row r="119" spans="1:7" x14ac:dyDescent="0.25">
      <c r="A119" s="21" t="s">
        <v>55</v>
      </c>
      <c r="B119" s="18" t="s">
        <v>56</v>
      </c>
      <c r="C119" s="17">
        <f>+C120+C123</f>
        <v>145055</v>
      </c>
      <c r="D119" s="17">
        <f t="shared" si="37"/>
        <v>19252.106974583581</v>
      </c>
      <c r="E119" s="17">
        <f>+E120+E123</f>
        <v>1991</v>
      </c>
      <c r="F119" s="17">
        <f>+F120+F123</f>
        <v>1991</v>
      </c>
      <c r="G119" s="17">
        <f>+G120+G123</f>
        <v>1991</v>
      </c>
    </row>
    <row r="120" spans="1:7" x14ac:dyDescent="0.25">
      <c r="A120" s="22" t="s">
        <v>3</v>
      </c>
      <c r="B120" s="18" t="s">
        <v>4</v>
      </c>
      <c r="C120" s="17">
        <f>+C121+C122</f>
        <v>95055</v>
      </c>
      <c r="D120" s="17">
        <f t="shared" si="37"/>
        <v>12615.966553852279</v>
      </c>
      <c r="E120" s="17">
        <f>+E121+E122</f>
        <v>0</v>
      </c>
      <c r="F120" s="17">
        <f>+F121+F122</f>
        <v>1991</v>
      </c>
      <c r="G120" s="17">
        <f>+G121+G122</f>
        <v>1991</v>
      </c>
    </row>
    <row r="121" spans="1:7" x14ac:dyDescent="0.25">
      <c r="A121" s="23" t="s">
        <v>7</v>
      </c>
      <c r="B121" s="18" t="s">
        <v>8</v>
      </c>
      <c r="C121" s="16"/>
      <c r="D121" s="16">
        <f t="shared" ref="D121:D122" si="39">C121/$A$2</f>
        <v>0</v>
      </c>
      <c r="E121" s="16"/>
      <c r="F121" s="16"/>
      <c r="G121" s="16"/>
    </row>
    <row r="122" spans="1:7" x14ac:dyDescent="0.25">
      <c r="A122" s="23" t="s">
        <v>5</v>
      </c>
      <c r="B122" s="18" t="s">
        <v>6</v>
      </c>
      <c r="C122" s="16">
        <v>95055</v>
      </c>
      <c r="D122" s="16">
        <f t="shared" si="39"/>
        <v>12615.966553852279</v>
      </c>
      <c r="E122" s="16"/>
      <c r="F122" s="16">
        <v>1991</v>
      </c>
      <c r="G122" s="16">
        <v>1991</v>
      </c>
    </row>
    <row r="123" spans="1:7" x14ac:dyDescent="0.25">
      <c r="A123" s="22" t="s">
        <v>12</v>
      </c>
      <c r="B123" s="18" t="s">
        <v>13</v>
      </c>
      <c r="C123" s="17">
        <f>+C124</f>
        <v>50000</v>
      </c>
      <c r="D123" s="17">
        <f t="shared" si="37"/>
        <v>6636.1404207313026</v>
      </c>
      <c r="E123" s="17">
        <f>+E124</f>
        <v>1991</v>
      </c>
      <c r="F123" s="17">
        <f>+F124</f>
        <v>0</v>
      </c>
      <c r="G123" s="17">
        <f>+G124</f>
        <v>0</v>
      </c>
    </row>
    <row r="124" spans="1:7" x14ac:dyDescent="0.25">
      <c r="A124" s="23" t="s">
        <v>14</v>
      </c>
      <c r="B124" s="18" t="s">
        <v>15</v>
      </c>
      <c r="C124" s="16">
        <v>50000</v>
      </c>
      <c r="D124" s="16">
        <f>C124/$A$2</f>
        <v>6636.1404207313026</v>
      </c>
      <c r="E124" s="16">
        <v>1991</v>
      </c>
      <c r="F124" s="16"/>
      <c r="G124" s="16"/>
    </row>
    <row r="125" spans="1:7" ht="16.5" customHeight="1" x14ac:dyDescent="0.25">
      <c r="A125" s="21">
        <v>71</v>
      </c>
      <c r="B125" s="18" t="s">
        <v>61</v>
      </c>
      <c r="C125" s="17">
        <f>+C126+C129</f>
        <v>26000</v>
      </c>
      <c r="D125" s="17">
        <f t="shared" ref="D125:D126" si="40">+C125/7.5345</f>
        <v>3450.7930187802772</v>
      </c>
      <c r="E125" s="17">
        <f>+E126+E129</f>
        <v>796</v>
      </c>
      <c r="F125" s="17">
        <f>+F126+F129</f>
        <v>796</v>
      </c>
      <c r="G125" s="17">
        <f>+G126+G129</f>
        <v>796</v>
      </c>
    </row>
    <row r="126" spans="1:7" x14ac:dyDescent="0.25">
      <c r="A126" s="22" t="s">
        <v>12</v>
      </c>
      <c r="B126" s="18" t="s">
        <v>13</v>
      </c>
      <c r="C126" s="17">
        <f>+C127</f>
        <v>26000</v>
      </c>
      <c r="D126" s="17">
        <f t="shared" si="40"/>
        <v>3450.7930187802772</v>
      </c>
      <c r="E126" s="17">
        <f>+E127</f>
        <v>796</v>
      </c>
      <c r="F126" s="17">
        <f>+F127</f>
        <v>796</v>
      </c>
      <c r="G126" s="17">
        <f>+G127</f>
        <v>796</v>
      </c>
    </row>
    <row r="127" spans="1:7" x14ac:dyDescent="0.25">
      <c r="A127" s="23" t="s">
        <v>14</v>
      </c>
      <c r="B127" s="18" t="s">
        <v>15</v>
      </c>
      <c r="C127" s="16">
        <v>26000</v>
      </c>
      <c r="D127" s="16">
        <f>C127/$A$2</f>
        <v>3450.7930187802772</v>
      </c>
      <c r="E127" s="16">
        <v>796</v>
      </c>
      <c r="F127" s="16">
        <v>796</v>
      </c>
      <c r="G127" s="16">
        <v>796</v>
      </c>
    </row>
  </sheetData>
  <mergeCells count="1">
    <mergeCell ref="A3:F3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POMORSKI FAKULTET RIJEKA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Vladimirka Telenta</cp:lastModifiedBy>
  <cp:lastPrinted>2022-11-04T13:28:36Z</cp:lastPrinted>
  <dcterms:created xsi:type="dcterms:W3CDTF">2022-09-23T10:37:40Z</dcterms:created>
  <dcterms:modified xsi:type="dcterms:W3CDTF">2022-12-08T09:50:16Z</dcterms:modified>
</cp:coreProperties>
</file>